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ny\Desktop\UNHCR SENS V3 2018\Pre-Module\FR\Clean\Outils\"/>
    </mc:Choice>
  </mc:AlternateContent>
  <xr:revisionPtr revIDLastSave="0" documentId="8_{868EB5E2-C0EA-48F3-9ECA-863DEEFCF5D1}" xr6:coauthVersionLast="34" xr6:coauthVersionMax="34" xr10:uidLastSave="{00000000-0000-0000-0000-000000000000}"/>
  <bookViews>
    <workbookView xWindow="9645" yWindow="45" windowWidth="9615" windowHeight="8730" activeTab="2"/>
  </bookViews>
  <sheets>
    <sheet name="Two sample t-test (DEFF)" sheetId="5" r:id="rId1"/>
    <sheet name="Two sample t-test (no DEFF)" sheetId="4" r:id="rId2"/>
    <sheet name="Two-sample t-test (SRS)" sheetId="7" r:id="rId3"/>
  </sheets>
  <calcPr calcId="162913"/>
</workbook>
</file>

<file path=xl/calcChain.xml><?xml version="1.0" encoding="utf-8"?>
<calcChain xmlns="http://schemas.openxmlformats.org/spreadsheetml/2006/main">
  <c r="F15" i="4" l="1"/>
  <c r="E26" i="7"/>
  <c r="F22" i="7"/>
  <c r="B26" i="7" s="1"/>
  <c r="C26" i="7" s="1"/>
  <c r="D26" i="7" s="1"/>
  <c r="F15" i="7"/>
  <c r="G15" i="7"/>
  <c r="G22" i="7"/>
  <c r="A26" i="7"/>
  <c r="G22" i="4"/>
  <c r="G15" i="4"/>
  <c r="B25" i="4" s="1"/>
  <c r="F22" i="4"/>
  <c r="A25" i="4"/>
  <c r="C25" i="4" s="1"/>
  <c r="D25" i="4" s="1"/>
  <c r="E25" i="4"/>
  <c r="F15" i="5"/>
  <c r="B26" i="5" s="1"/>
  <c r="F22" i="5"/>
  <c r="G22" i="5" s="1"/>
  <c r="A26" i="5"/>
  <c r="C26" i="5" s="1"/>
  <c r="D26" i="5" s="1"/>
  <c r="E26" i="5"/>
  <c r="G26" i="7" l="1"/>
  <c r="F26" i="7"/>
  <c r="F25" i="4"/>
  <c r="G25" i="4"/>
  <c r="G26" i="5"/>
  <c r="F26" i="5"/>
  <c r="G15" i="5"/>
</calcChain>
</file>

<file path=xl/sharedStrings.xml><?xml version="1.0" encoding="utf-8"?>
<sst xmlns="http://schemas.openxmlformats.org/spreadsheetml/2006/main" count="104" uniqueCount="48">
  <si>
    <t>n</t>
  </si>
  <si>
    <t>p</t>
  </si>
  <si>
    <t>Deff</t>
  </si>
  <si>
    <t>C</t>
  </si>
  <si>
    <t>p1</t>
  </si>
  <si>
    <t>p2</t>
  </si>
  <si>
    <r>
      <t>s1</t>
    </r>
    <r>
      <rPr>
        <vertAlign val="superscript"/>
        <sz val="10"/>
        <rFont val="Arial"/>
        <family val="2"/>
      </rPr>
      <t>2</t>
    </r>
  </si>
  <si>
    <r>
      <t>s2</t>
    </r>
    <r>
      <rPr>
        <vertAlign val="superscript"/>
        <sz val="10"/>
        <rFont val="Arial"/>
        <family val="2"/>
      </rPr>
      <t>2</t>
    </r>
  </si>
  <si>
    <t>n1</t>
  </si>
  <si>
    <t>n2</t>
  </si>
  <si>
    <t>Deff1</t>
  </si>
  <si>
    <t>Deff2</t>
  </si>
  <si>
    <t>C1</t>
  </si>
  <si>
    <t>C2</t>
  </si>
  <si>
    <t>t</t>
  </si>
  <si>
    <t>p1-p2</t>
  </si>
  <si>
    <t>Pooled Variance</t>
  </si>
  <si>
    <t>se</t>
  </si>
  <si>
    <t>Pooled Std Error</t>
  </si>
  <si>
    <t>DF</t>
  </si>
  <si>
    <r>
      <t>s1</t>
    </r>
    <r>
      <rPr>
        <vertAlign val="superscript"/>
        <sz val="11"/>
        <rFont val="Calibri"/>
        <family val="2"/>
      </rPr>
      <t>2</t>
    </r>
  </si>
  <si>
    <r>
      <t>s2</t>
    </r>
    <r>
      <rPr>
        <vertAlign val="superscript"/>
        <sz val="11"/>
        <rFont val="Calibri"/>
        <family val="2"/>
      </rPr>
      <t>2</t>
    </r>
  </si>
  <si>
    <t xml:space="preserve">Annexe 9-2-2   </t>
  </si>
  <si>
    <t>ANNEXE 9.2.2</t>
  </si>
  <si>
    <t>Calculatrice_Deux enquêtes</t>
  </si>
  <si>
    <t>Effet de grappe connu</t>
  </si>
  <si>
    <t>Saisir la taille de l'échantillon, la prévalence, l'effet de grappe et le nombre de grappes</t>
  </si>
  <si>
    <t xml:space="preserve"> Hypothèse nulle p1=p2</t>
  </si>
  <si>
    <t>Enquête 1</t>
  </si>
  <si>
    <t>Prévalence</t>
  </si>
  <si>
    <t>Effet de grappe</t>
  </si>
  <si>
    <t>Nombre de grappes</t>
  </si>
  <si>
    <t>Enquête 2</t>
  </si>
  <si>
    <t xml:space="preserve"> Variance estimée</t>
  </si>
  <si>
    <t>Matrice de variance</t>
  </si>
  <si>
    <t>Unilatéral</t>
  </si>
  <si>
    <t>Bilatéral</t>
  </si>
  <si>
    <t>Intervalle de confiance connu, effet de grappe non connu</t>
  </si>
  <si>
    <t>Saisir la taille de l'échantillon, la prévalence, les limites supérieure et inférieures de l'intervalle de confiance, et le nombre de grappes</t>
  </si>
  <si>
    <t xml:space="preserve">Intervalle de confiance 95% </t>
  </si>
  <si>
    <t>Effet de grappe estimé</t>
  </si>
  <si>
    <t>lim sup</t>
  </si>
  <si>
    <t>lim inf</t>
  </si>
  <si>
    <t xml:space="preserve"> err std</t>
  </si>
  <si>
    <t>Hypothèse nulle p1=p2</t>
  </si>
  <si>
    <t>Echantillonnage aléatoire simple ou systématique</t>
  </si>
  <si>
    <t>Saisir la taille de l'échantillon et la prévalence</t>
  </si>
  <si>
    <t>Taille de l'échantillon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</si>
</sst>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3" formatCode="0.0000"/>
    <numFmt numFmtId="196" formatCode="0.000"/>
    <numFmt numFmtId="197" formatCode="0.0%"/>
  </numFmts>
  <fonts count="15" x14ac:knownFonts="1">
    <font>
      <sz val="10"/>
      <name val="Arial"/>
    </font>
    <font>
      <sz val="8"/>
      <name val="Arial"/>
    </font>
    <font>
      <b/>
      <sz val="16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94363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803728"/>
      <name val="Calibri"/>
      <family val="2"/>
      <scheme val="minor"/>
    </font>
    <font>
      <b/>
      <sz val="22"/>
      <color rgb="FFCE7260"/>
      <name val="Cambria"/>
      <family val="1"/>
      <scheme val="major"/>
    </font>
    <font>
      <b/>
      <sz val="14"/>
      <color rgb="FF80372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0504D"/>
      </bottom>
      <diagonal/>
    </border>
    <border>
      <left/>
      <right/>
      <top style="thin">
        <color rgb="FFC00000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0" fillId="2" borderId="1" xfId="0" applyFill="1" applyBorder="1"/>
    <xf numFmtId="0" fontId="0" fillId="0" borderId="0" xfId="0" applyAlignment="1">
      <alignment wrapText="1"/>
    </xf>
    <xf numFmtId="1" fontId="0" fillId="0" borderId="0" xfId="0" applyNumberFormat="1"/>
    <xf numFmtId="2" fontId="0" fillId="0" borderId="0" xfId="0" applyNumberFormat="1"/>
    <xf numFmtId="0" fontId="0" fillId="3" borderId="0" xfId="0" applyFill="1" applyAlignment="1">
      <alignment horizontal="center"/>
    </xf>
    <xf numFmtId="193" fontId="0" fillId="3" borderId="0" xfId="0" applyNumberFormat="1" applyFill="1"/>
    <xf numFmtId="10" fontId="0" fillId="2" borderId="1" xfId="0" applyNumberFormat="1" applyFill="1" applyBorder="1"/>
    <xf numFmtId="197" fontId="0" fillId="4" borderId="0" xfId="0" applyNumberFormat="1" applyFill="1"/>
    <xf numFmtId="197" fontId="0" fillId="5" borderId="0" xfId="0" applyNumberFormat="1" applyFill="1"/>
    <xf numFmtId="0" fontId="6" fillId="0" borderId="0" xfId="0" applyFont="1" applyAlignment="1"/>
    <xf numFmtId="0" fontId="6" fillId="0" borderId="0" xfId="0" applyFont="1" applyBorder="1" applyAlignment="1"/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Border="1" applyAlignment="1"/>
    <xf numFmtId="0" fontId="9" fillId="0" borderId="0" xfId="0" applyFont="1" applyAlignment="1">
      <alignment horizontal="center"/>
    </xf>
    <xf numFmtId="0" fontId="8" fillId="0" borderId="6" xfId="0" applyFont="1" applyBorder="1" applyAlignment="1"/>
    <xf numFmtId="0" fontId="6" fillId="0" borderId="6" xfId="0" applyFont="1" applyBorder="1" applyAlignment="1"/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/>
    <xf numFmtId="0" fontId="10" fillId="0" borderId="0" xfId="0" applyFont="1" applyAlignment="1"/>
    <xf numFmtId="0" fontId="12" fillId="0" borderId="0" xfId="0" applyFont="1"/>
    <xf numFmtId="0" fontId="12" fillId="0" borderId="0" xfId="0" applyFont="1" applyFill="1"/>
    <xf numFmtId="0" fontId="8" fillId="0" borderId="0" xfId="0" applyFont="1" applyAlignment="1">
      <alignment wrapText="1"/>
    </xf>
    <xf numFmtId="0" fontId="6" fillId="0" borderId="0" xfId="0" applyFont="1" applyFill="1"/>
    <xf numFmtId="0" fontId="8" fillId="0" borderId="0" xfId="0" applyFont="1" applyFill="1"/>
    <xf numFmtId="0" fontId="8" fillId="0" borderId="0" xfId="0" applyFont="1" applyAlignment="1">
      <alignment horizontal="center" wrapText="1"/>
    </xf>
    <xf numFmtId="0" fontId="8" fillId="2" borderId="1" xfId="0" applyFont="1" applyFill="1" applyBorder="1"/>
    <xf numFmtId="10" fontId="8" fillId="2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0" fontId="8" fillId="3" borderId="0" xfId="0" applyFont="1" applyFill="1" applyAlignment="1">
      <alignment horizontal="center"/>
    </xf>
    <xf numFmtId="10" fontId="8" fillId="0" borderId="0" xfId="0" applyNumberFormat="1" applyFont="1"/>
    <xf numFmtId="2" fontId="8" fillId="0" borderId="0" xfId="0" applyNumberFormat="1" applyFont="1"/>
    <xf numFmtId="193" fontId="8" fillId="3" borderId="0" xfId="0" applyNumberFormat="1" applyFont="1" applyFill="1"/>
    <xf numFmtId="1" fontId="8" fillId="0" borderId="0" xfId="0" applyNumberFormat="1" applyFont="1"/>
    <xf numFmtId="197" fontId="8" fillId="4" borderId="0" xfId="0" applyNumberFormat="1" applyFont="1" applyFill="1"/>
    <xf numFmtId="197" fontId="8" fillId="5" borderId="0" xfId="0" applyNumberFormat="1" applyFont="1" applyFill="1"/>
    <xf numFmtId="0" fontId="8" fillId="0" borderId="2" xfId="0" applyFont="1" applyBorder="1"/>
    <xf numFmtId="0" fontId="0" fillId="0" borderId="2" xfId="0" applyBorder="1"/>
    <xf numFmtId="0" fontId="8" fillId="0" borderId="0" xfId="0" applyFont="1" applyBorder="1"/>
    <xf numFmtId="0" fontId="0" fillId="0" borderId="0" xfId="0" applyBorder="1"/>
    <xf numFmtId="10" fontId="8" fillId="2" borderId="3" xfId="0" applyNumberFormat="1" applyFont="1" applyFill="1" applyBorder="1"/>
    <xf numFmtId="2" fontId="8" fillId="0" borderId="1" xfId="0" applyNumberFormat="1" applyFont="1" applyBorder="1"/>
    <xf numFmtId="10" fontId="8" fillId="0" borderId="1" xfId="0" applyNumberFormat="1" applyFont="1" applyBorder="1"/>
    <xf numFmtId="10" fontId="8" fillId="2" borderId="4" xfId="0" applyNumberFormat="1" applyFont="1" applyFill="1" applyBorder="1"/>
    <xf numFmtId="196" fontId="8" fillId="3" borderId="0" xfId="0" applyNumberFormat="1" applyFont="1" applyFill="1"/>
    <xf numFmtId="0" fontId="8" fillId="0" borderId="5" xfId="0" applyFont="1" applyFill="1" applyBorder="1"/>
    <xf numFmtId="10" fontId="8" fillId="0" borderId="5" xfId="0" applyNumberFormat="1" applyFont="1" applyFill="1" applyBorder="1"/>
    <xf numFmtId="2" fontId="8" fillId="0" borderId="5" xfId="0" applyNumberFormat="1" applyFont="1" applyBorder="1"/>
    <xf numFmtId="10" fontId="8" fillId="0" borderId="5" xfId="0" applyNumberFormat="1" applyFont="1" applyBorder="1"/>
    <xf numFmtId="0" fontId="12" fillId="0" borderId="2" xfId="0" applyFont="1" applyBorder="1"/>
    <xf numFmtId="0" fontId="13" fillId="0" borderId="0" xfId="0" applyFont="1" applyFill="1" applyAlignment="1">
      <alignment horizontal="left" wrapText="1"/>
    </xf>
    <xf numFmtId="0" fontId="0" fillId="0" borderId="2" xfId="0" applyFill="1" applyBorder="1"/>
    <xf numFmtId="10" fontId="0" fillId="0" borderId="2" xfId="0" applyNumberFormat="1" applyFill="1" applyBorder="1"/>
    <xf numFmtId="0" fontId="14" fillId="0" borderId="0" xfId="0" applyFont="1" applyFill="1" applyAlignment="1"/>
    <xf numFmtId="10" fontId="0" fillId="6" borderId="1" xfId="0" applyNumberFormat="1" applyFill="1" applyBorder="1"/>
    <xf numFmtId="0" fontId="2" fillId="6" borderId="0" xfId="0" applyFont="1" applyFill="1"/>
    <xf numFmtId="0" fontId="0" fillId="6" borderId="0" xfId="0" applyFill="1"/>
    <xf numFmtId="0" fontId="14" fillId="2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771525</xdr:colOff>
      <xdr:row>1</xdr:row>
      <xdr:rowOff>0</xdr:rowOff>
    </xdr:to>
    <xdr:pic>
      <xdr:nvPicPr>
        <xdr:cNvPr id="1039" name="Image 82" descr="SMART logo_White">
          <a:extLst>
            <a:ext uri="{FF2B5EF4-FFF2-40B4-BE49-F238E27FC236}">
              <a16:creationId xmlns:a16="http://schemas.microsoft.com/office/drawing/2014/main" id="{829CF0C2-15AF-477C-AFC5-C7B035DDA64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42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742950</xdr:colOff>
      <xdr:row>0</xdr:row>
      <xdr:rowOff>180975</xdr:rowOff>
    </xdr:to>
    <xdr:pic>
      <xdr:nvPicPr>
        <xdr:cNvPr id="2062" name="Image 82" descr="SMART logo_White">
          <a:extLst>
            <a:ext uri="{FF2B5EF4-FFF2-40B4-BE49-F238E27FC236}">
              <a16:creationId xmlns:a16="http://schemas.microsoft.com/office/drawing/2014/main" id="{E42F2C6E-E1E5-4542-9045-DA4868FA081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14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</xdr:col>
      <xdr:colOff>19050</xdr:colOff>
      <xdr:row>0</xdr:row>
      <xdr:rowOff>180975</xdr:rowOff>
    </xdr:to>
    <xdr:pic>
      <xdr:nvPicPr>
        <xdr:cNvPr id="3086" name="Image 82" descr="SMART logo_White">
          <a:extLst>
            <a:ext uri="{FF2B5EF4-FFF2-40B4-BE49-F238E27FC236}">
              <a16:creationId xmlns:a16="http://schemas.microsoft.com/office/drawing/2014/main" id="{B3D45331-0FC2-4D7B-86DC-33A9CD5F33F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685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opLeftCell="A5" zoomScale="80" zoomScaleNormal="80" workbookViewId="0">
      <selection activeCell="B20" sqref="B20"/>
    </sheetView>
  </sheetViews>
  <sheetFormatPr defaultColWidth="0" defaultRowHeight="12.75" x14ac:dyDescent="0.2"/>
  <cols>
    <col min="1" max="1" width="13.7109375" customWidth="1"/>
    <col min="2" max="2" width="19.5703125" customWidth="1"/>
    <col min="3" max="3" width="15.5703125" bestFit="1" customWidth="1"/>
    <col min="4" max="4" width="10.5703125" customWidth="1"/>
    <col min="5" max="5" width="12.42578125" bestFit="1" customWidth="1"/>
    <col min="6" max="7" width="10.28515625" customWidth="1"/>
    <col min="8" max="8" width="9.140625" customWidth="1"/>
    <col min="9" max="9" width="12.42578125" bestFit="1" customWidth="1"/>
    <col min="10" max="10" width="9.140625" customWidth="1"/>
  </cols>
  <sheetData>
    <row r="1" spans="1:15" s="20" customFormat="1" ht="15" x14ac:dyDescent="0.25">
      <c r="A1" s="16"/>
      <c r="B1" s="16"/>
      <c r="C1" s="16"/>
      <c r="D1" s="17"/>
      <c r="E1" s="16"/>
      <c r="F1" s="16"/>
      <c r="G1" s="16"/>
      <c r="H1" s="16"/>
      <c r="I1" s="18" t="s">
        <v>22</v>
      </c>
      <c r="J1" s="17"/>
      <c r="K1" s="19"/>
      <c r="L1" s="19"/>
      <c r="M1" s="19"/>
    </row>
    <row r="2" spans="1:15" s="21" customFormat="1" ht="15" x14ac:dyDescent="0.25">
      <c r="A2" s="73"/>
      <c r="B2" s="73"/>
      <c r="C2" s="73"/>
      <c r="D2" s="73"/>
      <c r="E2" s="73"/>
      <c r="F2" s="73"/>
      <c r="G2" s="73"/>
      <c r="H2" s="73"/>
      <c r="I2" s="73"/>
      <c r="J2" s="74"/>
      <c r="K2" s="74"/>
      <c r="L2" s="74"/>
    </row>
    <row r="3" spans="1:15" s="23" customFormat="1" ht="18.75" customHeight="1" x14ac:dyDescent="0.3">
      <c r="A3" s="75" t="s">
        <v>23</v>
      </c>
      <c r="B3" s="75"/>
      <c r="C3" s="75"/>
      <c r="D3" s="75"/>
      <c r="E3" s="75"/>
      <c r="F3" s="75"/>
      <c r="G3" s="75"/>
      <c r="H3" s="75"/>
      <c r="I3" s="75"/>
      <c r="J3" s="31"/>
      <c r="K3" s="21"/>
      <c r="L3" s="25"/>
    </row>
    <row r="4" spans="1:15" s="23" customFormat="1" ht="14.25" customHeight="1" x14ac:dyDescent="0.25">
      <c r="A4" s="24"/>
      <c r="B4" s="24"/>
      <c r="C4" s="24"/>
      <c r="D4" s="24"/>
      <c r="E4" s="24"/>
      <c r="F4" s="24"/>
      <c r="G4" s="26"/>
      <c r="H4" s="24"/>
      <c r="I4" s="24"/>
      <c r="J4" s="25"/>
      <c r="K4" s="21"/>
      <c r="L4" s="25"/>
    </row>
    <row r="5" spans="1:15" s="23" customFormat="1" ht="25.5" customHeight="1" x14ac:dyDescent="0.35">
      <c r="A5" s="76" t="s">
        <v>24</v>
      </c>
      <c r="B5" s="76"/>
      <c r="C5" s="76"/>
      <c r="D5" s="76"/>
      <c r="E5" s="76"/>
      <c r="F5" s="76"/>
      <c r="G5" s="76"/>
      <c r="H5" s="76"/>
      <c r="I5" s="76"/>
      <c r="J5" s="32"/>
      <c r="K5" s="21"/>
      <c r="L5" s="25"/>
    </row>
    <row r="6" spans="1:15" s="23" customFormat="1" ht="19.5" customHeight="1" x14ac:dyDescent="0.35">
      <c r="A6" s="27"/>
      <c r="B6" s="27"/>
      <c r="C6" s="28"/>
      <c r="D6" s="27"/>
      <c r="E6" s="27"/>
      <c r="F6" s="27"/>
      <c r="G6" s="29"/>
      <c r="H6" s="27"/>
      <c r="I6" s="27"/>
      <c r="J6" s="25"/>
      <c r="K6" s="21"/>
      <c r="L6" s="25"/>
    </row>
    <row r="7" spans="1:15" s="23" customFormat="1" ht="19.5" customHeight="1" x14ac:dyDescent="0.35">
      <c r="A7" s="25"/>
      <c r="B7" s="25"/>
      <c r="C7" s="17"/>
      <c r="D7" s="25"/>
      <c r="E7" s="25"/>
      <c r="F7" s="25"/>
      <c r="G7" s="30"/>
      <c r="H7" s="25"/>
      <c r="I7" s="25"/>
      <c r="J7" s="25"/>
      <c r="K7" s="21"/>
      <c r="L7" s="25"/>
    </row>
    <row r="8" spans="1:15" ht="15" x14ac:dyDescent="0.25">
      <c r="A8" s="22" t="s">
        <v>27</v>
      </c>
      <c r="B8" s="22"/>
      <c r="C8" s="22"/>
      <c r="D8" s="22"/>
      <c r="E8" s="22"/>
      <c r="F8" s="22"/>
      <c r="G8" s="22"/>
      <c r="H8" s="22"/>
      <c r="I8" s="22"/>
      <c r="J8" s="22"/>
    </row>
    <row r="9" spans="1:15" ht="21" x14ac:dyDescent="0.35">
      <c r="A9" s="71" t="s">
        <v>25</v>
      </c>
      <c r="B9" s="71"/>
      <c r="C9" s="71"/>
      <c r="D9" s="67"/>
      <c r="E9" s="22"/>
      <c r="F9" s="22"/>
      <c r="G9" s="22"/>
      <c r="H9" s="22"/>
      <c r="J9" s="22"/>
    </row>
    <row r="10" spans="1:15" s="8" customFormat="1" ht="15.75" x14ac:dyDescent="0.25">
      <c r="A10" s="72" t="s">
        <v>26</v>
      </c>
      <c r="B10" s="72"/>
      <c r="C10" s="72"/>
      <c r="D10" s="72"/>
      <c r="E10" s="72"/>
      <c r="F10" s="72"/>
      <c r="G10" s="72"/>
      <c r="H10" s="72"/>
      <c r="J10" s="22"/>
      <c r="K10"/>
      <c r="L10"/>
      <c r="M10"/>
      <c r="N10"/>
      <c r="O10"/>
    </row>
    <row r="11" spans="1:15" s="8" customFormat="1" ht="15" x14ac:dyDescent="0.25">
      <c r="A11" s="36" t="s">
        <v>28</v>
      </c>
      <c r="B11" s="36"/>
      <c r="C11" s="37"/>
      <c r="D11" s="37"/>
      <c r="E11" s="22"/>
      <c r="F11" s="22"/>
      <c r="G11" s="22"/>
      <c r="H11" s="22"/>
      <c r="J11" s="22"/>
      <c r="K11"/>
      <c r="L11"/>
      <c r="M11"/>
      <c r="N11"/>
      <c r="O11"/>
    </row>
    <row r="12" spans="1:15" ht="60" customHeight="1" x14ac:dyDescent="0.25">
      <c r="A12" s="38" t="s">
        <v>47</v>
      </c>
      <c r="B12" s="22"/>
      <c r="C12" s="23" t="s">
        <v>29</v>
      </c>
      <c r="D12" s="38" t="s">
        <v>30</v>
      </c>
      <c r="E12" s="38" t="s">
        <v>31</v>
      </c>
      <c r="F12" s="38" t="s">
        <v>33</v>
      </c>
      <c r="G12" s="22"/>
      <c r="H12" s="22"/>
      <c r="J12" s="22"/>
    </row>
    <row r="13" spans="1:15" ht="15" x14ac:dyDescent="0.25">
      <c r="A13" s="22"/>
      <c r="B13" s="22"/>
      <c r="C13" s="22"/>
      <c r="D13" s="22"/>
      <c r="E13" s="22"/>
      <c r="F13" s="22"/>
      <c r="G13" s="22"/>
      <c r="H13" s="22"/>
      <c r="J13" s="22"/>
    </row>
    <row r="14" spans="1:15" ht="17.25" x14ac:dyDescent="0.25">
      <c r="A14" s="23" t="s">
        <v>8</v>
      </c>
      <c r="B14" s="22"/>
      <c r="C14" s="23" t="s">
        <v>4</v>
      </c>
      <c r="D14" s="23" t="s">
        <v>10</v>
      </c>
      <c r="E14" s="23" t="s">
        <v>12</v>
      </c>
      <c r="F14" s="23" t="s">
        <v>20</v>
      </c>
      <c r="G14" s="23" t="s">
        <v>17</v>
      </c>
      <c r="H14" s="22"/>
      <c r="J14" s="22"/>
    </row>
    <row r="15" spans="1:15" ht="15" x14ac:dyDescent="0.25">
      <c r="A15" s="39">
        <v>837</v>
      </c>
      <c r="B15" s="22"/>
      <c r="C15" s="40">
        <v>9.0999999999999998E-2</v>
      </c>
      <c r="D15" s="41">
        <v>1.1200000000000001</v>
      </c>
      <c r="E15" s="42">
        <v>35</v>
      </c>
      <c r="F15" s="22">
        <f>D15*((C15*(1-C15))/A15)</f>
        <v>1.1068731182795699E-4</v>
      </c>
      <c r="G15" s="22">
        <f>SQRT(F15)</f>
        <v>1.0520803763399306E-2</v>
      </c>
      <c r="H15" s="22"/>
      <c r="J15" s="22"/>
    </row>
    <row r="16" spans="1:15" s="51" customFormat="1" ht="15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s="53" customFormat="1" ht="15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s="8" customFormat="1" ht="15" x14ac:dyDescent="0.25">
      <c r="A18" s="36" t="s">
        <v>32</v>
      </c>
      <c r="B18" s="36"/>
      <c r="C18" s="37"/>
      <c r="D18" s="37"/>
      <c r="E18" s="22"/>
      <c r="F18" s="22"/>
      <c r="G18" s="35"/>
      <c r="H18" s="35"/>
      <c r="J18" s="35"/>
    </row>
    <row r="19" spans="1:10" ht="60" customHeight="1" x14ac:dyDescent="0.25">
      <c r="A19" s="38" t="s">
        <v>47</v>
      </c>
      <c r="B19" s="22"/>
      <c r="C19" s="23" t="s">
        <v>29</v>
      </c>
      <c r="D19" s="38" t="s">
        <v>30</v>
      </c>
      <c r="E19" s="38" t="s">
        <v>31</v>
      </c>
      <c r="F19" s="38" t="s">
        <v>33</v>
      </c>
      <c r="G19" s="22"/>
      <c r="H19" s="22"/>
      <c r="J19" s="22"/>
    </row>
    <row r="20" spans="1:10" ht="15" x14ac:dyDescent="0.25">
      <c r="A20" s="22"/>
      <c r="B20" s="22"/>
      <c r="C20" s="22"/>
      <c r="D20" s="22"/>
      <c r="E20" s="22"/>
      <c r="F20" s="22"/>
      <c r="G20" s="22"/>
      <c r="H20" s="22"/>
      <c r="J20" s="22"/>
    </row>
    <row r="21" spans="1:10" ht="17.25" x14ac:dyDescent="0.25">
      <c r="A21" s="23" t="s">
        <v>9</v>
      </c>
      <c r="B21" s="22"/>
      <c r="C21" s="23" t="s">
        <v>5</v>
      </c>
      <c r="D21" s="23" t="s">
        <v>11</v>
      </c>
      <c r="E21" s="23" t="s">
        <v>13</v>
      </c>
      <c r="F21" s="23" t="s">
        <v>21</v>
      </c>
      <c r="G21" s="23" t="s">
        <v>17</v>
      </c>
      <c r="H21" s="22"/>
      <c r="J21" s="22"/>
    </row>
    <row r="22" spans="1:10" ht="15" x14ac:dyDescent="0.25">
      <c r="A22" s="39">
        <v>741</v>
      </c>
      <c r="B22" s="22"/>
      <c r="C22" s="40">
        <v>7.9000000000000001E-2</v>
      </c>
      <c r="D22" s="41">
        <v>1.45</v>
      </c>
      <c r="E22" s="42">
        <v>31</v>
      </c>
      <c r="F22" s="22">
        <f>D22*((C22*(1-C22))/A22)</f>
        <v>1.4237591093117408E-4</v>
      </c>
      <c r="G22" s="22">
        <f>SQRT(F22)</f>
        <v>1.1932137735174451E-2</v>
      </c>
      <c r="H22" s="22"/>
      <c r="J22" s="22"/>
    </row>
    <row r="23" spans="1:10" ht="15" x14ac:dyDescent="0.25">
      <c r="A23" s="22"/>
      <c r="B23" s="22"/>
      <c r="C23" s="22"/>
      <c r="D23" s="22"/>
      <c r="E23" s="22"/>
      <c r="F23" s="22"/>
      <c r="G23" s="22"/>
      <c r="H23" s="22"/>
      <c r="J23" s="22"/>
    </row>
    <row r="24" spans="1:10" ht="15" x14ac:dyDescent="0.25">
      <c r="A24" s="22"/>
      <c r="B24" s="22"/>
      <c r="C24" s="22"/>
      <c r="D24" s="22"/>
      <c r="E24" s="22"/>
      <c r="F24" s="22"/>
      <c r="G24" s="22"/>
      <c r="H24" s="22"/>
      <c r="J24" s="22"/>
    </row>
    <row r="25" spans="1:10" ht="15" x14ac:dyDescent="0.25">
      <c r="A25" s="23" t="s">
        <v>15</v>
      </c>
      <c r="B25" s="23" t="s">
        <v>34</v>
      </c>
      <c r="C25" s="23" t="s">
        <v>14</v>
      </c>
      <c r="D25" s="43" t="s">
        <v>1</v>
      </c>
      <c r="E25" s="23" t="s">
        <v>19</v>
      </c>
      <c r="F25" s="23" t="s">
        <v>36</v>
      </c>
      <c r="G25" s="23" t="s">
        <v>35</v>
      </c>
      <c r="H25" s="22"/>
      <c r="J25" s="22"/>
    </row>
    <row r="26" spans="1:10" ht="15" x14ac:dyDescent="0.25">
      <c r="A26" s="44">
        <f>C15-C22</f>
        <v>1.1999999999999997E-2</v>
      </c>
      <c r="B26" s="44">
        <f>SQRT(F15+F22)</f>
        <v>1.5907960986849667E-2</v>
      </c>
      <c r="C26" s="45">
        <f>A26/B26</f>
        <v>0.75433929024089319</v>
      </c>
      <c r="D26" s="46">
        <f>TDIST(ABS(C26),E26,2)</f>
        <v>0.45341220898773893</v>
      </c>
      <c r="E26" s="47">
        <f>E15+E22-2</f>
        <v>64</v>
      </c>
      <c r="F26" s="48">
        <f>1-D26</f>
        <v>0.54658779101226107</v>
      </c>
      <c r="G26" s="49">
        <f>1-D26/2</f>
        <v>0.77329389550613059</v>
      </c>
      <c r="H26" s="22"/>
      <c r="J26" s="22"/>
    </row>
    <row r="29" spans="1:10" x14ac:dyDescent="0.2">
      <c r="C29" s="3"/>
      <c r="D29" s="3"/>
    </row>
    <row r="30" spans="1:10" x14ac:dyDescent="0.2">
      <c r="C30" s="3"/>
      <c r="D30" s="3"/>
    </row>
  </sheetData>
  <mergeCells count="5">
    <mergeCell ref="A9:C9"/>
    <mergeCell ref="A10:H10"/>
    <mergeCell ref="A2:L2"/>
    <mergeCell ref="A3:I3"/>
    <mergeCell ref="A5:I5"/>
  </mergeCells>
  <phoneticPr fontId="1" type="noConversion"/>
  <pageMargins left="0.75" right="0.75" top="1" bottom="1" header="0.5" footer="0.5"/>
  <pageSetup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zoomScale="67" zoomScaleNormal="67" workbookViewId="0">
      <selection activeCell="I22" sqref="I22"/>
    </sheetView>
  </sheetViews>
  <sheetFormatPr defaultColWidth="0" defaultRowHeight="12.75" x14ac:dyDescent="0.2"/>
  <cols>
    <col min="1" max="1" width="12.5703125" customWidth="1"/>
    <col min="2" max="2" width="15.42578125" bestFit="1" customWidth="1"/>
    <col min="3" max="3" width="14.5703125" customWidth="1"/>
    <col min="4" max="4" width="10.5703125" customWidth="1"/>
    <col min="5" max="5" width="12.42578125" bestFit="1" customWidth="1"/>
    <col min="6" max="6" width="9.7109375" customWidth="1"/>
    <col min="7" max="8" width="9.140625" customWidth="1"/>
    <col min="9" max="9" width="12.42578125" bestFit="1" customWidth="1"/>
    <col min="10" max="10" width="9.140625" customWidth="1"/>
  </cols>
  <sheetData>
    <row r="1" spans="1:15" s="20" customFormat="1" ht="15" x14ac:dyDescent="0.25">
      <c r="A1" s="16"/>
      <c r="B1" s="16"/>
      <c r="C1" s="16"/>
      <c r="D1" s="17"/>
      <c r="E1" s="16"/>
      <c r="F1" s="16"/>
      <c r="G1" s="16"/>
      <c r="H1" s="16"/>
      <c r="I1" s="18" t="s">
        <v>22</v>
      </c>
      <c r="J1" s="17"/>
      <c r="K1" s="19"/>
      <c r="L1" s="19"/>
      <c r="M1" s="19"/>
    </row>
    <row r="2" spans="1:15" s="21" customFormat="1" ht="15" x14ac:dyDescent="0.25">
      <c r="A2" s="73"/>
      <c r="B2" s="73"/>
      <c r="C2" s="73"/>
      <c r="D2" s="73"/>
      <c r="E2" s="73"/>
      <c r="F2" s="73"/>
      <c r="G2" s="73"/>
      <c r="H2" s="73"/>
      <c r="I2" s="73"/>
      <c r="J2" s="74"/>
      <c r="K2" s="74"/>
      <c r="L2" s="74"/>
    </row>
    <row r="3" spans="1:15" s="23" customFormat="1" ht="18.75" customHeight="1" x14ac:dyDescent="0.3">
      <c r="A3" s="75" t="s">
        <v>23</v>
      </c>
      <c r="B3" s="75"/>
      <c r="C3" s="75"/>
      <c r="D3" s="75"/>
      <c r="E3" s="75"/>
      <c r="F3" s="75"/>
      <c r="G3" s="75"/>
      <c r="H3" s="75"/>
      <c r="I3" s="75"/>
      <c r="J3" s="75"/>
      <c r="K3" s="21"/>
      <c r="L3" s="25"/>
    </row>
    <row r="4" spans="1:15" s="23" customFormat="1" ht="14.25" customHeight="1" x14ac:dyDescent="0.25">
      <c r="A4" s="24"/>
      <c r="B4" s="24"/>
      <c r="C4" s="24"/>
      <c r="D4" s="24"/>
      <c r="E4" s="24"/>
      <c r="F4" s="24"/>
      <c r="G4" s="26"/>
      <c r="H4" s="24"/>
      <c r="I4" s="24"/>
      <c r="J4" s="25"/>
      <c r="K4" s="21"/>
      <c r="L4" s="25"/>
    </row>
    <row r="5" spans="1:15" s="76" customFormat="1" ht="25.5" customHeight="1" x14ac:dyDescent="0.35">
      <c r="A5" s="76" t="s">
        <v>24</v>
      </c>
    </row>
    <row r="6" spans="1:15" s="23" customFormat="1" ht="19.5" customHeight="1" x14ac:dyDescent="0.35">
      <c r="A6" s="27"/>
      <c r="B6" s="27"/>
      <c r="C6" s="28"/>
      <c r="D6" s="27"/>
      <c r="E6" s="27"/>
      <c r="F6" s="27"/>
      <c r="G6" s="29"/>
      <c r="H6" s="27"/>
      <c r="I6" s="27"/>
      <c r="J6" s="25"/>
      <c r="K6" s="21"/>
      <c r="L6" s="25"/>
    </row>
    <row r="7" spans="1:15" s="23" customFormat="1" ht="19.5" customHeight="1" x14ac:dyDescent="0.35">
      <c r="A7" s="25"/>
      <c r="B7" s="25"/>
      <c r="C7" s="17"/>
      <c r="D7" s="25"/>
      <c r="E7" s="25"/>
      <c r="F7" s="25"/>
      <c r="G7" s="30"/>
      <c r="H7" s="25"/>
      <c r="I7" s="25"/>
      <c r="J7" s="25"/>
      <c r="K7" s="21"/>
      <c r="L7" s="25"/>
    </row>
    <row r="8" spans="1:15" ht="21" x14ac:dyDescent="0.35">
      <c r="A8" s="71" t="s">
        <v>37</v>
      </c>
      <c r="B8" s="71"/>
      <c r="C8" s="71"/>
      <c r="D8" s="71"/>
      <c r="E8" s="71"/>
      <c r="F8" s="71"/>
      <c r="G8" s="71"/>
      <c r="H8" s="34"/>
      <c r="I8" s="34"/>
      <c r="J8" s="34"/>
    </row>
    <row r="9" spans="1:15" ht="32.25" customHeight="1" x14ac:dyDescent="0.25">
      <c r="A9" s="77" t="s">
        <v>38</v>
      </c>
      <c r="B9" s="77"/>
      <c r="C9" s="77"/>
      <c r="D9" s="77"/>
      <c r="E9" s="77"/>
      <c r="F9" s="77"/>
      <c r="G9" s="77"/>
      <c r="H9" s="77"/>
      <c r="I9" s="77"/>
      <c r="J9" s="33"/>
    </row>
    <row r="10" spans="1:15" ht="12" customHeight="1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33"/>
    </row>
    <row r="11" spans="1:15" s="8" customFormat="1" ht="15" x14ac:dyDescent="0.25">
      <c r="A11" s="36" t="s">
        <v>28</v>
      </c>
      <c r="B11" s="36"/>
      <c r="C11" s="37"/>
      <c r="D11" s="37"/>
      <c r="E11" s="22"/>
      <c r="F11" s="22"/>
      <c r="G11" s="22"/>
      <c r="H11" s="35"/>
      <c r="I11" s="33"/>
      <c r="J11" s="33"/>
      <c r="K11"/>
      <c r="L11"/>
      <c r="M11"/>
      <c r="N11"/>
      <c r="O11"/>
    </row>
    <row r="12" spans="1:15" ht="60" customHeight="1" x14ac:dyDescent="0.25">
      <c r="A12" s="38" t="s">
        <v>47</v>
      </c>
      <c r="B12" s="23" t="s">
        <v>29</v>
      </c>
      <c r="C12" s="22" t="s">
        <v>39</v>
      </c>
      <c r="D12" s="22"/>
      <c r="E12" s="38" t="s">
        <v>31</v>
      </c>
      <c r="F12" s="38" t="s">
        <v>40</v>
      </c>
      <c r="G12" s="22"/>
      <c r="H12" s="22"/>
      <c r="I12" s="33"/>
      <c r="J12" s="33"/>
    </row>
    <row r="13" spans="1:15" ht="15" x14ac:dyDescent="0.25">
      <c r="A13" s="22"/>
      <c r="B13" s="22"/>
      <c r="C13" s="22"/>
      <c r="D13" s="22"/>
      <c r="E13" s="22"/>
      <c r="F13" s="22"/>
      <c r="G13" s="22"/>
      <c r="H13" s="22"/>
      <c r="I13" s="33"/>
      <c r="J13" s="33"/>
    </row>
    <row r="14" spans="1:15" ht="15" x14ac:dyDescent="0.25">
      <c r="A14" s="23" t="s">
        <v>0</v>
      </c>
      <c r="B14" s="23" t="s">
        <v>1</v>
      </c>
      <c r="C14" s="23" t="s">
        <v>42</v>
      </c>
      <c r="D14" s="23" t="s">
        <v>41</v>
      </c>
      <c r="E14" s="23" t="s">
        <v>3</v>
      </c>
      <c r="F14" s="23" t="s">
        <v>2</v>
      </c>
      <c r="G14" s="23" t="s">
        <v>43</v>
      </c>
      <c r="H14" s="22"/>
      <c r="I14" s="33"/>
      <c r="J14" s="33"/>
    </row>
    <row r="15" spans="1:15" ht="15" x14ac:dyDescent="0.25">
      <c r="A15" s="39">
        <v>198</v>
      </c>
      <c r="B15" s="40">
        <v>0.17699999999999999</v>
      </c>
      <c r="C15" s="40">
        <v>0.114</v>
      </c>
      <c r="D15" s="54">
        <v>0.24</v>
      </c>
      <c r="E15" s="39">
        <v>33</v>
      </c>
      <c r="F15" s="55">
        <f>((((B15-C15)+(D15-B15))/2)/TINV(0.05,(E15-1)))^2/(((B15)*(1-B15))/A15)</f>
        <v>1.3002281155852251</v>
      </c>
      <c r="G15" s="56">
        <f>IF(ABS((B15-C15)-(D15-B15))&gt;0.002,SQRT((-(LN(B15/(1-B15))+LN((1-C15)/C15))/TINV(0.05,E15-1))^2*(B15*(1-B15))^2),(((((B15-C15)+(D15-B15))/2)/TINV(0.05,(E15-1)))))</f>
        <v>3.0928847133005866E-2</v>
      </c>
      <c r="H15" s="22"/>
      <c r="I15" s="33"/>
      <c r="J15" s="33"/>
    </row>
    <row r="16" spans="1:15" ht="15" x14ac:dyDescent="0.25">
      <c r="A16" s="59"/>
      <c r="B16" s="60"/>
      <c r="C16" s="60"/>
      <c r="D16" s="60"/>
      <c r="E16" s="59"/>
      <c r="F16" s="61"/>
      <c r="G16" s="62"/>
      <c r="H16" s="50"/>
      <c r="I16" s="63"/>
      <c r="J16" s="63"/>
    </row>
    <row r="17" spans="1:10" ht="15" x14ac:dyDescent="0.25">
      <c r="A17" s="22"/>
      <c r="B17" s="22"/>
      <c r="C17" s="22"/>
      <c r="D17" s="22"/>
      <c r="E17" s="22"/>
      <c r="F17" s="22"/>
      <c r="G17" s="22"/>
      <c r="H17" s="22"/>
      <c r="I17" s="33"/>
      <c r="J17" s="33"/>
    </row>
    <row r="18" spans="1:10" ht="15" x14ac:dyDescent="0.25">
      <c r="A18" s="36" t="s">
        <v>32</v>
      </c>
      <c r="B18" s="36"/>
      <c r="C18" s="37"/>
      <c r="D18" s="37"/>
      <c r="E18" s="22"/>
      <c r="F18" s="22"/>
      <c r="G18" s="22"/>
      <c r="H18" s="22"/>
      <c r="I18" s="33"/>
      <c r="J18" s="33"/>
    </row>
    <row r="19" spans="1:10" ht="45" x14ac:dyDescent="0.25">
      <c r="A19" s="38" t="s">
        <v>47</v>
      </c>
      <c r="B19" s="23" t="s">
        <v>29</v>
      </c>
      <c r="C19" s="22" t="s">
        <v>39</v>
      </c>
      <c r="D19" s="22"/>
      <c r="E19" s="38" t="s">
        <v>31</v>
      </c>
      <c r="F19" s="38" t="s">
        <v>40</v>
      </c>
      <c r="G19" s="22"/>
      <c r="H19" s="22"/>
      <c r="I19" s="33"/>
      <c r="J19" s="33"/>
    </row>
    <row r="20" spans="1:10" ht="15" x14ac:dyDescent="0.25">
      <c r="A20" s="22"/>
      <c r="B20" s="22"/>
      <c r="C20" s="22"/>
      <c r="D20" s="22"/>
      <c r="E20" s="22"/>
      <c r="F20" s="22"/>
      <c r="G20" s="22"/>
      <c r="H20" s="22"/>
      <c r="I20" s="33"/>
      <c r="J20" s="33"/>
    </row>
    <row r="21" spans="1:10" ht="15" x14ac:dyDescent="0.25">
      <c r="A21" s="23" t="s">
        <v>0</v>
      </c>
      <c r="B21" s="23" t="s">
        <v>1</v>
      </c>
      <c r="C21" s="23" t="s">
        <v>42</v>
      </c>
      <c r="D21" s="23" t="s">
        <v>41</v>
      </c>
      <c r="E21" s="23" t="s">
        <v>3</v>
      </c>
      <c r="F21" s="23" t="s">
        <v>2</v>
      </c>
      <c r="G21" s="23" t="s">
        <v>43</v>
      </c>
      <c r="H21" s="22"/>
      <c r="I21" s="33"/>
      <c r="J21" s="33"/>
    </row>
    <row r="22" spans="1:10" ht="15" x14ac:dyDescent="0.25">
      <c r="A22" s="39">
        <v>198</v>
      </c>
      <c r="B22" s="57">
        <v>0.13600000000000001</v>
      </c>
      <c r="C22" s="40">
        <v>7.9000000000000001E-2</v>
      </c>
      <c r="D22" s="54">
        <v>0.19400000000000001</v>
      </c>
      <c r="E22" s="39">
        <v>33</v>
      </c>
      <c r="F22" s="55">
        <f>((((B22-C22)+(D22-B22))/2)/TINV(0.05,(E22-1)))^2/(((B22)*(1-B22))/A22)</f>
        <v>1.3427482468151855</v>
      </c>
      <c r="G22" s="56">
        <f>IF(ABS((B22-C22)-(D22-B22))&gt;0.002,SQRT((-(LN(B22/(1-B22))+LN((1-C22)/C22))/TINV(0.05,E22-1))^2*(B22*(1-B22))^2),(((((B22-C22)+(D22-B22))/2)/TINV(0.05,(E22-1)))))</f>
        <v>2.8228709684886305E-2</v>
      </c>
      <c r="H22" s="22"/>
      <c r="I22" s="33"/>
      <c r="J22" s="33"/>
    </row>
    <row r="23" spans="1:10" ht="15" x14ac:dyDescent="0.25">
      <c r="A23" s="22"/>
      <c r="B23" s="22"/>
      <c r="C23" s="22"/>
      <c r="D23" s="22"/>
      <c r="E23" s="22"/>
      <c r="F23" s="22"/>
      <c r="G23" s="22"/>
      <c r="H23" s="22"/>
      <c r="I23" s="33"/>
      <c r="J23" s="33"/>
    </row>
    <row r="24" spans="1:10" ht="15" x14ac:dyDescent="0.25">
      <c r="A24" s="23" t="s">
        <v>15</v>
      </c>
      <c r="B24" s="23" t="s">
        <v>18</v>
      </c>
      <c r="C24" s="23" t="s">
        <v>14</v>
      </c>
      <c r="D24" s="43" t="s">
        <v>1</v>
      </c>
      <c r="E24" s="23" t="s">
        <v>19</v>
      </c>
      <c r="F24" s="23" t="s">
        <v>36</v>
      </c>
      <c r="G24" s="23" t="s">
        <v>35</v>
      </c>
      <c r="H24" s="22"/>
      <c r="I24" s="33"/>
      <c r="J24" s="33"/>
    </row>
    <row r="25" spans="1:10" ht="15" x14ac:dyDescent="0.25">
      <c r="A25" s="44">
        <f>B15-B22</f>
        <v>4.0999999999999981E-2</v>
      </c>
      <c r="B25" s="44">
        <f>SQRT(G15^2+G22^2)</f>
        <v>4.187425981973221E-2</v>
      </c>
      <c r="C25" s="45">
        <f>A25/B25</f>
        <v>0.97912178451640941</v>
      </c>
      <c r="D25" s="58">
        <f>TDIST(ABS(C25),E25,2)</f>
        <v>0.33120657370118556</v>
      </c>
      <c r="E25" s="47">
        <f>E15+E22-2</f>
        <v>64</v>
      </c>
      <c r="F25" s="48">
        <f>1-D25</f>
        <v>0.66879342629881444</v>
      </c>
      <c r="G25" s="49">
        <f>1-D25/2</f>
        <v>0.83439671314940722</v>
      </c>
      <c r="H25" s="22"/>
      <c r="I25" s="33"/>
      <c r="J25" s="33"/>
    </row>
  </sheetData>
  <mergeCells count="5">
    <mergeCell ref="A2:L2"/>
    <mergeCell ref="A9:I9"/>
    <mergeCell ref="A3:J3"/>
    <mergeCell ref="A5:XFD5"/>
    <mergeCell ref="A8:G8"/>
  </mergeCells>
  <phoneticPr fontId="1" type="noConversion"/>
  <pageMargins left="0.75" right="0.75" top="1" bottom="1" header="0.5" footer="0.5"/>
  <pageSetup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topLeftCell="A4" zoomScaleNormal="100" workbookViewId="0">
      <selection activeCell="B19" sqref="B19"/>
    </sheetView>
  </sheetViews>
  <sheetFormatPr defaultColWidth="0" defaultRowHeight="12.75" x14ac:dyDescent="0.2"/>
  <cols>
    <col min="1" max="1" width="10.42578125" customWidth="1"/>
    <col min="2" max="2" width="14.7109375" bestFit="1" customWidth="1"/>
    <col min="3" max="3" width="14.5703125" customWidth="1"/>
    <col min="4" max="4" width="9.140625" customWidth="1"/>
    <col min="5" max="5" width="12.42578125" bestFit="1" customWidth="1"/>
    <col min="6" max="6" width="9.140625" customWidth="1"/>
    <col min="7" max="7" width="12.42578125" bestFit="1" customWidth="1"/>
    <col min="8" max="8" width="9.140625" customWidth="1"/>
    <col min="9" max="9" width="12.42578125" bestFit="1" customWidth="1"/>
    <col min="10" max="10" width="9.140625" customWidth="1"/>
  </cols>
  <sheetData>
    <row r="1" spans="1:15" s="20" customFormat="1" ht="15" x14ac:dyDescent="0.25">
      <c r="A1" s="16"/>
      <c r="B1" s="16"/>
      <c r="C1" s="16"/>
      <c r="D1" s="17"/>
      <c r="E1" s="16"/>
      <c r="F1" s="16"/>
      <c r="G1" s="16"/>
      <c r="H1" s="16"/>
      <c r="I1" s="18" t="s">
        <v>22</v>
      </c>
      <c r="J1" s="17"/>
      <c r="K1" s="19"/>
      <c r="L1" s="19"/>
      <c r="M1" s="19"/>
    </row>
    <row r="2" spans="1:15" s="21" customFormat="1" ht="15" x14ac:dyDescent="0.25">
      <c r="A2" s="73"/>
      <c r="B2" s="73"/>
      <c r="C2" s="73"/>
      <c r="D2" s="73"/>
      <c r="E2" s="73"/>
      <c r="F2" s="73"/>
      <c r="G2" s="73"/>
      <c r="H2" s="73"/>
      <c r="I2" s="73"/>
      <c r="J2" s="74"/>
      <c r="K2" s="74"/>
      <c r="L2" s="74"/>
    </row>
    <row r="3" spans="1:15" s="23" customFormat="1" ht="18.75" customHeight="1" x14ac:dyDescent="0.3">
      <c r="A3" s="75" t="s">
        <v>23</v>
      </c>
      <c r="B3" s="75"/>
      <c r="C3" s="75"/>
      <c r="D3" s="75"/>
      <c r="E3" s="75"/>
      <c r="F3" s="75"/>
      <c r="G3" s="75"/>
      <c r="H3" s="75"/>
      <c r="I3" s="75"/>
      <c r="J3" s="75"/>
      <c r="K3" s="21"/>
      <c r="L3" s="25"/>
    </row>
    <row r="4" spans="1:15" s="23" customFormat="1" ht="14.25" customHeight="1" x14ac:dyDescent="0.25">
      <c r="A4" s="24"/>
      <c r="B4" s="24"/>
      <c r="C4" s="24"/>
      <c r="D4" s="24"/>
      <c r="E4" s="24"/>
      <c r="F4" s="24"/>
      <c r="G4" s="26"/>
      <c r="H4" s="24"/>
      <c r="I4" s="24"/>
      <c r="J4" s="25"/>
      <c r="K4" s="21"/>
      <c r="L4" s="25"/>
    </row>
    <row r="5" spans="1:15" s="76" customFormat="1" ht="25.5" customHeight="1" x14ac:dyDescent="0.35">
      <c r="A5" s="76" t="s">
        <v>24</v>
      </c>
    </row>
    <row r="6" spans="1:15" s="23" customFormat="1" ht="19.5" customHeight="1" x14ac:dyDescent="0.35">
      <c r="A6" s="27"/>
      <c r="B6" s="27"/>
      <c r="C6" s="28"/>
      <c r="D6" s="27"/>
      <c r="E6" s="27"/>
      <c r="F6" s="27"/>
      <c r="G6" s="29"/>
      <c r="H6" s="27"/>
      <c r="I6" s="27"/>
      <c r="J6" s="25"/>
      <c r="K6" s="21"/>
      <c r="L6" s="25"/>
    </row>
    <row r="7" spans="1:15" s="23" customFormat="1" ht="19.5" customHeight="1" x14ac:dyDescent="0.35">
      <c r="A7" s="25"/>
      <c r="B7" s="25"/>
      <c r="C7" s="17"/>
      <c r="D7" s="25"/>
      <c r="E7" s="25"/>
      <c r="F7" s="25"/>
      <c r="G7" s="30"/>
      <c r="H7" s="25"/>
      <c r="I7" s="25"/>
      <c r="J7" s="25"/>
      <c r="K7" s="21"/>
      <c r="L7" s="25"/>
    </row>
    <row r="8" spans="1:15" x14ac:dyDescent="0.2">
      <c r="A8" t="s">
        <v>44</v>
      </c>
    </row>
    <row r="9" spans="1:15" ht="20.25" x14ac:dyDescent="0.3">
      <c r="A9" s="69" t="s">
        <v>45</v>
      </c>
      <c r="B9" s="69"/>
      <c r="C9" s="70"/>
      <c r="D9" s="70"/>
      <c r="E9" s="70"/>
      <c r="F9" s="70"/>
    </row>
    <row r="10" spans="1:15" s="8" customFormat="1" ht="20.25" x14ac:dyDescent="0.3">
      <c r="A10" s="6" t="s">
        <v>46</v>
      </c>
      <c r="B10" s="4"/>
      <c r="C10" s="5"/>
      <c r="D10" s="5"/>
      <c r="E10"/>
      <c r="F10"/>
      <c r="G10"/>
      <c r="H10"/>
      <c r="J10"/>
      <c r="K10"/>
      <c r="L10"/>
      <c r="M10"/>
      <c r="N10"/>
      <c r="O10"/>
    </row>
    <row r="11" spans="1:15" s="8" customFormat="1" ht="20.25" x14ac:dyDescent="0.3">
      <c r="A11" s="6" t="s">
        <v>28</v>
      </c>
      <c r="B11" s="4"/>
      <c r="C11" s="5"/>
      <c r="D11" s="5"/>
      <c r="E11"/>
      <c r="F11"/>
      <c r="G11"/>
      <c r="H11"/>
      <c r="J11"/>
      <c r="K11"/>
      <c r="L11"/>
      <c r="M11"/>
      <c r="N11"/>
      <c r="O11"/>
    </row>
    <row r="12" spans="1:15" ht="38.25" x14ac:dyDescent="0.2">
      <c r="A12" s="1" t="s">
        <v>47</v>
      </c>
      <c r="C12" s="2" t="s">
        <v>29</v>
      </c>
      <c r="F12" s="1" t="s">
        <v>33</v>
      </c>
    </row>
    <row r="14" spans="1:15" ht="14.25" x14ac:dyDescent="0.2">
      <c r="A14" s="2" t="s">
        <v>8</v>
      </c>
      <c r="C14" s="2" t="s">
        <v>4</v>
      </c>
      <c r="F14" s="2" t="s">
        <v>6</v>
      </c>
      <c r="G14" s="2" t="s">
        <v>17</v>
      </c>
    </row>
    <row r="15" spans="1:15" x14ac:dyDescent="0.2">
      <c r="A15" s="7">
        <v>1341</v>
      </c>
      <c r="C15" s="68">
        <v>4.3299999999999998E-2</v>
      </c>
      <c r="F15">
        <f>((C15*(1-C15))/A15)</f>
        <v>3.0891208053691279E-5</v>
      </c>
      <c r="G15">
        <f>SQRT(F15)</f>
        <v>5.5579859709872677E-3</v>
      </c>
    </row>
    <row r="16" spans="1:15" x14ac:dyDescent="0.2">
      <c r="A16" s="65"/>
      <c r="B16" s="65"/>
      <c r="C16" s="66"/>
      <c r="D16" s="51"/>
      <c r="E16" s="51"/>
      <c r="F16" s="51"/>
      <c r="G16" s="51"/>
      <c r="H16" s="51"/>
      <c r="I16" s="51"/>
      <c r="J16" s="51"/>
    </row>
    <row r="18" spans="1:7" s="8" customFormat="1" ht="20.25" x14ac:dyDescent="0.3">
      <c r="A18" s="6" t="s">
        <v>32</v>
      </c>
      <c r="B18" s="4"/>
      <c r="C18" s="5"/>
      <c r="D18"/>
      <c r="E18"/>
      <c r="F18"/>
    </row>
    <row r="19" spans="1:7" ht="38.25" x14ac:dyDescent="0.2">
      <c r="A19" s="1" t="s">
        <v>47</v>
      </c>
      <c r="C19" s="2" t="s">
        <v>29</v>
      </c>
      <c r="F19" s="1" t="s">
        <v>33</v>
      </c>
    </row>
    <row r="21" spans="1:7" ht="14.25" x14ac:dyDescent="0.2">
      <c r="A21" s="2" t="s">
        <v>9</v>
      </c>
      <c r="C21" s="2" t="s">
        <v>5</v>
      </c>
      <c r="F21" s="2" t="s">
        <v>7</v>
      </c>
      <c r="G21" s="2" t="s">
        <v>17</v>
      </c>
    </row>
    <row r="22" spans="1:7" x14ac:dyDescent="0.2">
      <c r="A22" s="7">
        <v>1479</v>
      </c>
      <c r="C22" s="13">
        <v>6.1499999999999999E-2</v>
      </c>
      <c r="F22">
        <f>((C22*(1-C22))/A22)</f>
        <v>3.9024847870182556E-5</v>
      </c>
      <c r="G22">
        <f>SQRT(F22)</f>
        <v>6.2469871034109359E-3</v>
      </c>
    </row>
    <row r="25" spans="1:7" x14ac:dyDescent="0.2">
      <c r="A25" s="2" t="s">
        <v>15</v>
      </c>
      <c r="B25" s="2" t="s">
        <v>16</v>
      </c>
      <c r="C25" s="2" t="s">
        <v>14</v>
      </c>
      <c r="D25" s="11" t="s">
        <v>1</v>
      </c>
      <c r="E25" s="2" t="s">
        <v>19</v>
      </c>
      <c r="F25" s="2" t="s">
        <v>36</v>
      </c>
      <c r="G25" s="2" t="s">
        <v>35</v>
      </c>
    </row>
    <row r="26" spans="1:7" x14ac:dyDescent="0.2">
      <c r="A26" s="3">
        <f>C15-C22</f>
        <v>-1.8200000000000001E-2</v>
      </c>
      <c r="B26" s="3">
        <f>SQRT(F15+F22)</f>
        <v>8.3615821423863226E-3</v>
      </c>
      <c r="C26" s="10">
        <f>A26/B26</f>
        <v>-2.176621563967065</v>
      </c>
      <c r="D26" s="12">
        <f>TDIST(ABS(C26),E26,2)</f>
        <v>2.959157768106151E-2</v>
      </c>
      <c r="E26" s="9">
        <f>A15+A22-2</f>
        <v>2818</v>
      </c>
      <c r="F26" s="14">
        <f>1-D26</f>
        <v>0.97040842231893853</v>
      </c>
      <c r="G26" s="15">
        <f>1-D26/2</f>
        <v>0.98520421115946921</v>
      </c>
    </row>
    <row r="29" spans="1:7" x14ac:dyDescent="0.2">
      <c r="C29" s="3"/>
      <c r="D29" s="3"/>
    </row>
    <row r="30" spans="1:7" x14ac:dyDescent="0.2">
      <c r="C30" s="3"/>
      <c r="D30" s="3"/>
    </row>
  </sheetData>
  <mergeCells count="3">
    <mergeCell ref="A2:L2"/>
    <mergeCell ref="A3:J3"/>
    <mergeCell ref="A5:XFD5"/>
  </mergeCells>
  <phoneticPr fontId="1" type="noConversion"/>
  <pageMargins left="0.75" right="0.75" top="1" bottom="1" header="0.5" footer="0.5"/>
  <pageSetup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Two sample t-test (DEFF)</vt:lpstr>
      <vt:lpstr>Two sample t-test (no DEFF)</vt:lpstr>
      <vt:lpstr>Two-sample t-test (SRS)</vt:lpstr>
    </vt:vector>
  </TitlesOfParts>
  <Company>ITSO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cgb9</dc:creator>
  <cp:lastModifiedBy>Fanny</cp:lastModifiedBy>
  <cp:lastPrinted>2010-07-19T14:26:26Z</cp:lastPrinted>
  <dcterms:created xsi:type="dcterms:W3CDTF">2008-12-11T18:55:00Z</dcterms:created>
  <dcterms:modified xsi:type="dcterms:W3CDTF">2018-07-23T08:23:21Z</dcterms:modified>
</cp:coreProperties>
</file>