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0.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defaultThemeVersion="124226"/>
  <bookViews>
    <workbookView xWindow="-120" yWindow="-120" windowWidth="20736" windowHeight="11040"/>
  </bookViews>
  <sheets>
    <sheet name="Title Page" sheetId="8" r:id="rId1"/>
    <sheet name="Summary" sheetId="7" r:id="rId2"/>
    <sheet name="CR-CW-SHEET" sheetId="11" r:id="rId3"/>
    <sheet name="CR-EW SHEET" sheetId="10" r:id="rId4"/>
    <sheet name="TUBE WELL" sheetId="9" r:id="rId5"/>
    <sheet name="RHB SHEET" sheetId="1" r:id="rId6"/>
    <sheet name="m.sheet" sheetId="2" state="hidden" r:id="rId7"/>
    <sheet name="electrical works" sheetId="3" state="hidden" r:id="rId8"/>
    <sheet name="m.sheet e" sheetId="4" state="hidden" r:id="rId9"/>
    <sheet name="TOILET" sheetId="6" state="hidden" r:id="rId10"/>
  </sheets>
  <externalReferences>
    <externalReference r:id="rId11"/>
    <externalReference r:id="rId12"/>
  </externalReferences>
  <definedNames>
    <definedName name="_xlnm.Print_Area" localSheetId="2">'CR-CW-SHEET'!$A$1:$F$98</definedName>
    <definedName name="_xlnm.Print_Area" localSheetId="3">'CR-EW SHEET'!$A$1:$F$98</definedName>
    <definedName name="_xlnm.Print_Area" localSheetId="5">'RHB SHEET'!$A$1:$F$98</definedName>
    <definedName name="_xlnm.Print_Area" localSheetId="0">'Title Page'!$A$1:$M$58</definedName>
    <definedName name="_xlnm.Print_Area" localSheetId="4">'TUBE WELL'!$A$1:$F$97</definedName>
  </definedNames>
  <calcPr calcId="124519"/>
</workbook>
</file>

<file path=xl/calcChain.xml><?xml version="1.0" encoding="utf-8"?>
<calcChain xmlns="http://schemas.openxmlformats.org/spreadsheetml/2006/main">
  <c r="F95" i="11"/>
  <c r="F94"/>
  <c r="F93"/>
  <c r="D92"/>
  <c r="F92" s="1"/>
  <c r="F91"/>
  <c r="F90"/>
  <c r="F89"/>
  <c r="D89"/>
  <c r="D88"/>
  <c r="F88" s="1"/>
  <c r="F87"/>
  <c r="F86"/>
  <c r="F85"/>
  <c r="F84"/>
  <c r="F83"/>
  <c r="F82"/>
  <c r="F81"/>
  <c r="F78"/>
  <c r="F77"/>
  <c r="F76"/>
  <c r="F75"/>
  <c r="F71"/>
  <c r="D59"/>
  <c r="B20"/>
  <c r="F95" i="10"/>
  <c r="F94"/>
  <c r="F93"/>
  <c r="D92"/>
  <c r="F92" s="1"/>
  <c r="F91"/>
  <c r="F90"/>
  <c r="D89"/>
  <c r="F89" s="1"/>
  <c r="D88"/>
  <c r="F88" s="1"/>
  <c r="F87"/>
  <c r="F86"/>
  <c r="F85"/>
  <c r="F84"/>
  <c r="F83"/>
  <c r="F82"/>
  <c r="F81"/>
  <c r="F78"/>
  <c r="F77"/>
  <c r="F76"/>
  <c r="F75"/>
  <c r="D59"/>
  <c r="F29"/>
  <c r="B20"/>
  <c r="F17"/>
  <c r="F16"/>
  <c r="F13"/>
  <c r="F8"/>
  <c r="D92" i="9"/>
  <c r="D89"/>
  <c r="D88"/>
  <c r="F78"/>
  <c r="F77"/>
  <c r="F76"/>
  <c r="F75"/>
  <c r="F71"/>
  <c r="D59"/>
  <c r="F29"/>
  <c r="B20"/>
  <c r="F17"/>
  <c r="F16"/>
  <c r="F13"/>
  <c r="F8"/>
  <c r="D59" i="1"/>
  <c r="F95"/>
  <c r="F94"/>
  <c r="F93"/>
  <c r="D92"/>
  <c r="F92" s="1"/>
  <c r="F91"/>
  <c r="F90"/>
  <c r="D89"/>
  <c r="F89" s="1"/>
  <c r="D88"/>
  <c r="F88" s="1"/>
  <c r="F87"/>
  <c r="F86"/>
  <c r="F85"/>
  <c r="F84"/>
  <c r="F83"/>
  <c r="F82"/>
  <c r="F81"/>
  <c r="F96" i="10" l="1"/>
  <c r="F96" i="11"/>
  <c r="F96" i="1"/>
  <c r="F8" l="1"/>
  <c r="F13"/>
  <c r="F16"/>
  <c r="F17"/>
  <c r="F29"/>
  <c r="Q85" i="2"/>
  <c r="N86"/>
  <c r="N87" s="1"/>
  <c r="N88" s="1"/>
  <c r="N89" s="1"/>
  <c r="N90" s="1"/>
  <c r="I143" i="6" l="1"/>
  <c r="B139"/>
  <c r="B132"/>
  <c r="I181" l="1"/>
  <c r="B178"/>
  <c r="I174"/>
  <c r="I173"/>
  <c r="B170"/>
  <c r="I166"/>
  <c r="I167" s="1"/>
  <c r="I168" s="1"/>
  <c r="I169" s="1"/>
  <c r="B163"/>
  <c r="I142"/>
  <c r="I159"/>
  <c r="I158"/>
  <c r="B155"/>
  <c r="I151"/>
  <c r="I150"/>
  <c r="B147"/>
  <c r="I135"/>
  <c r="I128"/>
  <c r="I129" s="1"/>
  <c r="I130" s="1"/>
  <c r="I131" s="1"/>
  <c r="B125"/>
  <c r="I121"/>
  <c r="I122" s="1"/>
  <c r="I123" s="1"/>
  <c r="I124" s="1"/>
  <c r="B118"/>
  <c r="I114"/>
  <c r="I113"/>
  <c r="B110"/>
  <c r="I106"/>
  <c r="I105"/>
  <c r="B102"/>
  <c r="I98"/>
  <c r="I97"/>
  <c r="I96"/>
  <c r="I95"/>
  <c r="I94"/>
  <c r="I86"/>
  <c r="I85"/>
  <c r="B82"/>
  <c r="I78"/>
  <c r="I77"/>
  <c r="B74"/>
  <c r="I70"/>
  <c r="I69"/>
  <c r="B66"/>
  <c r="I62"/>
  <c r="I63" s="1"/>
  <c r="I64" s="1"/>
  <c r="I65" s="1"/>
  <c r="B59"/>
  <c r="I55"/>
  <c r="I56" s="1"/>
  <c r="I57" s="1"/>
  <c r="I58" s="1"/>
  <c r="C55"/>
  <c r="B52"/>
  <c r="I48"/>
  <c r="I47"/>
  <c r="B44"/>
  <c r="I40"/>
  <c r="I41" s="1"/>
  <c r="I42" s="1"/>
  <c r="I43" s="1"/>
  <c r="B37"/>
  <c r="I33"/>
  <c r="I32"/>
  <c r="B29"/>
  <c r="I25"/>
  <c r="I24"/>
  <c r="B21"/>
  <c r="I16"/>
  <c r="I18" s="1"/>
  <c r="I19" s="1"/>
  <c r="I20" s="1"/>
  <c r="B13"/>
  <c r="I8"/>
  <c r="I7"/>
  <c r="B4"/>
  <c r="A1"/>
  <c r="I144" l="1"/>
  <c r="I145" s="1"/>
  <c r="I146" s="1"/>
  <c r="I115"/>
  <c r="I116" s="1"/>
  <c r="I117" s="1"/>
  <c r="I136"/>
  <c r="I137" s="1"/>
  <c r="I138" s="1"/>
  <c r="I175"/>
  <c r="I176" s="1"/>
  <c r="I177" s="1"/>
  <c r="I71"/>
  <c r="I72" s="1"/>
  <c r="I73" s="1"/>
  <c r="I107"/>
  <c r="I108" s="1"/>
  <c r="I109" s="1"/>
  <c r="I10"/>
  <c r="I11" s="1"/>
  <c r="I12" s="1"/>
  <c r="I34"/>
  <c r="I35" s="1"/>
  <c r="I36" s="1"/>
  <c r="I49"/>
  <c r="I50" s="1"/>
  <c r="I51" s="1"/>
  <c r="I160"/>
  <c r="I161" s="1"/>
  <c r="I162" s="1"/>
  <c r="I26"/>
  <c r="I27" s="1"/>
  <c r="I28" s="1"/>
  <c r="I182"/>
  <c r="I183" s="1"/>
  <c r="I184" s="1"/>
  <c r="I79"/>
  <c r="I80" s="1"/>
  <c r="I81" s="1"/>
  <c r="I87"/>
  <c r="I88" s="1"/>
  <c r="I89" s="1"/>
  <c r="I99"/>
  <c r="I100" s="1"/>
  <c r="I101" s="1"/>
  <c r="I152"/>
  <c r="I153" s="1"/>
  <c r="I154" s="1"/>
  <c r="A1" i="2"/>
  <c r="A1" i="3" s="1"/>
  <c r="A1" i="4" s="1"/>
  <c r="F68" i="2" l="1"/>
  <c r="F60" l="1"/>
  <c r="I149" l="1"/>
  <c r="I116"/>
  <c r="I33"/>
  <c r="I11"/>
  <c r="I80" i="4" l="1"/>
  <c r="I72"/>
  <c r="I69"/>
  <c r="I70"/>
  <c r="I71"/>
  <c r="I68"/>
  <c r="I61"/>
  <c r="I54"/>
  <c r="I47"/>
  <c r="I41"/>
  <c r="I34"/>
  <c r="I28"/>
  <c r="I21"/>
  <c r="I14"/>
  <c r="I7"/>
  <c r="I284" i="2"/>
  <c r="I277"/>
  <c r="I270"/>
  <c r="I263"/>
  <c r="I256"/>
  <c r="I249"/>
  <c r="I248"/>
  <c r="I241"/>
  <c r="I240"/>
  <c r="I232"/>
  <c r="I233"/>
  <c r="I231"/>
  <c r="I224"/>
  <c r="I217"/>
  <c r="I205"/>
  <c r="I206"/>
  <c r="I207"/>
  <c r="I208"/>
  <c r="I209"/>
  <c r="I210"/>
  <c r="I204"/>
  <c r="I193"/>
  <c r="I194"/>
  <c r="I195"/>
  <c r="I196"/>
  <c r="I197"/>
  <c r="I192"/>
  <c r="I180"/>
  <c r="I181"/>
  <c r="I182"/>
  <c r="I183"/>
  <c r="I184"/>
  <c r="I185"/>
  <c r="I179"/>
  <c r="I171"/>
  <c r="I172"/>
  <c r="I170"/>
  <c r="I163"/>
  <c r="I156"/>
  <c r="I148"/>
  <c r="I150" s="1"/>
  <c r="I141"/>
  <c r="I140"/>
  <c r="I126"/>
  <c r="I127"/>
  <c r="I128"/>
  <c r="I129"/>
  <c r="I130"/>
  <c r="I131"/>
  <c r="I132"/>
  <c r="I133"/>
  <c r="I125"/>
  <c r="I111"/>
  <c r="I112"/>
  <c r="I113"/>
  <c r="I114"/>
  <c r="I115"/>
  <c r="I117"/>
  <c r="I110"/>
  <c r="I98"/>
  <c r="I99"/>
  <c r="I100"/>
  <c r="I101"/>
  <c r="I102"/>
  <c r="I103"/>
  <c r="I97"/>
  <c r="I90"/>
  <c r="I89"/>
  <c r="I82"/>
  <c r="I60"/>
  <c r="I61"/>
  <c r="I59"/>
  <c r="I52"/>
  <c r="I43"/>
  <c r="I44"/>
  <c r="I45"/>
  <c r="I41"/>
  <c r="I42"/>
  <c r="I40"/>
  <c r="I29"/>
  <c r="I30"/>
  <c r="I31"/>
  <c r="I32"/>
  <c r="I28"/>
  <c r="I20"/>
  <c r="I8"/>
  <c r="I9"/>
  <c r="I10"/>
  <c r="I12"/>
  <c r="I7"/>
  <c r="D62" i="11" l="1"/>
  <c r="D62" i="10"/>
  <c r="D62" i="9"/>
  <c r="D62" i="1"/>
  <c r="D61" i="11"/>
  <c r="D61" i="10"/>
  <c r="D61" i="9"/>
  <c r="D61" i="1"/>
  <c r="D63" i="11"/>
  <c r="D63" i="10"/>
  <c r="D63" i="9"/>
  <c r="D63" i="1"/>
  <c r="D64" i="11"/>
  <c r="D64" i="10"/>
  <c r="D64" i="9"/>
  <c r="D64" i="1"/>
  <c r="D66" i="11"/>
  <c r="D66" i="10"/>
  <c r="D66" i="9"/>
  <c r="D66" i="1"/>
  <c r="I118" i="2"/>
  <c r="I34"/>
  <c r="I75"/>
  <c r="I68"/>
  <c r="C75"/>
  <c r="C68"/>
  <c r="B72"/>
  <c r="B65"/>
  <c r="I69" l="1"/>
  <c r="I76"/>
  <c r="F29" i="3"/>
  <c r="F30"/>
  <c r="D26"/>
  <c r="F26" s="1"/>
  <c r="B80" i="4"/>
  <c r="I82"/>
  <c r="I81"/>
  <c r="D22" i="3"/>
  <c r="F22" s="1"/>
  <c r="D23"/>
  <c r="F23" s="1"/>
  <c r="D24"/>
  <c r="F24" s="1"/>
  <c r="I73" i="4"/>
  <c r="B71"/>
  <c r="B70"/>
  <c r="B69"/>
  <c r="B68"/>
  <c r="B65"/>
  <c r="D21" i="3"/>
  <c r="F21" s="1"/>
  <c r="F19"/>
  <c r="F20"/>
  <c r="F17"/>
  <c r="F25"/>
  <c r="F27"/>
  <c r="F28"/>
  <c r="B61" i="4"/>
  <c r="B58"/>
  <c r="I62"/>
  <c r="B51"/>
  <c r="I55"/>
  <c r="B54"/>
  <c r="F9" i="3"/>
  <c r="F10"/>
  <c r="F13"/>
  <c r="B47" i="4"/>
  <c r="B41"/>
  <c r="B38"/>
  <c r="I48"/>
  <c r="I42"/>
  <c r="B34"/>
  <c r="I35"/>
  <c r="B28"/>
  <c r="B25"/>
  <c r="B18"/>
  <c r="I29"/>
  <c r="I22"/>
  <c r="B11"/>
  <c r="I15"/>
  <c r="B4"/>
  <c r="D7" i="3" l="1"/>
  <c r="D8" s="1"/>
  <c r="F8" s="1"/>
  <c r="D48" i="11"/>
  <c r="D48" i="10"/>
  <c r="D48" i="9"/>
  <c r="D48" i="1"/>
  <c r="D47" i="11"/>
  <c r="D47" i="10"/>
  <c r="D47" i="9"/>
  <c r="D47" i="1"/>
  <c r="D18" i="3"/>
  <c r="F18" s="1"/>
  <c r="D58" i="11"/>
  <c r="D58" i="10"/>
  <c r="D58" i="9"/>
  <c r="D58" i="1"/>
  <c r="D12" i="3"/>
  <c r="F12" s="1"/>
  <c r="D52" i="11"/>
  <c r="D52" i="10"/>
  <c r="D52" i="9"/>
  <c r="D52" i="1"/>
  <c r="D11" i="3"/>
  <c r="F11" s="1"/>
  <c r="D51" i="11"/>
  <c r="D51" i="10"/>
  <c r="D51" i="9"/>
  <c r="D51" i="1"/>
  <c r="D14" i="3"/>
  <c r="F14" s="1"/>
  <c r="D54" i="11"/>
  <c r="D54" i="10"/>
  <c r="D54" i="9"/>
  <c r="D54" i="1"/>
  <c r="D15" i="3"/>
  <c r="F15" s="1"/>
  <c r="D55" i="11"/>
  <c r="D55" i="10"/>
  <c r="D55" i="9"/>
  <c r="D55" i="1"/>
  <c r="D16" i="3"/>
  <c r="F16" s="1"/>
  <c r="D56" i="11"/>
  <c r="D56" i="10"/>
  <c r="D56" i="9"/>
  <c r="D56" i="1"/>
  <c r="I77" i="2"/>
  <c r="I78" s="1"/>
  <c r="I70"/>
  <c r="I71" s="1"/>
  <c r="F7" i="3"/>
  <c r="I8" i="4"/>
  <c r="B17" i="2"/>
  <c r="B281"/>
  <c r="I285"/>
  <c r="I286" s="1"/>
  <c r="I287" s="1"/>
  <c r="B245"/>
  <c r="B274"/>
  <c r="I278"/>
  <c r="B267"/>
  <c r="I271"/>
  <c r="B260"/>
  <c r="I264"/>
  <c r="I265" s="1"/>
  <c r="B253"/>
  <c r="B237"/>
  <c r="I257"/>
  <c r="I258" s="1"/>
  <c r="B228"/>
  <c r="B79"/>
  <c r="B56"/>
  <c r="B49"/>
  <c r="B221"/>
  <c r="I225"/>
  <c r="I226" s="1"/>
  <c r="I218"/>
  <c r="I219" s="1"/>
  <c r="B214"/>
  <c r="B189"/>
  <c r="B176"/>
  <c r="B201"/>
  <c r="B167"/>
  <c r="B160"/>
  <c r="I164"/>
  <c r="I165" s="1"/>
  <c r="I166" s="1"/>
  <c r="B153"/>
  <c r="B145"/>
  <c r="B137"/>
  <c r="B25"/>
  <c r="B94"/>
  <c r="B107"/>
  <c r="B86"/>
  <c r="B37"/>
  <c r="B4"/>
  <c r="D6" i="3" l="1"/>
  <c r="F6" s="1"/>
  <c r="F31" s="1"/>
  <c r="D46" i="11"/>
  <c r="D46" i="10"/>
  <c r="D46" i="9"/>
  <c r="D46" i="1"/>
  <c r="D28" i="11"/>
  <c r="D28" i="10"/>
  <c r="F28" s="1"/>
  <c r="D28" i="9"/>
  <c r="F28" s="1"/>
  <c r="D28" i="1"/>
  <c r="F28" s="1"/>
  <c r="D43" i="11"/>
  <c r="D43" i="9"/>
  <c r="F43" s="1"/>
  <c r="D43" i="1"/>
  <c r="F43" s="1"/>
  <c r="D43" i="10"/>
  <c r="F43" s="1"/>
  <c r="D18" i="11"/>
  <c r="D18" i="1"/>
  <c r="F18" s="1"/>
  <c r="D18" i="10"/>
  <c r="F18" s="1"/>
  <c r="D18" i="9"/>
  <c r="F18" s="1"/>
  <c r="I242" i="2"/>
  <c r="I243" s="1"/>
  <c r="I244" s="1"/>
  <c r="I22"/>
  <c r="I23" s="1"/>
  <c r="I24" s="1"/>
  <c r="I250"/>
  <c r="I251" s="1"/>
  <c r="I252" s="1"/>
  <c r="I259"/>
  <c r="I272"/>
  <c r="I273" s="1"/>
  <c r="I220"/>
  <c r="I227"/>
  <c r="I266"/>
  <c r="I279"/>
  <c r="I280" s="1"/>
  <c r="I234"/>
  <c r="I62"/>
  <c r="I63" s="1"/>
  <c r="I64" s="1"/>
  <c r="I83"/>
  <c r="I84" s="1"/>
  <c r="I85" s="1"/>
  <c r="I53"/>
  <c r="I54" s="1"/>
  <c r="I55" s="1"/>
  <c r="I35"/>
  <c r="I46"/>
  <c r="I47" s="1"/>
  <c r="I48" s="1"/>
  <c r="I119"/>
  <c r="I120" s="1"/>
  <c r="I211"/>
  <c r="I173"/>
  <c r="I174" s="1"/>
  <c r="I198"/>
  <c r="I199" s="1"/>
  <c r="I186"/>
  <c r="I187" s="1"/>
  <c r="I157"/>
  <c r="I158" s="1"/>
  <c r="I159" s="1"/>
  <c r="I151"/>
  <c r="I152" s="1"/>
  <c r="I104"/>
  <c r="I105" s="1"/>
  <c r="I142"/>
  <c r="I143" s="1"/>
  <c r="I91"/>
  <c r="I92" s="1"/>
  <c r="B20" i="1"/>
  <c r="D32" i="10" l="1"/>
  <c r="D32" i="1"/>
  <c r="D32" i="9"/>
  <c r="D32" i="11"/>
  <c r="D23"/>
  <c r="D23" i="10"/>
  <c r="D23" i="9"/>
  <c r="D23" i="1"/>
  <c r="D10" i="11"/>
  <c r="D10" i="9"/>
  <c r="D10" i="1"/>
  <c r="D10" i="10"/>
  <c r="D35" i="11"/>
  <c r="D35" i="10"/>
  <c r="F35" s="1"/>
  <c r="D35" i="9"/>
  <c r="F35" s="1"/>
  <c r="D35" i="1"/>
  <c r="F35" s="1"/>
  <c r="D34" i="11"/>
  <c r="D34" i="9"/>
  <c r="F34" s="1"/>
  <c r="D34" i="10"/>
  <c r="F34" s="1"/>
  <c r="D34" i="1"/>
  <c r="F34" s="1"/>
  <c r="D39" i="11"/>
  <c r="D39" i="10"/>
  <c r="D39" i="9"/>
  <c r="D39" i="1"/>
  <c r="D22"/>
  <c r="F22" s="1"/>
  <c r="D22" i="11"/>
  <c r="D22" i="10"/>
  <c r="F22" s="1"/>
  <c r="D22" i="9"/>
  <c r="F22" s="1"/>
  <c r="D19"/>
  <c r="F19" s="1"/>
  <c r="D19" i="11"/>
  <c r="D19" i="10"/>
  <c r="F19" s="1"/>
  <c r="D19" i="1"/>
  <c r="F19" s="1"/>
  <c r="D12" i="10"/>
  <c r="F12" s="1"/>
  <c r="D12" i="9"/>
  <c r="F12" s="1"/>
  <c r="D12" i="11"/>
  <c r="D12" i="1"/>
  <c r="F12" s="1"/>
  <c r="D42" i="10"/>
  <c r="F42" s="1"/>
  <c r="D42" i="11"/>
  <c r="D42" i="9"/>
  <c r="F42" s="1"/>
  <c r="D42" i="1"/>
  <c r="F42" s="1"/>
  <c r="D41" i="10"/>
  <c r="F41" s="1"/>
  <c r="D41" i="11"/>
  <c r="D41" i="9"/>
  <c r="F41" s="1"/>
  <c r="D41" i="1"/>
  <c r="F41" s="1"/>
  <c r="D36"/>
  <c r="F36" s="1"/>
  <c r="D36" i="10"/>
  <c r="F36" s="1"/>
  <c r="D36" i="11"/>
  <c r="D36" i="9"/>
  <c r="F36" s="1"/>
  <c r="D9" i="10"/>
  <c r="D9" i="1"/>
  <c r="D72" s="1"/>
  <c r="D9" i="11"/>
  <c r="D9" i="9"/>
  <c r="D11" i="11"/>
  <c r="D11" i="10"/>
  <c r="D11" i="9"/>
  <c r="D11" i="1"/>
  <c r="D37" i="10"/>
  <c r="F37" s="1"/>
  <c r="D37" i="11"/>
  <c r="D37" i="9"/>
  <c r="F37" s="1"/>
  <c r="D37" i="1"/>
  <c r="F37" s="1"/>
  <c r="F9"/>
  <c r="I212" i="2"/>
  <c r="I213" s="1"/>
  <c r="I235"/>
  <c r="I236" s="1"/>
  <c r="I14"/>
  <c r="I15" s="1"/>
  <c r="I16" s="1"/>
  <c r="I144"/>
  <c r="I188"/>
  <c r="I93"/>
  <c r="I106"/>
  <c r="I200"/>
  <c r="I175"/>
  <c r="I36"/>
  <c r="I134"/>
  <c r="I135" s="1"/>
  <c r="I136" s="1"/>
  <c r="D14" i="11" l="1"/>
  <c r="D14" i="9"/>
  <c r="F14" s="1"/>
  <c r="D14" i="1"/>
  <c r="F14" s="1"/>
  <c r="D14" i="10"/>
  <c r="F14" s="1"/>
  <c r="D74" i="1"/>
  <c r="F11"/>
  <c r="F23"/>
  <c r="D33" i="11"/>
  <c r="D31"/>
  <c r="D31" i="1"/>
  <c r="F31" s="1"/>
  <c r="D31" i="10"/>
  <c r="F31" s="1"/>
  <c r="D31" i="9"/>
  <c r="F31" s="1"/>
  <c r="D26" i="10"/>
  <c r="F26" s="1"/>
  <c r="D26" i="1"/>
  <c r="F26" s="1"/>
  <c r="D26" i="11"/>
  <c r="D26" i="9"/>
  <c r="F26" s="1"/>
  <c r="D74"/>
  <c r="F74" s="1"/>
  <c r="F11"/>
  <c r="D72" i="11"/>
  <c r="F72" s="1"/>
  <c r="F39" i="9"/>
  <c r="D40"/>
  <c r="F40" s="1"/>
  <c r="D73" i="1"/>
  <c r="F10"/>
  <c r="F23" i="9"/>
  <c r="D24"/>
  <c r="D33"/>
  <c r="F33" s="1"/>
  <c r="F32"/>
  <c r="D38" i="11"/>
  <c r="D38" i="9"/>
  <c r="F38" s="1"/>
  <c r="D38" i="10"/>
  <c r="F38" s="1"/>
  <c r="D38" i="1"/>
  <c r="F38" s="1"/>
  <c r="D27"/>
  <c r="F27" s="1"/>
  <c r="D27" i="11"/>
  <c r="D27" i="9"/>
  <c r="F27" s="1"/>
  <c r="D27" i="10"/>
  <c r="F27" s="1"/>
  <c r="D21" i="9"/>
  <c r="F21" s="1"/>
  <c r="D21" i="1"/>
  <c r="F21" s="1"/>
  <c r="D21" i="11"/>
  <c r="D21" i="10"/>
  <c r="F21" s="1"/>
  <c r="F11"/>
  <c r="D74"/>
  <c r="F74" s="1"/>
  <c r="D40"/>
  <c r="F40" s="1"/>
  <c r="F39"/>
  <c r="D73" i="9"/>
  <c r="F73" s="1"/>
  <c r="F10"/>
  <c r="F23" i="10"/>
  <c r="D33" i="1"/>
  <c r="F33" s="1"/>
  <c r="F32"/>
  <c r="D30" i="10"/>
  <c r="F30" s="1"/>
  <c r="D30" i="9"/>
  <c r="F30" s="1"/>
  <c r="D30" i="11"/>
  <c r="D30" i="1"/>
  <c r="F30" s="1"/>
  <c r="D72" i="9"/>
  <c r="F72" s="1"/>
  <c r="F79" s="1"/>
  <c r="F9"/>
  <c r="D40" i="1"/>
  <c r="F40" s="1"/>
  <c r="F39"/>
  <c r="F10" i="10"/>
  <c r="D73"/>
  <c r="F73" s="1"/>
  <c r="D20"/>
  <c r="F20" s="1"/>
  <c r="D20" i="11"/>
  <c r="D20" i="1"/>
  <c r="F20" s="1"/>
  <c r="D20" i="9"/>
  <c r="F20" s="1"/>
  <c r="D15" i="10"/>
  <c r="F15" s="1"/>
  <c r="D15" i="9"/>
  <c r="F15" s="1"/>
  <c r="D15" i="1"/>
  <c r="F15" s="1"/>
  <c r="D15" i="11"/>
  <c r="D5"/>
  <c r="D5" i="10"/>
  <c r="D5" i="9"/>
  <c r="D5" i="1"/>
  <c r="D74" i="11"/>
  <c r="F74" s="1"/>
  <c r="F9" i="10"/>
  <c r="D72"/>
  <c r="F72" s="1"/>
  <c r="F79" s="1"/>
  <c r="D40" i="11"/>
  <c r="D73"/>
  <c r="F73" s="1"/>
  <c r="F79" s="1"/>
  <c r="D24"/>
  <c r="D33" i="10"/>
  <c r="F33" s="1"/>
  <c r="F32"/>
  <c r="F5" i="9" l="1"/>
  <c r="D6"/>
  <c r="D24" i="10"/>
  <c r="D6" i="1"/>
  <c r="F5"/>
  <c r="F5" i="10"/>
  <c r="D6"/>
  <c r="D25" i="9"/>
  <c r="F25" s="1"/>
  <c r="F24"/>
  <c r="D25" i="11"/>
  <c r="D6"/>
  <c r="D24" i="1"/>
  <c r="D7" l="1"/>
  <c r="F7" s="1"/>
  <c r="F6"/>
  <c r="D25"/>
  <c r="F25" s="1"/>
  <c r="F24"/>
  <c r="D7" i="10"/>
  <c r="F7" s="1"/>
  <c r="F6"/>
  <c r="D25"/>
  <c r="F25" s="1"/>
  <c r="F24"/>
  <c r="F44" s="1"/>
  <c r="F97" s="1"/>
  <c r="D7" i="9"/>
  <c r="F7" s="1"/>
  <c r="F6"/>
  <c r="F44" s="1"/>
  <c r="D7" i="11"/>
  <c r="F97"/>
  <c r="F44" i="1"/>
  <c r="F97" l="1"/>
</calcChain>
</file>

<file path=xl/sharedStrings.xml><?xml version="1.0" encoding="utf-8"?>
<sst xmlns="http://schemas.openxmlformats.org/spreadsheetml/2006/main" count="2246" uniqueCount="274">
  <si>
    <t>DESCRIPTION</t>
  </si>
  <si>
    <t>UNIT</t>
  </si>
  <si>
    <t>QUANTITY</t>
  </si>
  <si>
    <t>UNIT RATE</t>
  </si>
  <si>
    <t>TOTAL AMOUNT</t>
  </si>
  <si>
    <t>DISTRICT ATTOCK</t>
  </si>
  <si>
    <t>S.NO</t>
  </si>
  <si>
    <t>MEASUREMENT</t>
  </si>
  <si>
    <t>LENGTH</t>
  </si>
  <si>
    <t>WIDTH</t>
  </si>
  <si>
    <t>HEIGHT</t>
  </si>
  <si>
    <t>Pacca brick work in ground floor cement, sand mortar:- Ratio 1:4</t>
  </si>
  <si>
    <t>5 (i)</t>
  </si>
  <si>
    <t>long walls</t>
  </si>
  <si>
    <t>No's</t>
  </si>
  <si>
    <t>cft</t>
  </si>
  <si>
    <t>short wall</t>
  </si>
  <si>
    <t>deductions</t>
  </si>
  <si>
    <t>doors</t>
  </si>
  <si>
    <t>arlami/ shelf wall</t>
  </si>
  <si>
    <t>windows 6x4</t>
  </si>
  <si>
    <t>3x4</t>
  </si>
  <si>
    <t>columns C1</t>
  </si>
  <si>
    <t>total brick work in super structure</t>
  </si>
  <si>
    <t>cum</t>
  </si>
  <si>
    <t>sqm</t>
  </si>
  <si>
    <t>Cement plaster 1:4 upto 20' (6.00 m) height:a)  ½" (13 mm) thick</t>
  </si>
  <si>
    <t>Cement plaster 1:4 upto 20' (6.00 m) height ¾" (20 mm) thick</t>
  </si>
  <si>
    <t>Cement plaster 3/8" (10 mm) thick under soffit of R.C.C. roof slabs only, upto 20' height 1:4</t>
  </si>
  <si>
    <t>Providing and laying damp proof course with cement sand plaster and bitumen coating:- (a) with one coat of bitumen and one coat of polythene sheet 500 gauge :- ii) Ratio 1:3 b) ¾ " thick (20mm)</t>
  </si>
  <si>
    <t>Providing and laying vertical damp proof course with cement sand plaster and bitumen coating:-(a) with one coat of bitumen and one coat of polythene sheet 
500 gauge b) ¾ " thick (20 mm</t>
  </si>
  <si>
    <t>Filling, watering and ramming earth under floors:-i) with surplus earth from foundation, etc</t>
  </si>
  <si>
    <t>Excavation in foundation of building, bridges and other tructures, including dagbelling, dressing, refilling in layers around tructure with excavated earth, watering and ramming lead upto one chain (30 m)lift upto 5 ft (1.5m). 2) a) By Excavator  Ordinary soil</t>
  </si>
  <si>
    <t>Rehandling of earthwork:a) b) Upto a lead of 50 ft. (15 m).</t>
  </si>
  <si>
    <t>(a)(iii) Reinforced cement concrete in slab of rafts / strip foundation, base slab of column and retaining walls; etc and footing beams, other structural members other than those mentioned in 6(a) (i)&amp;(ii) above not requiring form work (i.e. horizontal shuttering) complete in all respects:(3) Type C (nominal mix 1: 2: 4)</t>
  </si>
  <si>
    <t>(a) (i) Reinforced cement concrete in roof slab, beams columns lintels, girders and other structural members laid in situ or precast laid in position, or prestressed members cast in situ, complete in all respects:-(3) Type C (nominal mix 1: 2: 4)</t>
  </si>
  <si>
    <t>Providing and laying reinforced cement concrete (including prestressed concrete), using Ordinary Portland Cement / Sulphate resisting cement / Slag cement as may be required; coarse sand and screened graded and washed aggregate, in required shape and design,including forms, moulds, shuttering, lifting, compacting,
curing, rendering and finishing exposed surface, complete
(but excluding the cost of steel reinforcement, its fabrication and placing in position, etc.):-</t>
  </si>
  <si>
    <t>Pacca brick work in foundation and plinth in:-i) Cement, sand mortar:-Ratio 1:4</t>
  </si>
  <si>
    <t xml:space="preserve">Fabrication of mild steel reinforcement for cement concrete including cutting, bending, laying in position, making joints and fastenings, including cost of binding wire and labour and fastenings, including cost of binding wire and labour
charges for binding of steel reinforcement </t>
  </si>
  <si>
    <t>(b) Deformed bars (Grade-40)</t>
  </si>
  <si>
    <t>('c) Deformed bars (Grade-60)</t>
  </si>
  <si>
    <t>Providing and laying roof insulation, comprising of single layer of tiles 9"x4½"x1½" (225x113x40 mm) grouted with cement sand mortar 1:3 laid over 2" (50 mm) thick earth (including mud plaster) over thermopore sheet, over polythene sheet 300 gauge over a layer of bitumen, complete in all respects:-ii) Thermopore sheet 1" (25 mm) thick</t>
  </si>
  <si>
    <t>Khuras on roof 2'x2'x6" (600 x 600 x 150 mm)</t>
  </si>
  <si>
    <t>each</t>
  </si>
  <si>
    <t>per cwt</t>
  </si>
  <si>
    <t>Providing and applying wall putty of 2mm thickness over plastered surface (new surface) to prepare the surface even and smooth complete in all respect</t>
  </si>
  <si>
    <t>Distempering:- iii) three coats</t>
  </si>
  <si>
    <t>Mosaic dado or skirting with one part of cement and marble powder in the ratio of 3:1 and two parts of marble chips, laid over ½"(13 mm) thick cement plaster 1:3, including rubbing and polishing, complete with finishing: ii) ½"(13 mm) thick</t>
  </si>
  <si>
    <t>footing F-1</t>
  </si>
  <si>
    <t>footing F-2</t>
  </si>
  <si>
    <t>footing for bbm</t>
  </si>
  <si>
    <t>Total cft</t>
  </si>
  <si>
    <t>Total Cum</t>
  </si>
  <si>
    <t>stem column upto PB C-1</t>
  </si>
  <si>
    <t>plinth beam long side</t>
  </si>
  <si>
    <t>plinth beam shorter side</t>
  </si>
  <si>
    <t>Column C-1</t>
  </si>
  <si>
    <t>Floor beam longer side</t>
  </si>
  <si>
    <t>floor beam shorter side</t>
  </si>
  <si>
    <t>Ground floor slab</t>
  </si>
  <si>
    <t>Spraying termite proofing by using liquid FMC/ Biflex/ Terminex Exin/ Ms Hextar or equivalent @ specified suspension concenterate (SC), Mixing Ability-HEXTAR with Ratio (1:250) = 540 Sft or equivalent approved liquid applying with shower and certificate will be provided by the contractor for 10-years complete in all respect .as approved by the Engineer Incharge</t>
  </si>
  <si>
    <t>s</t>
  </si>
  <si>
    <t>sft</t>
  </si>
  <si>
    <t>long wall virranda</t>
  </si>
  <si>
    <t>virranda short wall</t>
  </si>
  <si>
    <t>virranda long wall</t>
  </si>
  <si>
    <t>parapit wall</t>
  </si>
  <si>
    <t>plinth protection</t>
  </si>
  <si>
    <t>plinth protection wall</t>
  </si>
  <si>
    <t>Providing and laying flooring with China Verona Marble having uniform texture (Spotless) of required size and specified thickness, with adhesive bond over 3/4" thick bedding of (1:2) cement sand mortor i/c the cost of matching sealer,cutting, grinding and chemical polishing complete in all respect as approved and directed by the Engineer Incharge i) 1/2" thick(12"x12"/12"x24")</t>
  </si>
  <si>
    <t>Cleaning and washing mosaic or marble floor with caustic soda mixture</t>
  </si>
  <si>
    <t>Providing/fixing stair railing consisting of M.S. Box section size 1-1/2"x3" of 16 SWG welded with M.S. flat 1"x1/8" continuously and welded over M.S. square bars 5/8"x5/8" punched in M.S. flat 2 ¾' high @ 5½" c/c fixed in steps of stair I/C painting 3 coats complete</t>
  </si>
  <si>
    <t>Providing and fixing steel windows with openable glazed panels, using beam section for frame 1½"x1"x5/8"x1/8" (40x25x16x3 mm), Z-section for leaves ¾"x1"x¾"x1/8" (20x25x20x3 mm), T-section sashes 1"x1"x1/8" (25x25x3 mm), glass panes, wooden screed for glazing embedded over a thin layer of putty duly screwed with leaves, brass
fittings, holdfast, duly painted, complete in all respects,
including all cost of material and labour, etc. as per
approved design and as directed by the
Engineer-in-charge:-v) glass pane 5 mm thick</t>
  </si>
  <si>
    <t>Providing and Fixing steel grating on windows comprising of ¾” MS square bars of 4"c/c penetrated through punched holes of 3 no Ms flat 2”x3/8” duly welded wiith 2”x2”x3/8" angle iron frame i/c three coat painting complete in all respect as approved by the Engineer incharge</t>
  </si>
  <si>
    <t>P/F iron grated doors comprising of 2-1/2”x2-1/2”x3/8” angle iron chowkat ,2”x2”x3/8” angle iron frame and with ¾” square bar at 4”
center to center penetrate through punch holes of 2-nos 2”x3/8”
MS flat horizantal bracings i/c cost of gussest plates of 3/8” MS
sheet, hinges, MS Sliding Bolts and three coats of painting complete
in all respect as approved and directed by the Engineer incharge.</t>
  </si>
  <si>
    <t>Providing and fixing 2.00 ft deep M.Steel Lockers (Wardrobes) consisting of 1-1/4”x1-1/4”x3/16” angle Iron Frame &amp; 1”x1”x1/8” MS Flat for center vertical bracing duly welded with MS sheet 24- SWG Sheet on all Sides, Back &amp; Top and for partitions / Shelves and 1"x1"x1/8" Angle Iron for Leaf Frame duly welded with 18- SWG for Front Door and hinges and locking arragement ,handles duly painted with hammar paint 3-coats complete in all respect as approved by the Engineer Incharge</t>
  </si>
  <si>
    <t>Providing and fixing M.S. sheet hollow pressed frame of doors, windows, C. windows, etc. (chowkat only) of 20 SWG welded with M.S. flat 5"x 2" x 1/8" (127mmx50mmx3mm) M.S. holdfast 9"x1"x1/8" (225mmx25mmx3mm) welded/screwed 4" (100 mm) long iron hinges, including filling chowkat with cement sand mortar 1:8 and embedding holdfast in cement concrete 1:2:4, complete in all respects: double rebate</t>
  </si>
  <si>
    <t>extra by 10%</t>
  </si>
  <si>
    <t>floor</t>
  </si>
  <si>
    <t>ramp</t>
  </si>
  <si>
    <t>:(i) Ratio 1: 4: 8</t>
  </si>
  <si>
    <t>Cement concrete plain including placing, compacting, finishing and curing complete (including screening and washing of stone aggregate)</t>
  </si>
  <si>
    <t>(f) Ratio 1: 2: 4</t>
  </si>
  <si>
    <t>(h) Ratio 1: 3: 6</t>
  </si>
  <si>
    <t>stairs</t>
  </si>
  <si>
    <t>cement concrete in haunches 1:6:12</t>
  </si>
  <si>
    <t>win 1</t>
  </si>
  <si>
    <t>win 2</t>
  </si>
  <si>
    <t>lockers</t>
  </si>
  <si>
    <t>Providing and laying 3/8" thick Prepolished Marble skirting/risers having uniform texture (spot less) of size 24"x6" of approved quality and shade with adhesive bond over 3/4" thick (1:2) cement sand mortor complete in all respect i/c the cost of matching sealer to finish the joints as approved and directed by the Engineer Incharge. i) China Verona</t>
  </si>
  <si>
    <t>Providing and laying 3/4" thick full width Prepolished Marble slab for Vanities / Shelves / Treads/Window Cills , having Uniform texture (Spotless) with adhesive bond over 3/4" thick (1:2) cement sand mortor i/c the cost of matching sealer complete in all respects as approved and directed by the Engineer Incharge.i) China Verona</t>
  </si>
  <si>
    <t>Making and fixing 1" (25 mm) thick kail or chir wooden green board with frame.</t>
  </si>
  <si>
    <t>Supplying and filling sand under floor; or plugging in wells.</t>
  </si>
  <si>
    <t>internal building</t>
  </si>
  <si>
    <t>BOQ No</t>
  </si>
  <si>
    <t>CW-1</t>
  </si>
  <si>
    <t>CW-2</t>
  </si>
  <si>
    <t>CW-3</t>
  </si>
  <si>
    <t>CW-5</t>
  </si>
  <si>
    <t>CW-6</t>
  </si>
  <si>
    <t>CW-7</t>
  </si>
  <si>
    <t>CW-8</t>
  </si>
  <si>
    <t>CW-9</t>
  </si>
  <si>
    <t>CW-10</t>
  </si>
  <si>
    <t>CW-11</t>
  </si>
  <si>
    <t>CW-12</t>
  </si>
  <si>
    <t>CW-13</t>
  </si>
  <si>
    <t>CW-14</t>
  </si>
  <si>
    <t>CW-15</t>
  </si>
  <si>
    <t>CW-17</t>
  </si>
  <si>
    <t>CW-18</t>
  </si>
  <si>
    <t>CW-20</t>
  </si>
  <si>
    <t>CW-21</t>
  </si>
  <si>
    <t>CW-22</t>
  </si>
  <si>
    <t>CW-23</t>
  </si>
  <si>
    <t>CW-24</t>
  </si>
  <si>
    <t>CW-26</t>
  </si>
  <si>
    <t>CW-27</t>
  </si>
  <si>
    <t>CW-29</t>
  </si>
  <si>
    <t>CW-30</t>
  </si>
  <si>
    <t>CW-32</t>
  </si>
  <si>
    <t>CW-34</t>
  </si>
  <si>
    <t>CW-35</t>
  </si>
  <si>
    <t>CW-36</t>
  </si>
  <si>
    <t>CW-37</t>
  </si>
  <si>
    <t>CW-38</t>
  </si>
  <si>
    <t>CW-39</t>
  </si>
  <si>
    <t>CW-41</t>
  </si>
  <si>
    <t>CW-42</t>
  </si>
  <si>
    <t>CW-43</t>
  </si>
  <si>
    <t>CW-44</t>
  </si>
  <si>
    <t>CW-45</t>
  </si>
  <si>
    <t>CW-46</t>
  </si>
  <si>
    <t>Supply and erection of tube light, including rod, choke, starter with frame, flexible wire, including connection from ceiling rose, etc., complete. ii) single rod (40 watts) with one choke and one starter.</t>
  </si>
  <si>
    <t>class room</t>
  </si>
  <si>
    <t>Providing and fixing Copper winded ceiling fan made of Pak/Younas/G.F.C or NEECA approved equivalent i/c the cost of necessary cable and hardware for connection as approved and directed by Engineer Incharge. iii) 56" dia</t>
  </si>
  <si>
    <t>Supply and erection of 3/8" (10 mm) dia M.S. bar fan hook,placed at the time of casting of slab.</t>
  </si>
  <si>
    <t xml:space="preserve">P/F wall mounted DB (Distribution Board) made with 16SWG Sheet (Recessded/Surface mounted Type), Powder coated Paint, i/c the cost of Lock, Indication lights,Thimble, Copper Comb, Wiring, Netural &amp; Earth Bar, Door Earthing, Digital Voltmeter,Digital Ammeter,Volt Selector Switch,Ammeter selector switch,Current Transformers and Controles Complete in all respect as approved and directed by the Engineer Incharge (Breakers will be Paid Separately).(i) 20~60A </t>
  </si>
  <si>
    <t>p.cft</t>
  </si>
  <si>
    <t>Suppling,Installation and comissioning of MCB (Miniature Circuit Breaker) of specified rating made of LEGRAND FRANCE/ GE U.S.A / SCHNEIDER GERMANY /SIEMEN GERMAN/TERASAKI JAPAN/ ABB SWITZERLAND in prelaid DBs and Panels i/c the cost of screwes,necessary wire complete in all respect as approved and directed by the Engineer</t>
  </si>
  <si>
    <t>(ii) 6-40 Amp (6 KA)</t>
  </si>
  <si>
    <t>(iii) 6-63 Amp (10 KA)</t>
  </si>
  <si>
    <t>Supplying ,Installation and commissioning of MCCB (Moulded Case Circuit Breaker) of specified rating made of LEGRAND FRANCE/ GE U.S.A / SCHNEIDER GERMANY / TERASAKI JAPAN/SIEMEN/ABB SWITZERLAND (with fixed Thermal-Magnetic Trip ) in prelaid DBs and Panels i/c the cost of screws, necessary wire complete in all respect as approved and directed by the Engineer Incharge.</t>
  </si>
  <si>
    <t>(ii) 15-100 Amp (10 KA,15KA)</t>
  </si>
  <si>
    <t>(i) 15-63 Amp(7.5 KA)</t>
  </si>
  <si>
    <t xml:space="preserve">P/F floor mounted Electric Panel board of required depth and size, fabricarted with 14SWG M.S sheet (Indoor/Outdoor Type),derusting, zinc Phosphated, finish with electro static powder coating in approved colour i/c the cost of Lock, Indication lights, Brass glands, Netural &amp; Earth bar, Digital volt meter/ Amp meter, Slector switchs, Current Transformers, Controles, Channels, Copper bus bars of specified capacity ,Door Earthing, complete in all respects as approved and directed by theEngineer Incharge (Breakers will be Paid Separately).i) LT Switchboards
a) 2.50 Ft deep
(i)250~600A </t>
  </si>
  <si>
    <t>Supply and erection of single core PVC insulated copper conductor cables, in prelaid PVC pipe/M.S. conduit/G.I pipe/wooden strip batten/wooden casing an capping/G.I. wire/trenches (rate for cables only):</t>
  </si>
  <si>
    <t>v) 7/1.12 mm (7/0.044")</t>
  </si>
  <si>
    <t>per M</t>
  </si>
  <si>
    <t>Earthing of iron clad/aluminum switches, etc. with G.I. wire no. 8 SWG in G.I. pipe 15 mm (½") dia, recessed or on surface of wall and floor, complete with 1.5 metre long G.I. pipe, 50 mm (2") dia with reducing socket 4 to 5 metre below ground level, and 2 metre away from building plinth.</t>
  </si>
  <si>
    <t>job</t>
  </si>
  <si>
    <t>P/F PVC double layer Switch kit Face plate with specified switch holes i/c the cost of switches / sockets / dimmer made of Hi-Life / Bush / Schenider, screws complete as approved and directed by the Engineer Incharge</t>
  </si>
  <si>
    <t>(ii) 05 Gange</t>
  </si>
  <si>
    <t>(iv) Three pin Light Plug 10/13 Amp</t>
  </si>
  <si>
    <t>(vi) Fan Dimme</t>
  </si>
  <si>
    <t>(vii) Bell push</t>
  </si>
  <si>
    <t>Providing and fixing DB/Panel accessories of required rating and size i/c copper screws of approved brand Complete in all respect as approved and directed by the Engineer Incharge.</t>
  </si>
  <si>
    <t>(vi) Push Button ON/OFF (Make: Schneider/Himal/Eqv.)</t>
  </si>
  <si>
    <t>Supply and erection of single core PVC insulated copper  conductor cables, in prelaid PVC pipe/M.S. conduit/G.I pipe/wooden strip batten/wooden casing an capping/G.I. wire/trenches (rate for cables only):-</t>
  </si>
  <si>
    <t>a) 250/440 volts, PVC insulated:</t>
  </si>
  <si>
    <t>i) 3/0.74 mm (3/0.029")</t>
  </si>
  <si>
    <t>ii) 3/0.91 mm (3/0.036")</t>
  </si>
  <si>
    <t>m</t>
  </si>
  <si>
    <t xml:space="preserve">Total </t>
  </si>
  <si>
    <t>building from footing</t>
  </si>
  <si>
    <t>short walls</t>
  </si>
  <si>
    <t>long wall</t>
  </si>
  <si>
    <t>stair marble</t>
  </si>
  <si>
    <t>CLASS ROOM CIVIL WORK MEASUREMENT SHEETS</t>
  </si>
  <si>
    <t>CLASS ROOM ELECTRICAL WORK MEASUREMENT SHEETS</t>
  </si>
  <si>
    <t xml:space="preserve">CLASS ROOM ELECTRICAL WORK </t>
  </si>
  <si>
    <t>Electrical Works</t>
  </si>
  <si>
    <t>NSI</t>
  </si>
  <si>
    <t>CIVIL WORKS</t>
  </si>
  <si>
    <t>ELECTRICAL WORKS</t>
  </si>
  <si>
    <t>TOILET</t>
  </si>
  <si>
    <t>Net Total A</t>
  </si>
  <si>
    <t xml:space="preserve"> Net Total  B</t>
  </si>
  <si>
    <t>Dismantling cement concrete plain 1:4:8.</t>
  </si>
  <si>
    <t>CUM</t>
  </si>
  <si>
    <t>Dismantling cement concrete plain 1:3:6.</t>
  </si>
  <si>
    <t>Dismantling cement concrete 1:2:4 plain</t>
  </si>
  <si>
    <t>Dismantling cement concrete reinforced Separating reinforcement from concrete,
cleaning and straightening the same</t>
  </si>
  <si>
    <t>a) Dismantling 1st class tile roofing.</t>
  </si>
  <si>
    <t>Removing ventilators and wooden sunshade, etc</t>
  </si>
  <si>
    <t>Dismantling brick work in lime or cement mortar</t>
  </si>
  <si>
    <t>TUBE WELL</t>
  </si>
  <si>
    <t>Mobilization of equipment for drilling of small
bore upto 8" dia</t>
  </si>
  <si>
    <t>Boring for tubewell in all types of soil except shingle and
rock, from ground level to 100 ft. (30 m) depth, including
sinking and withdrawing of casing pipe, complete:- e)
8" (200 mm) i/d</t>
  </si>
  <si>
    <t>Boring for tubewell in all types of soil except shingle,
gravel &amp; rock, from a depth of 100.1 ft. to 200 ft.
(30 to 60 m) below ground level, including sinking and
withdrawing of casing pipe, complete:- 8" (200 mm) i/d</t>
  </si>
  <si>
    <t>Boring for tubewell in all types of soil except shingle,
gravel &amp; rock, from a depth of 200.1 ft. to 300 ft. (60
to 90 m) below ground level, including sinking and
withdrawing of casing pipe, complete:-</t>
  </si>
  <si>
    <t>Providing strong substantially built box of deodar wood 4'x2½'x9" (1200x750x225 mm), with compartments, lock and locking arrangement, for preserving samples of strata from bore hole.</t>
  </si>
  <si>
    <t>per job</t>
  </si>
  <si>
    <t>Furnishing sample of water from bore hole.</t>
  </si>
  <si>
    <t>Per Set
of 2
bottles</t>
  </si>
  <si>
    <t>Providing and installing P.V.C. Bail/End plug, in tubewell
bore hole:-b)
B.S.S. Class `D' vii) 6" i/d (150 mm)</t>
  </si>
  <si>
    <t>Providing and installing P.V.C. strainer B.S.S. Class `D' ,
in tubewell bore hole, including sockets and solvent, etc.
complete:-g) 6" i/d (150 mm)</t>
  </si>
  <si>
    <t>Providing and installing P.V.C. blind pipe, B.S.S. Class
`D', in tubewell bore hole, including sockets and solvents
and jointing with strainer, etc. complete.g)
6" i/d (150 mm)</t>
  </si>
  <si>
    <t>Testing and developing of tubewell of size 6" (150 mm) i/d and above continuously ii) above 1.5 cs. Discharge</t>
  </si>
  <si>
    <t>per hour</t>
  </si>
  <si>
    <t>Shrouding with graded pea gravel 3/8" to 1/8" (10 to 3 mm), around tubewell in bore hole.</t>
  </si>
  <si>
    <t>Providing,laying,cutting,jointing,testing and disinfecting High Density Polyethylene Pipe(HDPE-100)working presure pipe,Beta/Dadex/Popular/IILor equivalent including the cost of specials,intrenches,asapproved &amp; directed by the engineer incharge, complete in all respects.b)
PN-16 (SDR-11) 32 mm</t>
  </si>
  <si>
    <t>Providing and fixing CP heavy duty brass Ball valve with CP handle of specified diameter made of Faisal/Sonex/Master best quality or equivalent complete in all respect as approved and directed by the Engineer Incharge v) 1-1/2" dia</t>
  </si>
  <si>
    <t>Supply and installation of Submersible Flat Cable
made of 99.9% copper, coated with double PVC as
per BSS Standards, 3x10 mm2</t>
  </si>
  <si>
    <t>Providing and Fixing of Submerssible pump with
motor for pressure pump 1 HP</t>
  </si>
  <si>
    <t>Total D</t>
  </si>
  <si>
    <t>GRAND TOTAL A+B+b+C</t>
  </si>
  <si>
    <t>Note:- ( Due to Lack of space Design of the Proposed Class Room has been changed from 28'x18' to 26'x16')</t>
  </si>
  <si>
    <t>United Nations High Commissioner for Refugees</t>
  </si>
  <si>
    <t>S.No</t>
  </si>
  <si>
    <t>Description</t>
  </si>
  <si>
    <t>Schedule Cost
(Rs.)</t>
  </si>
  <si>
    <t xml:space="preserve"> ELECTRICAL WORKS</t>
  </si>
  <si>
    <t>GBHS BhabrawahCantt. Rawalpindi.
Re-Construction of 02. No. C/Room in GBHS Bhabrawah Cantt. Rawalpindi.
Rehabilitation of existing building</t>
  </si>
  <si>
    <t>GBHS Bhabrawah Cantt. Rawalpindi.
Re-Construction of 02. No. C/Room in GBHS BhabrawahCantt. Rawalpindi. Rehabilitation of Rxisting Building</t>
  </si>
  <si>
    <t>EW-1</t>
  </si>
  <si>
    <t>EW-2</t>
  </si>
  <si>
    <t>EW-3</t>
  </si>
  <si>
    <t>EW-4</t>
  </si>
  <si>
    <t>EW-5</t>
  </si>
  <si>
    <t>EW-6</t>
  </si>
  <si>
    <t>EW-7</t>
  </si>
  <si>
    <t>EW-8</t>
  </si>
  <si>
    <t>EW-9</t>
  </si>
  <si>
    <t>EW-10</t>
  </si>
  <si>
    <t>EW-11</t>
  </si>
  <si>
    <t>EW-12</t>
  </si>
  <si>
    <t>EW-13</t>
  </si>
  <si>
    <t>EW-14</t>
  </si>
  <si>
    <t>EW-15</t>
  </si>
  <si>
    <t>EW-16</t>
  </si>
  <si>
    <t>EW-17</t>
  </si>
  <si>
    <t>EW-18</t>
  </si>
  <si>
    <t>EW-19</t>
  </si>
  <si>
    <t>EW-20</t>
  </si>
  <si>
    <t>EW-21</t>
  </si>
  <si>
    <t>EW-22</t>
  </si>
  <si>
    <t>EW-23</t>
  </si>
  <si>
    <t>EW-24</t>
  </si>
  <si>
    <t>EW-25</t>
  </si>
  <si>
    <t>REH-1</t>
  </si>
  <si>
    <t>REH-5</t>
  </si>
  <si>
    <t>REH-3</t>
  </si>
  <si>
    <t>REH-7</t>
  </si>
  <si>
    <t>REH-2</t>
  </si>
  <si>
    <t>REH-4</t>
  </si>
  <si>
    <t>REH-6</t>
  </si>
  <si>
    <t>Total C</t>
  </si>
  <si>
    <t>TW-1</t>
  </si>
  <si>
    <t>TW-2</t>
  </si>
  <si>
    <t>TW-3</t>
  </si>
  <si>
    <t>TW-4</t>
  </si>
  <si>
    <t>TW-5</t>
  </si>
  <si>
    <t>TW-6</t>
  </si>
  <si>
    <t>TW-7</t>
  </si>
  <si>
    <t>TW-8</t>
  </si>
  <si>
    <t>TW-9</t>
  </si>
  <si>
    <t>TW-10</t>
  </si>
  <si>
    <t>TW-11</t>
  </si>
  <si>
    <t>TW-12</t>
  </si>
  <si>
    <t>TW-13</t>
  </si>
  <si>
    <t>TW-14</t>
  </si>
  <si>
    <t>TW-15</t>
  </si>
  <si>
    <t>GBHS Bhabrawah Cantt. Rawalpindi.
Re-Construction of 02. No. C/Room in GBHS Bhabrawah Cantt. Rawalpindi.Rehabilitation of Existing Building</t>
  </si>
  <si>
    <t xml:space="preserve">SUMMARY OF COST </t>
  </si>
  <si>
    <t>CLASS ROOMS</t>
  </si>
  <si>
    <t>TOTAL "A"</t>
  </si>
  <si>
    <t>A</t>
  </si>
  <si>
    <t>TOTAL "B"</t>
  </si>
  <si>
    <t>B</t>
  </si>
  <si>
    <t>C</t>
  </si>
  <si>
    <t>REHAB WORKS</t>
  </si>
  <si>
    <t>TOTAL COST "A+B+C"</t>
  </si>
  <si>
    <t xml:space="preserve">PROJECT COST = PKR                          </t>
  </si>
</sst>
</file>

<file path=xl/styles.xml><?xml version="1.0" encoding="utf-8"?>
<styleSheet xmlns="http://schemas.openxmlformats.org/spreadsheetml/2006/main">
  <numFmts count="2">
    <numFmt numFmtId="43" formatCode="_(* #,##0.00_);_(* \(#,##0.00\);_(* &quot;-&quot;??_);_(@_)"/>
    <numFmt numFmtId="164" formatCode="_(* #,##0_);_(* \(#,##0\);_(* &quot;-&quot;??_);_(@_)"/>
  </numFmts>
  <fonts count="20">
    <font>
      <sz val="11"/>
      <color theme="1"/>
      <name val="Calibri"/>
      <family val="2"/>
      <scheme val="minor"/>
    </font>
    <font>
      <b/>
      <sz val="11"/>
      <color theme="1"/>
      <name val="Calibri"/>
      <family val="2"/>
      <scheme val="minor"/>
    </font>
    <font>
      <b/>
      <u/>
      <sz val="12"/>
      <color theme="1"/>
      <name val="Calibri"/>
      <family val="2"/>
      <scheme val="minor"/>
    </font>
    <font>
      <b/>
      <sz val="12"/>
      <color theme="1"/>
      <name val="Calibri"/>
      <family val="2"/>
      <scheme val="minor"/>
    </font>
    <font>
      <b/>
      <sz val="14"/>
      <color theme="1"/>
      <name val="Calibri"/>
      <family val="2"/>
      <scheme val="minor"/>
    </font>
    <font>
      <b/>
      <i/>
      <sz val="11"/>
      <color theme="1"/>
      <name val="Calibri"/>
      <family val="2"/>
      <scheme val="minor"/>
    </font>
    <font>
      <sz val="11"/>
      <color theme="1"/>
      <name val="Calibri"/>
      <family val="2"/>
      <scheme val="minor"/>
    </font>
    <font>
      <sz val="10"/>
      <name val="Arial"/>
      <family val="2"/>
    </font>
    <font>
      <sz val="26"/>
      <name val="Arial"/>
      <family val="2"/>
    </font>
    <font>
      <b/>
      <sz val="26"/>
      <name val="Arial Black"/>
      <family val="2"/>
    </font>
    <font>
      <b/>
      <sz val="20"/>
      <name val="Arial Black"/>
      <family val="2"/>
    </font>
    <font>
      <b/>
      <u/>
      <sz val="26"/>
      <name val="Arial"/>
      <family val="2"/>
    </font>
    <font>
      <b/>
      <u/>
      <sz val="36"/>
      <name val="Arial"/>
      <family val="2"/>
    </font>
    <font>
      <b/>
      <u/>
      <sz val="16"/>
      <name val="Times New Roman"/>
      <family val="1"/>
    </font>
    <font>
      <b/>
      <u/>
      <sz val="26"/>
      <name val="Times New Roman"/>
      <family val="1"/>
    </font>
    <font>
      <b/>
      <sz val="10"/>
      <name val="Arial"/>
      <family val="2"/>
    </font>
    <font>
      <b/>
      <sz val="12"/>
      <color theme="1"/>
      <name val="Arial"/>
      <family val="2"/>
    </font>
    <font>
      <sz val="12"/>
      <color theme="1"/>
      <name val="Arial"/>
      <family val="2"/>
    </font>
    <font>
      <sz val="8"/>
      <name val="Calibri"/>
      <family val="2"/>
      <scheme val="minor"/>
    </font>
    <font>
      <sz val="14"/>
      <color rgb="FFFF0000"/>
      <name val="Calibri"/>
      <family val="2"/>
      <scheme val="minor"/>
    </font>
  </fonts>
  <fills count="5">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43" fontId="6" fillId="0" borderId="0" applyFont="0" applyFill="0" applyBorder="0" applyAlignment="0" applyProtection="0"/>
    <xf numFmtId="0" fontId="7" fillId="0" borderId="0"/>
    <xf numFmtId="43" fontId="7" fillId="0" borderId="0" applyFont="0" applyFill="0" applyBorder="0" applyAlignment="0" applyProtection="0"/>
  </cellStyleXfs>
  <cellXfs count="102">
    <xf numFmtId="0" fontId="0" fillId="0" borderId="0" xfId="0"/>
    <xf numFmtId="0" fontId="0" fillId="0" borderId="1" xfId="0" applyBorder="1"/>
    <xf numFmtId="0" fontId="0" fillId="0" borderId="1" xfId="0" applyBorder="1" applyAlignment="1">
      <alignment vertical="center" wrapText="1"/>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pplyAlignment="1">
      <alignment wrapText="1"/>
    </xf>
    <xf numFmtId="0" fontId="0" fillId="0" borderId="4" xfId="0" applyBorder="1"/>
    <xf numFmtId="0" fontId="0" fillId="0" borderId="5" xfId="0" applyBorder="1"/>
    <xf numFmtId="0" fontId="0" fillId="0" borderId="6" xfId="0" applyBorder="1"/>
    <xf numFmtId="0" fontId="0" fillId="0" borderId="5"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wrapText="1"/>
    </xf>
    <xf numFmtId="4" fontId="0" fillId="0" borderId="1" xfId="0" applyNumberFormat="1" applyBorder="1"/>
    <xf numFmtId="2" fontId="0" fillId="0" borderId="1" xfId="0" applyNumberFormat="1" applyBorder="1"/>
    <xf numFmtId="2" fontId="0" fillId="0" borderId="3" xfId="0" applyNumberFormat="1" applyBorder="1" applyAlignment="1">
      <alignment horizontal="center" vertical="center"/>
    </xf>
    <xf numFmtId="2" fontId="0" fillId="0" borderId="1" xfId="0" applyNumberFormat="1" applyBorder="1" applyAlignment="1">
      <alignment horizontal="center" vertical="center"/>
    </xf>
    <xf numFmtId="0" fontId="0" fillId="0" borderId="1" xfId="0" applyBorder="1" applyAlignment="1">
      <alignment horizontal="center" vertical="center" wrapText="1"/>
    </xf>
    <xf numFmtId="2" fontId="0" fillId="0" borderId="6" xfId="0" applyNumberFormat="1" applyBorder="1"/>
    <xf numFmtId="2" fontId="0" fillId="0" borderId="2" xfId="0" applyNumberFormat="1" applyBorder="1" applyAlignment="1">
      <alignment horizontal="center" vertical="center"/>
    </xf>
    <xf numFmtId="0" fontId="0" fillId="0" borderId="3" xfId="0" applyBorder="1" applyAlignment="1">
      <alignment horizontal="center" vertical="center" wrapText="1"/>
    </xf>
    <xf numFmtId="0" fontId="1" fillId="0" borderId="0" xfId="0" applyFont="1"/>
    <xf numFmtId="0" fontId="2" fillId="0" borderId="1" xfId="0" applyFont="1" applyBorder="1" applyAlignment="1">
      <alignment horizontal="center" vertical="center"/>
    </xf>
    <xf numFmtId="0" fontId="7" fillId="2" borderId="0" xfId="2" applyFill="1"/>
    <xf numFmtId="0" fontId="7" fillId="0" borderId="0" xfId="2"/>
    <xf numFmtId="0" fontId="7" fillId="3" borderId="0" xfId="2" applyFill="1"/>
    <xf numFmtId="0" fontId="8" fillId="2" borderId="0" xfId="2" applyFont="1" applyFill="1"/>
    <xf numFmtId="0" fontId="8" fillId="3" borderId="0" xfId="2" applyFont="1" applyFill="1"/>
    <xf numFmtId="0" fontId="9" fillId="4" borderId="0" xfId="2" applyFont="1" applyFill="1" applyAlignment="1">
      <alignment horizontal="center" wrapText="1"/>
    </xf>
    <xf numFmtId="0" fontId="9" fillId="4" borderId="0" xfId="2" applyFont="1" applyFill="1" applyAlignment="1">
      <alignment horizontal="center"/>
    </xf>
    <xf numFmtId="0" fontId="8" fillId="0" borderId="0" xfId="2" applyFont="1"/>
    <xf numFmtId="0" fontId="10" fillId="4" borderId="0" xfId="2" applyFont="1" applyFill="1" applyAlignment="1">
      <alignment horizontal="center"/>
    </xf>
    <xf numFmtId="0" fontId="13" fillId="4" borderId="0" xfId="2" applyFont="1" applyFill="1" applyAlignment="1">
      <alignment horizontal="center" vertical="top" wrapText="1"/>
    </xf>
    <xf numFmtId="0" fontId="15" fillId="4" borderId="0" xfId="2" applyFont="1" applyFill="1"/>
    <xf numFmtId="0" fontId="16" fillId="0" borderId="1" xfId="0" applyFont="1" applyBorder="1" applyAlignment="1">
      <alignment horizontal="center" vertical="center"/>
    </xf>
    <xf numFmtId="43" fontId="16" fillId="0" borderId="1" xfId="1" applyFont="1" applyBorder="1" applyAlignment="1">
      <alignment horizontal="center" vertical="center" wrapText="1"/>
    </xf>
    <xf numFmtId="3" fontId="16" fillId="0" borderId="1" xfId="3" applyNumberFormat="1" applyFont="1" applyBorder="1" applyAlignment="1">
      <alignment horizontal="center" vertical="center" wrapText="1"/>
    </xf>
    <xf numFmtId="164" fontId="17" fillId="0" borderId="1" xfId="1" applyNumberFormat="1" applyFont="1" applyBorder="1" applyAlignment="1">
      <alignment vertical="center"/>
    </xf>
    <xf numFmtId="164" fontId="16" fillId="0" borderId="1" xfId="1" applyNumberFormat="1" applyFont="1" applyBorder="1"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2" fillId="0" borderId="5" xfId="0" applyFont="1" applyBorder="1" applyAlignment="1">
      <alignment horizontal="left" vertical="center"/>
    </xf>
    <xf numFmtId="0" fontId="0" fillId="0" borderId="0" xfId="0"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1" xfId="0" applyBorder="1" applyAlignment="1">
      <alignment horizontal="left" vertical="center"/>
    </xf>
    <xf numFmtId="0" fontId="0" fillId="0" borderId="3" xfId="0" applyBorder="1" applyAlignment="1">
      <alignment horizontal="left" vertical="center" wrapText="1"/>
    </xf>
    <xf numFmtId="0" fontId="0" fillId="0" borderId="1" xfId="0" applyBorder="1" applyAlignment="1">
      <alignment horizontal="left" wrapText="1"/>
    </xf>
    <xf numFmtId="0" fontId="0" fillId="0" borderId="0" xfId="0" applyAlignment="1">
      <alignment horizontal="left" wrapText="1"/>
    </xf>
    <xf numFmtId="0" fontId="1" fillId="0" borderId="1" xfId="0" applyFont="1" applyBorder="1" applyAlignment="1">
      <alignment horizontal="left"/>
    </xf>
    <xf numFmtId="0" fontId="0" fillId="0" borderId="1" xfId="0" applyBorder="1" applyAlignment="1">
      <alignment horizontal="left"/>
    </xf>
    <xf numFmtId="0" fontId="1" fillId="0" borderId="1" xfId="0" applyFont="1" applyBorder="1" applyAlignment="1">
      <alignment horizontal="left" wrapText="1"/>
    </xf>
    <xf numFmtId="0" fontId="0" fillId="0" borderId="0" xfId="0" applyAlignment="1">
      <alignment horizontal="left"/>
    </xf>
    <xf numFmtId="43" fontId="1" fillId="0" borderId="2" xfId="1" applyFont="1" applyBorder="1" applyAlignment="1">
      <alignment horizontal="center" vertical="center" wrapText="1"/>
    </xf>
    <xf numFmtId="43" fontId="0" fillId="0" borderId="5" xfId="1" applyFont="1" applyBorder="1" applyAlignment="1">
      <alignment horizontal="center" vertical="center" wrapText="1"/>
    </xf>
    <xf numFmtId="43" fontId="0" fillId="0" borderId="6" xfId="1" applyFont="1" applyBorder="1" applyAlignment="1">
      <alignment horizontal="center" vertical="center" wrapText="1"/>
    </xf>
    <xf numFmtId="43" fontId="0" fillId="0" borderId="3" xfId="1" applyFont="1" applyBorder="1" applyAlignment="1">
      <alignment horizontal="center" vertical="center"/>
    </xf>
    <xf numFmtId="43" fontId="0" fillId="0" borderId="1" xfId="1" applyFont="1" applyBorder="1" applyAlignment="1">
      <alignment horizontal="center" vertical="center"/>
    </xf>
    <xf numFmtId="43" fontId="0" fillId="0" borderId="1" xfId="1" applyFont="1" applyBorder="1" applyAlignment="1">
      <alignment horizontal="center" vertical="center" wrapText="1"/>
    </xf>
    <xf numFmtId="43" fontId="0" fillId="0" borderId="0" xfId="1" applyFont="1" applyAlignment="1">
      <alignment horizontal="center" vertical="center"/>
    </xf>
    <xf numFmtId="43" fontId="0" fillId="0" borderId="2" xfId="1" applyFont="1" applyBorder="1" applyAlignment="1">
      <alignment horizontal="center" vertical="center"/>
    </xf>
    <xf numFmtId="43" fontId="1" fillId="0" borderId="1" xfId="1" applyFont="1" applyBorder="1" applyAlignment="1">
      <alignment horizontal="center" vertical="center"/>
    </xf>
    <xf numFmtId="3" fontId="17" fillId="0" borderId="1" xfId="3" applyNumberFormat="1" applyFont="1" applyBorder="1" applyAlignment="1">
      <alignment horizontal="center" vertical="center" wrapText="1"/>
    </xf>
    <xf numFmtId="3" fontId="19" fillId="0" borderId="0" xfId="0" applyNumberFormat="1" applyFont="1"/>
    <xf numFmtId="0" fontId="13" fillId="4" borderId="0" xfId="2" applyFont="1" applyFill="1" applyAlignment="1">
      <alignment horizontal="center" vertical="top" wrapText="1"/>
    </xf>
    <xf numFmtId="0" fontId="9" fillId="4" borderId="0" xfId="2" applyFont="1" applyFill="1" applyAlignment="1">
      <alignment horizontal="center" wrapText="1"/>
    </xf>
    <xf numFmtId="0" fontId="11" fillId="3" borderId="0" xfId="2" applyFont="1" applyFill="1" applyAlignment="1">
      <alignment horizontal="center" vertical="center"/>
    </xf>
    <xf numFmtId="0" fontId="12" fillId="4" borderId="0" xfId="2" applyFont="1" applyFill="1" applyAlignment="1">
      <alignment horizontal="center" vertical="center" wrapText="1"/>
    </xf>
    <xf numFmtId="0" fontId="14" fillId="4" borderId="0" xfId="2" applyFont="1" applyFill="1" applyAlignment="1">
      <alignment horizontal="center" vertical="top" wrapText="1"/>
    </xf>
    <xf numFmtId="0" fontId="16" fillId="0" borderId="1" xfId="0" applyFont="1" applyBorder="1" applyAlignment="1">
      <alignment horizontal="center"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center" vertical="center"/>
    </xf>
    <xf numFmtId="0" fontId="1" fillId="0" borderId="1" xfId="0" applyFont="1" applyBorder="1" applyAlignment="1">
      <alignment horizontal="center"/>
    </xf>
    <xf numFmtId="0" fontId="0" fillId="0" borderId="12"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2" fontId="0" fillId="0" borderId="5" xfId="0" applyNumberFormat="1"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0" fillId="0" borderId="0" xfId="0" applyAlignment="1">
      <alignment horizontal="center"/>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cellXfs>
  <cellStyles count="4">
    <cellStyle name="Comma" xfId="1" builtinId="3"/>
    <cellStyle name="Comma 2" xfId="3"/>
    <cellStyle name="Normal" xfId="0" builtinId="0"/>
    <cellStyle name="Normal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571500</xdr:colOff>
      <xdr:row>6</xdr:row>
      <xdr:rowOff>148936</xdr:rowOff>
    </xdr:from>
    <xdr:to>
      <xdr:col>8</xdr:col>
      <xdr:colOff>1231900</xdr:colOff>
      <xdr:row>20</xdr:row>
      <xdr:rowOff>76200</xdr:rowOff>
    </xdr:to>
    <xdr:pic>
      <xdr:nvPicPr>
        <xdr:cNvPr id="2" name="Picture 1">
          <a:extLst>
            <a:ext uri="{FF2B5EF4-FFF2-40B4-BE49-F238E27FC236}">
              <a16:creationId xmlns:a16="http://schemas.microsoft.com/office/drawing/2014/main" xmlns="" id="{C2955554-E4A7-42BA-9955-92B4C3F26F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3060700" y="2511136"/>
          <a:ext cx="3314700" cy="37245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bs%20raf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ll/Desktop/1ST%20FIVE%20PROJECTS%20FOR%20PRESENTATION%20-%20Copy/2.GGPS%20DHOKE%20SHARFA%20DISTRICT%20ATTOCK/BOQ%20GGPS%20DHOK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L.G.F.RAFT (2)"/>
    </sheetNames>
    <sheetDataSet>
      <sheetData sheetId="0">
        <row r="41">
          <cell r="P41">
            <v>2963.4745009074404</v>
          </cell>
        </row>
        <row r="42">
          <cell r="P42">
            <v>2932.5037499999999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ivil works"/>
      <sheetName val="m.sheet"/>
      <sheetName val="electrical works"/>
      <sheetName val="m.sheet e"/>
      <sheetName val="external dev"/>
      <sheetName val="extern m.shet"/>
      <sheetName val="civil works (2)"/>
      <sheetName val="m.sheet (2)"/>
      <sheetName val="toi plumbing"/>
      <sheetName val="toilet elect"/>
      <sheetName val="Main Abstruct"/>
    </sheetNames>
    <sheetDataSet>
      <sheetData sheetId="0">
        <row r="11">
          <cell r="B11" t="str">
            <v>(f) Ratio 1: 2: 4</v>
          </cell>
        </row>
        <row r="104">
          <cell r="B104" t="str">
            <v>Providing and laying superb quality Ceramic tile floors of Masterbrand of specified size,Glossy/Matt/Texture of approved Color andShade as per approved design with adhesive bond, over 3/4" thick(1;2) cement sand plaster i/c the cost of sealer for finishing the jointsi/c cutting grinding complete in all respects and as approved anddirected by the Engineer Incharge. iii) 6"x6"</v>
          </cell>
        </row>
        <row r="105">
          <cell r="B105" t="str">
            <v>Providing and laying superb quality Ceramic tiles dado of Masterbrand of specified size,Glossy/Matt/Texture skirting/dado of approvedColor and Shade with adhesive bond over 1/2"thick (1:2) cementplaster i/c the cost of sealer for finishing the joints i/c cutting grindingcomplete in all respects as approved and directed by the EngineerIncharge. iii) 6"x6"</v>
          </cell>
        </row>
      </sheetData>
      <sheetData sheetId="1"/>
      <sheetData sheetId="2"/>
      <sheetData sheetId="3"/>
      <sheetData sheetId="4"/>
      <sheetData sheetId="5"/>
      <sheetData sheetId="6">
        <row r="38">
          <cell r="B38" t="str">
            <v>Providing and laying superb quality Ceramic tile floors of Masterbrand of specified size,Glossy/Matt/Texture of approved Color andShade as per approved design with adhesive bond, over 3/4" thick(1;2) cement sand plaster i/c the cost of sealer for finishing the jointsi/c cutting grinding complete in all respects and as approved anddirected by the Engineer Incharge. iii) 6"x6"</v>
          </cell>
        </row>
      </sheetData>
      <sheetData sheetId="7"/>
      <sheetData sheetId="8"/>
      <sheetData sheetId="9"/>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rgb="FFC00000"/>
  </sheetPr>
  <dimension ref="A1:M61"/>
  <sheetViews>
    <sheetView tabSelected="1" view="pageBreakPreview" topLeftCell="A7" zoomScale="40" zoomScaleNormal="70" zoomScaleSheetLayoutView="40" workbookViewId="0">
      <selection activeCell="V38" sqref="V38"/>
    </sheetView>
  </sheetViews>
  <sheetFormatPr defaultColWidth="9.109375" defaultRowHeight="13.2"/>
  <cols>
    <col min="1" max="1" width="7.44140625" style="24" customWidth="1"/>
    <col min="2" max="2" width="4" style="24" customWidth="1"/>
    <col min="3" max="3" width="11.6640625" style="24" customWidth="1"/>
    <col min="4" max="4" width="13.109375" style="24" customWidth="1"/>
    <col min="5" max="5" width="11.44140625" style="24" customWidth="1"/>
    <col min="6" max="8" width="9.109375" style="24"/>
    <col min="9" max="9" width="34.6640625" style="24" bestFit="1" customWidth="1"/>
    <col min="10" max="10" width="9.109375" style="24"/>
    <col min="11" max="11" width="12.6640625" style="24" customWidth="1"/>
    <col min="12" max="12" width="2.5546875" style="24" customWidth="1"/>
    <col min="13" max="13" width="7.5546875" style="24" customWidth="1"/>
    <col min="14" max="16384" width="9.109375" style="24"/>
  </cols>
  <sheetData>
    <row r="1" spans="1:13" ht="42.75" customHeight="1">
      <c r="A1" s="23"/>
      <c r="B1" s="23"/>
      <c r="C1" s="23"/>
      <c r="D1" s="23"/>
      <c r="E1" s="23"/>
      <c r="F1" s="23"/>
      <c r="G1" s="23"/>
      <c r="H1" s="23"/>
      <c r="I1" s="23"/>
      <c r="J1" s="23"/>
      <c r="K1" s="23"/>
      <c r="L1" s="23"/>
      <c r="M1" s="23"/>
    </row>
    <row r="2" spans="1:13">
      <c r="A2" s="23"/>
      <c r="B2" s="25"/>
      <c r="C2" s="25"/>
      <c r="D2" s="25"/>
      <c r="E2" s="25"/>
      <c r="F2" s="25"/>
      <c r="G2" s="25"/>
      <c r="H2" s="25"/>
      <c r="I2" s="25"/>
      <c r="J2" s="25"/>
      <c r="K2" s="25"/>
      <c r="L2" s="25"/>
      <c r="M2" s="23"/>
    </row>
    <row r="3" spans="1:13">
      <c r="A3" s="23"/>
      <c r="B3" s="25"/>
      <c r="C3" s="25"/>
      <c r="D3" s="25"/>
      <c r="E3" s="25"/>
      <c r="F3" s="25"/>
      <c r="G3" s="25"/>
      <c r="H3" s="25"/>
      <c r="I3" s="25"/>
      <c r="J3" s="25"/>
      <c r="K3" s="25"/>
      <c r="L3" s="25"/>
      <c r="M3" s="23"/>
    </row>
    <row r="4" spans="1:13" s="30" customFormat="1" ht="39">
      <c r="A4" s="26"/>
      <c r="B4" s="27"/>
      <c r="C4" s="66" t="s">
        <v>208</v>
      </c>
      <c r="D4" s="66"/>
      <c r="E4" s="66"/>
      <c r="F4" s="66"/>
      <c r="G4" s="66"/>
      <c r="H4" s="66"/>
      <c r="I4" s="66"/>
      <c r="J4" s="66"/>
      <c r="K4" s="66"/>
      <c r="L4" s="29"/>
      <c r="M4" s="26"/>
    </row>
    <row r="5" spans="1:13" s="30" customFormat="1" ht="39">
      <c r="A5" s="26"/>
      <c r="B5" s="27"/>
      <c r="C5" s="66"/>
      <c r="D5" s="66"/>
      <c r="E5" s="66"/>
      <c r="F5" s="66"/>
      <c r="G5" s="66"/>
      <c r="H5" s="66"/>
      <c r="I5" s="66"/>
      <c r="J5" s="66"/>
      <c r="K5" s="66"/>
      <c r="L5" s="29"/>
      <c r="M5" s="26"/>
    </row>
    <row r="6" spans="1:13" s="30" customFormat="1" ht="39">
      <c r="A6" s="26"/>
      <c r="B6" s="27"/>
      <c r="C6" s="28"/>
      <c r="D6" s="28"/>
      <c r="E6" s="28"/>
      <c r="F6" s="28"/>
      <c r="G6" s="28"/>
      <c r="H6" s="28"/>
      <c r="I6" s="28"/>
      <c r="J6" s="28"/>
      <c r="K6" s="28"/>
      <c r="L6" s="29"/>
      <c r="M6" s="26"/>
    </row>
    <row r="7" spans="1:13" s="30" customFormat="1" ht="39">
      <c r="A7" s="26"/>
      <c r="B7" s="27"/>
      <c r="C7" s="28"/>
      <c r="D7" s="28"/>
      <c r="E7" s="28"/>
      <c r="F7" s="28"/>
      <c r="G7" s="28"/>
      <c r="H7" s="28"/>
      <c r="I7" s="28"/>
      <c r="J7" s="28"/>
      <c r="K7" s="28"/>
      <c r="L7" s="29"/>
      <c r="M7" s="26"/>
    </row>
    <row r="8" spans="1:13" s="30" customFormat="1" ht="39">
      <c r="A8" s="26"/>
      <c r="B8" s="27"/>
      <c r="C8" s="28"/>
      <c r="D8" s="28"/>
      <c r="E8" s="28"/>
      <c r="F8" s="28"/>
      <c r="G8" s="28"/>
      <c r="H8" s="28"/>
      <c r="I8" s="28"/>
      <c r="J8" s="28"/>
      <c r="K8" s="28"/>
      <c r="L8" s="29"/>
      <c r="M8" s="26"/>
    </row>
    <row r="9" spans="1:13" s="30" customFormat="1" ht="39">
      <c r="A9" s="26"/>
      <c r="B9" s="27"/>
      <c r="C9" s="28"/>
      <c r="D9" s="28"/>
      <c r="E9" s="28"/>
      <c r="F9" s="28"/>
      <c r="G9" s="28"/>
      <c r="H9" s="28"/>
      <c r="I9" s="28"/>
      <c r="J9" s="28"/>
      <c r="K9" s="28"/>
      <c r="L9" s="29"/>
      <c r="M9" s="26"/>
    </row>
    <row r="10" spans="1:13" ht="30">
      <c r="A10" s="23"/>
      <c r="B10" s="25"/>
      <c r="C10" s="31"/>
      <c r="D10" s="31"/>
      <c r="E10" s="31"/>
      <c r="F10" s="31"/>
      <c r="G10" s="31"/>
      <c r="H10" s="31"/>
      <c r="I10" s="31"/>
      <c r="J10" s="31"/>
      <c r="K10" s="31"/>
      <c r="L10" s="31"/>
      <c r="M10" s="23"/>
    </row>
    <row r="11" spans="1:13" ht="30">
      <c r="A11" s="23"/>
      <c r="B11" s="25"/>
      <c r="C11" s="31"/>
      <c r="D11" s="31"/>
      <c r="E11" s="31"/>
      <c r="F11" s="31"/>
      <c r="G11" s="31"/>
      <c r="H11" s="31"/>
      <c r="I11" s="31"/>
      <c r="J11" s="31"/>
      <c r="K11" s="31"/>
      <c r="L11" s="31"/>
      <c r="M11" s="23"/>
    </row>
    <row r="12" spans="1:13">
      <c r="A12" s="23"/>
      <c r="B12" s="25"/>
      <c r="C12" s="25"/>
      <c r="D12" s="25"/>
      <c r="E12" s="25"/>
      <c r="F12" s="25"/>
      <c r="G12" s="25"/>
      <c r="H12" s="25"/>
      <c r="I12" s="25"/>
      <c r="J12" s="25"/>
      <c r="K12" s="25"/>
      <c r="L12" s="25"/>
      <c r="M12" s="23"/>
    </row>
    <row r="13" spans="1:13">
      <c r="A13" s="23"/>
      <c r="B13" s="25"/>
      <c r="C13" s="25"/>
      <c r="D13" s="25"/>
      <c r="E13" s="25"/>
      <c r="F13" s="25"/>
      <c r="G13" s="25"/>
      <c r="H13" s="25"/>
      <c r="I13" s="25"/>
      <c r="J13" s="25"/>
      <c r="K13" s="25"/>
      <c r="L13" s="25"/>
      <c r="M13" s="23"/>
    </row>
    <row r="14" spans="1:13">
      <c r="A14" s="23"/>
      <c r="B14" s="25"/>
      <c r="C14" s="25"/>
      <c r="D14" s="25"/>
      <c r="E14" s="25"/>
      <c r="F14" s="25"/>
      <c r="G14" s="25"/>
      <c r="H14" s="25"/>
      <c r="I14" s="25"/>
      <c r="J14" s="25"/>
      <c r="K14" s="25"/>
      <c r="L14" s="25"/>
      <c r="M14" s="23"/>
    </row>
    <row r="15" spans="1:13">
      <c r="A15" s="23"/>
      <c r="B15" s="25"/>
      <c r="C15" s="25"/>
      <c r="D15" s="25"/>
      <c r="E15" s="25"/>
      <c r="F15" s="25"/>
      <c r="G15" s="25"/>
      <c r="H15" s="25"/>
      <c r="I15" s="25"/>
      <c r="J15" s="25"/>
      <c r="K15" s="25"/>
      <c r="L15" s="25"/>
      <c r="M15" s="23"/>
    </row>
    <row r="16" spans="1:13">
      <c r="A16" s="23"/>
      <c r="B16" s="25"/>
      <c r="C16" s="25"/>
      <c r="D16" s="25"/>
      <c r="E16" s="25"/>
      <c r="F16" s="25"/>
      <c r="G16" s="25"/>
      <c r="H16" s="25"/>
      <c r="I16" s="25"/>
      <c r="J16" s="25"/>
      <c r="K16" s="25"/>
      <c r="L16" s="25"/>
      <c r="M16" s="23"/>
    </row>
    <row r="17" spans="1:13" ht="18" customHeight="1">
      <c r="A17" s="23"/>
      <c r="B17" s="25"/>
      <c r="C17" s="25"/>
      <c r="D17" s="25"/>
      <c r="E17" s="25"/>
      <c r="F17" s="25"/>
      <c r="G17" s="25"/>
      <c r="H17" s="25"/>
      <c r="I17" s="25"/>
      <c r="J17" s="25"/>
      <c r="K17" s="25"/>
      <c r="L17" s="25"/>
      <c r="M17" s="23"/>
    </row>
    <row r="18" spans="1:13">
      <c r="A18" s="23"/>
      <c r="B18" s="25"/>
      <c r="C18" s="25"/>
      <c r="D18" s="25"/>
      <c r="E18" s="25"/>
      <c r="F18" s="25"/>
      <c r="G18" s="25"/>
      <c r="H18" s="25"/>
      <c r="I18" s="25"/>
      <c r="J18" s="25"/>
      <c r="K18" s="25"/>
      <c r="L18" s="25"/>
      <c r="M18" s="23"/>
    </row>
    <row r="19" spans="1:13">
      <c r="A19" s="23"/>
      <c r="B19" s="25"/>
      <c r="C19" s="25"/>
      <c r="D19" s="25"/>
      <c r="E19" s="25"/>
      <c r="F19" s="25"/>
      <c r="G19" s="25"/>
      <c r="H19" s="25"/>
      <c r="I19" s="25"/>
      <c r="J19" s="25"/>
      <c r="K19" s="25"/>
      <c r="L19" s="25"/>
      <c r="M19" s="23"/>
    </row>
    <row r="20" spans="1:13">
      <c r="A20" s="23"/>
      <c r="B20" s="25"/>
      <c r="C20" s="25"/>
      <c r="D20" s="25"/>
      <c r="E20" s="25"/>
      <c r="F20" s="25"/>
      <c r="G20" s="25"/>
      <c r="H20" s="25"/>
      <c r="I20" s="25"/>
      <c r="J20" s="25"/>
      <c r="K20" s="25"/>
      <c r="L20" s="25"/>
      <c r="M20" s="23"/>
    </row>
    <row r="21" spans="1:13">
      <c r="A21" s="23"/>
      <c r="B21" s="25"/>
      <c r="C21" s="25"/>
      <c r="D21" s="25"/>
      <c r="E21" s="25"/>
      <c r="F21" s="25"/>
      <c r="G21" s="25"/>
      <c r="H21" s="25"/>
      <c r="I21" s="25"/>
      <c r="J21" s="25"/>
      <c r="K21" s="25"/>
      <c r="L21" s="25"/>
      <c r="M21" s="23"/>
    </row>
    <row r="22" spans="1:13" ht="46.5" customHeight="1">
      <c r="A22" s="23"/>
      <c r="B22" s="25"/>
      <c r="C22" s="25"/>
      <c r="D22" s="25"/>
      <c r="E22" s="25"/>
      <c r="F22" s="25"/>
      <c r="G22" s="25"/>
      <c r="H22" s="25"/>
      <c r="I22" s="25"/>
      <c r="J22" s="25"/>
      <c r="K22" s="25"/>
      <c r="L22" s="25"/>
      <c r="M22" s="23"/>
    </row>
    <row r="23" spans="1:13">
      <c r="A23" s="23"/>
      <c r="B23" s="25"/>
      <c r="C23" s="25"/>
      <c r="D23" s="25"/>
      <c r="E23" s="25"/>
      <c r="F23" s="25"/>
      <c r="G23" s="25"/>
      <c r="H23" s="25"/>
      <c r="I23" s="25"/>
      <c r="J23" s="25"/>
      <c r="K23" s="25"/>
      <c r="L23" s="25"/>
      <c r="M23" s="23"/>
    </row>
    <row r="24" spans="1:13">
      <c r="A24" s="23"/>
      <c r="B24" s="25"/>
      <c r="C24" s="25"/>
      <c r="D24" s="25"/>
      <c r="E24" s="25"/>
      <c r="F24" s="25"/>
      <c r="G24" s="25"/>
      <c r="H24" s="25"/>
      <c r="I24" s="25"/>
      <c r="J24" s="25"/>
      <c r="K24" s="25"/>
      <c r="L24" s="25"/>
      <c r="M24" s="23"/>
    </row>
    <row r="25" spans="1:13">
      <c r="A25" s="23"/>
      <c r="B25" s="25"/>
      <c r="C25" s="25"/>
      <c r="D25" s="25"/>
      <c r="E25" s="25"/>
      <c r="F25" s="25"/>
      <c r="G25" s="25"/>
      <c r="H25" s="25"/>
      <c r="I25" s="25"/>
      <c r="J25" s="25"/>
      <c r="K25" s="25"/>
      <c r="L25" s="25"/>
      <c r="M25" s="23"/>
    </row>
    <row r="26" spans="1:13">
      <c r="A26" s="23"/>
      <c r="B26" s="25"/>
      <c r="C26" s="25"/>
      <c r="D26" s="25"/>
      <c r="E26" s="25"/>
      <c r="F26" s="25"/>
      <c r="G26" s="25"/>
      <c r="H26" s="25"/>
      <c r="I26" s="25"/>
      <c r="J26" s="25"/>
      <c r="K26" s="25"/>
      <c r="L26" s="25"/>
      <c r="M26" s="23"/>
    </row>
    <row r="27" spans="1:13">
      <c r="A27" s="23"/>
      <c r="B27" s="25"/>
      <c r="C27" s="25"/>
      <c r="D27" s="25"/>
      <c r="E27" s="25"/>
      <c r="F27" s="25"/>
      <c r="G27" s="25"/>
      <c r="H27" s="25"/>
      <c r="I27" s="25"/>
      <c r="J27" s="25"/>
      <c r="K27" s="25"/>
      <c r="L27" s="25"/>
      <c r="M27" s="23"/>
    </row>
    <row r="28" spans="1:13">
      <c r="A28" s="23"/>
      <c r="B28" s="25"/>
      <c r="C28" s="25"/>
      <c r="D28" s="25"/>
      <c r="E28" s="25"/>
      <c r="F28" s="25"/>
      <c r="G28" s="25"/>
      <c r="H28" s="25"/>
      <c r="I28" s="25"/>
      <c r="J28" s="25"/>
      <c r="K28" s="25"/>
      <c r="L28" s="25"/>
      <c r="M28" s="23"/>
    </row>
    <row r="29" spans="1:13">
      <c r="A29" s="23"/>
      <c r="B29" s="25"/>
      <c r="C29" s="25"/>
      <c r="D29" s="25"/>
      <c r="E29" s="25"/>
      <c r="F29" s="25"/>
      <c r="G29" s="25"/>
      <c r="H29" s="25"/>
      <c r="I29" s="25"/>
      <c r="J29" s="25"/>
      <c r="K29" s="25"/>
      <c r="L29" s="25"/>
      <c r="M29" s="23"/>
    </row>
    <row r="30" spans="1:13">
      <c r="A30" s="23"/>
      <c r="B30" s="25"/>
      <c r="C30" s="25"/>
      <c r="D30" s="25"/>
      <c r="E30" s="25"/>
      <c r="F30" s="25"/>
      <c r="G30" s="25"/>
      <c r="H30" s="25"/>
      <c r="I30" s="25"/>
      <c r="J30" s="25"/>
      <c r="K30" s="25"/>
      <c r="L30" s="25"/>
      <c r="M30" s="23"/>
    </row>
    <row r="31" spans="1:13">
      <c r="A31" s="23"/>
      <c r="B31" s="25"/>
      <c r="C31" s="25"/>
      <c r="D31" s="25"/>
      <c r="E31" s="25"/>
      <c r="F31" s="25"/>
      <c r="G31" s="25"/>
      <c r="H31" s="25"/>
      <c r="I31" s="25"/>
      <c r="J31" s="25"/>
      <c r="K31" s="25"/>
      <c r="L31" s="25"/>
      <c r="M31" s="23"/>
    </row>
    <row r="32" spans="1:13" ht="24.75" customHeight="1">
      <c r="A32" s="23"/>
      <c r="B32" s="25"/>
      <c r="C32" s="25"/>
      <c r="D32" s="25"/>
      <c r="E32" s="25"/>
      <c r="F32" s="25"/>
      <c r="G32" s="25"/>
      <c r="H32" s="25"/>
      <c r="I32" s="25"/>
      <c r="J32" s="25"/>
      <c r="K32" s="25"/>
      <c r="L32" s="25"/>
      <c r="M32" s="23"/>
    </row>
    <row r="33" spans="1:13" ht="41.25" customHeight="1">
      <c r="A33" s="23"/>
      <c r="B33" s="25"/>
      <c r="C33" s="25"/>
      <c r="D33" s="67" t="s">
        <v>273</v>
      </c>
      <c r="E33" s="67"/>
      <c r="F33" s="67"/>
      <c r="G33" s="67"/>
      <c r="H33" s="67"/>
      <c r="I33" s="67"/>
      <c r="J33" s="67"/>
      <c r="K33" s="25"/>
      <c r="L33" s="25"/>
      <c r="M33" s="23"/>
    </row>
    <row r="34" spans="1:13">
      <c r="A34" s="23"/>
      <c r="B34" s="25"/>
      <c r="C34" s="25"/>
      <c r="D34" s="25"/>
      <c r="E34" s="25"/>
      <c r="F34" s="25"/>
      <c r="G34" s="25"/>
      <c r="H34" s="25"/>
      <c r="I34" s="25"/>
      <c r="J34" s="25"/>
      <c r="K34" s="25"/>
      <c r="L34" s="25"/>
      <c r="M34" s="23"/>
    </row>
    <row r="35" spans="1:13">
      <c r="A35" s="23"/>
      <c r="B35" s="25"/>
      <c r="C35" s="25"/>
      <c r="D35" s="25"/>
      <c r="E35" s="25"/>
      <c r="F35" s="25"/>
      <c r="G35" s="25"/>
      <c r="H35" s="25"/>
      <c r="I35" s="25"/>
      <c r="J35" s="25"/>
      <c r="K35" s="25"/>
      <c r="L35" s="25"/>
      <c r="M35" s="23"/>
    </row>
    <row r="36" spans="1:13">
      <c r="A36" s="23"/>
      <c r="B36" s="25"/>
      <c r="C36" s="25"/>
      <c r="D36" s="25"/>
      <c r="E36" s="25"/>
      <c r="F36" s="25"/>
      <c r="G36" s="25"/>
      <c r="H36" s="25"/>
      <c r="I36" s="25"/>
      <c r="J36" s="25"/>
      <c r="K36" s="25"/>
      <c r="L36" s="25"/>
      <c r="M36" s="23"/>
    </row>
    <row r="37" spans="1:13" ht="61.5" customHeight="1">
      <c r="A37" s="23"/>
      <c r="B37" s="25"/>
      <c r="C37" s="68"/>
      <c r="D37" s="68"/>
      <c r="E37" s="68"/>
      <c r="F37" s="68"/>
      <c r="G37" s="68"/>
      <c r="H37" s="68"/>
      <c r="I37" s="68"/>
      <c r="J37" s="68"/>
      <c r="K37" s="68"/>
      <c r="L37" s="32"/>
      <c r="M37" s="23"/>
    </row>
    <row r="38" spans="1:13" ht="158.4" customHeight="1">
      <c r="A38" s="23"/>
      <c r="B38" s="25"/>
      <c r="C38" s="69" t="s">
        <v>214</v>
      </c>
      <c r="D38" s="69"/>
      <c r="E38" s="69"/>
      <c r="F38" s="69"/>
      <c r="G38" s="69"/>
      <c r="H38" s="69"/>
      <c r="I38" s="69"/>
      <c r="J38" s="69"/>
      <c r="K38" s="69"/>
      <c r="L38" s="32"/>
      <c r="M38" s="23"/>
    </row>
    <row r="39" spans="1:13" ht="14.25" customHeight="1">
      <c r="A39" s="23"/>
      <c r="B39" s="25"/>
      <c r="C39" s="65"/>
      <c r="D39" s="65"/>
      <c r="E39" s="65"/>
      <c r="F39" s="65"/>
      <c r="G39" s="65"/>
      <c r="H39" s="65"/>
      <c r="I39" s="65"/>
      <c r="J39" s="65"/>
      <c r="K39" s="65"/>
      <c r="L39" s="32"/>
      <c r="M39" s="23"/>
    </row>
    <row r="40" spans="1:13">
      <c r="A40" s="23"/>
      <c r="B40" s="25"/>
      <c r="C40" s="25"/>
      <c r="D40" s="25"/>
      <c r="E40" s="25"/>
      <c r="F40" s="25"/>
      <c r="G40" s="25"/>
      <c r="H40" s="25"/>
      <c r="I40" s="25"/>
      <c r="J40" s="25"/>
      <c r="K40" s="25"/>
      <c r="L40" s="25"/>
      <c r="M40" s="23"/>
    </row>
    <row r="41" spans="1:13">
      <c r="A41" s="23"/>
      <c r="B41" s="25"/>
      <c r="C41" s="25"/>
      <c r="D41" s="25"/>
      <c r="E41" s="25"/>
      <c r="F41" s="25"/>
      <c r="G41" s="25"/>
      <c r="H41" s="25"/>
      <c r="I41" s="25"/>
      <c r="J41" s="25"/>
      <c r="K41" s="25"/>
      <c r="L41" s="25"/>
      <c r="M41" s="23"/>
    </row>
    <row r="42" spans="1:13">
      <c r="A42" s="23"/>
      <c r="B42" s="25"/>
      <c r="C42" s="25"/>
      <c r="D42" s="25"/>
      <c r="E42" s="25"/>
      <c r="F42" s="25"/>
      <c r="G42" s="25"/>
      <c r="H42" s="25"/>
      <c r="I42" s="25"/>
      <c r="J42" s="25"/>
      <c r="K42" s="25"/>
      <c r="L42" s="25"/>
      <c r="M42" s="23"/>
    </row>
    <row r="43" spans="1:13">
      <c r="A43" s="23"/>
      <c r="B43" s="25"/>
      <c r="C43" s="25"/>
      <c r="D43" s="25"/>
      <c r="E43" s="25"/>
      <c r="F43" s="25"/>
      <c r="G43" s="33"/>
      <c r="H43" s="25"/>
      <c r="I43" s="25"/>
      <c r="J43" s="25"/>
      <c r="K43" s="25"/>
      <c r="L43" s="25"/>
      <c r="M43" s="23"/>
    </row>
    <row r="44" spans="1:13">
      <c r="A44" s="23"/>
      <c r="B44" s="25"/>
      <c r="C44" s="25"/>
      <c r="D44" s="25"/>
      <c r="E44" s="25"/>
      <c r="F44" s="25"/>
      <c r="G44" s="25"/>
      <c r="H44" s="25"/>
      <c r="I44" s="25"/>
      <c r="J44" s="25"/>
      <c r="K44" s="25"/>
      <c r="L44" s="25"/>
      <c r="M44" s="23"/>
    </row>
    <row r="45" spans="1:13">
      <c r="A45" s="23"/>
      <c r="B45" s="25"/>
      <c r="C45" s="25"/>
      <c r="D45" s="25"/>
      <c r="E45" s="25"/>
      <c r="F45" s="25"/>
      <c r="G45" s="25"/>
      <c r="H45" s="25"/>
      <c r="I45" s="25"/>
      <c r="J45" s="25"/>
      <c r="K45" s="25"/>
      <c r="L45" s="25"/>
      <c r="M45" s="23"/>
    </row>
    <row r="46" spans="1:13">
      <c r="A46" s="23"/>
      <c r="B46" s="25"/>
      <c r="C46" s="25"/>
      <c r="D46" s="25"/>
      <c r="E46" s="25"/>
      <c r="F46" s="25"/>
      <c r="G46" s="25"/>
      <c r="H46" s="25"/>
      <c r="I46" s="25"/>
      <c r="J46" s="25"/>
      <c r="K46" s="25"/>
      <c r="L46" s="25"/>
      <c r="M46" s="23"/>
    </row>
    <row r="47" spans="1:13">
      <c r="A47" s="23"/>
      <c r="B47" s="25"/>
      <c r="C47" s="25"/>
      <c r="D47" s="25"/>
      <c r="E47" s="25"/>
      <c r="F47" s="25"/>
      <c r="G47" s="25"/>
      <c r="H47" s="25"/>
      <c r="I47" s="25"/>
      <c r="J47" s="25"/>
      <c r="K47" s="25"/>
      <c r="L47" s="25"/>
      <c r="M47" s="23"/>
    </row>
    <row r="48" spans="1:13">
      <c r="A48" s="23"/>
      <c r="B48" s="25"/>
      <c r="C48" s="25"/>
      <c r="D48" s="25"/>
      <c r="E48" s="25"/>
      <c r="F48" s="25"/>
      <c r="G48" s="25"/>
      <c r="H48" s="25"/>
      <c r="I48" s="25"/>
      <c r="J48" s="25"/>
      <c r="K48" s="25"/>
      <c r="L48" s="25"/>
      <c r="M48" s="23"/>
    </row>
    <row r="49" spans="1:13">
      <c r="A49" s="23"/>
      <c r="B49" s="25"/>
      <c r="C49" s="25"/>
      <c r="D49" s="25"/>
      <c r="E49" s="25"/>
      <c r="F49" s="25"/>
      <c r="G49" s="25"/>
      <c r="H49" s="25"/>
      <c r="I49" s="25"/>
      <c r="J49" s="25"/>
      <c r="K49" s="25"/>
      <c r="L49" s="25"/>
      <c r="M49" s="23"/>
    </row>
    <row r="50" spans="1:13">
      <c r="A50" s="23"/>
      <c r="B50" s="25"/>
      <c r="C50" s="25"/>
      <c r="D50" s="25"/>
      <c r="E50" s="25"/>
      <c r="F50" s="25"/>
      <c r="G50" s="25"/>
      <c r="H50" s="25"/>
      <c r="I50" s="25"/>
      <c r="J50" s="25"/>
      <c r="K50" s="25"/>
      <c r="L50" s="25"/>
      <c r="M50" s="23"/>
    </row>
    <row r="51" spans="1:13">
      <c r="A51" s="23"/>
      <c r="B51" s="25"/>
      <c r="C51" s="25"/>
      <c r="D51" s="25"/>
      <c r="E51" s="25"/>
      <c r="F51" s="25"/>
      <c r="G51" s="25"/>
      <c r="H51" s="25"/>
      <c r="I51" s="25"/>
      <c r="J51" s="25"/>
      <c r="K51" s="25"/>
      <c r="L51" s="25"/>
      <c r="M51" s="23"/>
    </row>
    <row r="52" spans="1:13">
      <c r="A52" s="23"/>
      <c r="B52" s="25"/>
      <c r="C52" s="25"/>
      <c r="D52" s="25"/>
      <c r="E52" s="25"/>
      <c r="F52" s="25"/>
      <c r="G52" s="25"/>
      <c r="H52" s="25"/>
      <c r="I52" s="25"/>
      <c r="J52" s="25"/>
      <c r="K52" s="25"/>
      <c r="L52" s="25"/>
      <c r="M52" s="23"/>
    </row>
    <row r="53" spans="1:13">
      <c r="A53" s="23"/>
      <c r="B53" s="25"/>
      <c r="C53" s="25"/>
      <c r="D53" s="25"/>
      <c r="E53" s="25"/>
      <c r="F53" s="25"/>
      <c r="G53" s="25"/>
      <c r="H53" s="25"/>
      <c r="I53" s="25"/>
      <c r="J53" s="25"/>
      <c r="K53" s="25"/>
      <c r="L53" s="25"/>
      <c r="M53" s="23"/>
    </row>
    <row r="54" spans="1:13">
      <c r="A54" s="23"/>
      <c r="B54" s="25"/>
      <c r="C54" s="25"/>
      <c r="D54" s="25"/>
      <c r="E54" s="25"/>
      <c r="F54" s="25"/>
      <c r="G54" s="25"/>
      <c r="H54" s="25"/>
      <c r="I54" s="25"/>
      <c r="J54" s="25"/>
      <c r="K54" s="25"/>
      <c r="L54" s="25"/>
      <c r="M54" s="23"/>
    </row>
    <row r="55" spans="1:13">
      <c r="A55" s="23"/>
      <c r="B55" s="25"/>
      <c r="C55" s="25"/>
      <c r="D55" s="25"/>
      <c r="E55" s="25"/>
      <c r="F55" s="25"/>
      <c r="G55" s="25"/>
      <c r="H55" s="25"/>
      <c r="I55" s="25"/>
      <c r="J55" s="25"/>
      <c r="K55" s="25"/>
      <c r="L55" s="25"/>
      <c r="M55" s="23"/>
    </row>
    <row r="56" spans="1:13">
      <c r="A56" s="23"/>
      <c r="B56" s="25"/>
      <c r="C56" s="25"/>
      <c r="D56" s="25"/>
      <c r="E56" s="25"/>
      <c r="F56" s="25"/>
      <c r="G56" s="25"/>
      <c r="H56" s="25"/>
      <c r="I56" s="25"/>
      <c r="J56" s="25"/>
      <c r="K56" s="25"/>
      <c r="L56" s="25"/>
      <c r="M56" s="23"/>
    </row>
    <row r="57" spans="1:13">
      <c r="A57" s="23"/>
      <c r="B57" s="25"/>
      <c r="C57" s="25"/>
      <c r="D57" s="25"/>
      <c r="E57" s="25"/>
      <c r="F57" s="25"/>
      <c r="G57" s="25"/>
      <c r="H57" s="25"/>
      <c r="I57" s="25"/>
      <c r="J57" s="25"/>
      <c r="K57" s="25"/>
      <c r="L57" s="25"/>
      <c r="M57" s="23"/>
    </row>
    <row r="58" spans="1:13" ht="39.75" customHeight="1">
      <c r="A58" s="23"/>
      <c r="B58" s="23"/>
      <c r="C58" s="23"/>
      <c r="D58" s="23"/>
      <c r="E58" s="23"/>
      <c r="F58" s="23"/>
      <c r="G58" s="23"/>
      <c r="H58" s="23"/>
      <c r="I58" s="23"/>
      <c r="J58" s="23"/>
      <c r="K58" s="23"/>
      <c r="L58" s="23"/>
      <c r="M58" s="23"/>
    </row>
    <row r="59" spans="1:13">
      <c r="C59" s="25"/>
      <c r="D59" s="25"/>
      <c r="E59" s="25"/>
      <c r="F59" s="25"/>
      <c r="G59" s="25"/>
      <c r="H59" s="25"/>
      <c r="I59" s="25"/>
      <c r="J59" s="25"/>
      <c r="K59" s="25"/>
      <c r="L59" s="25"/>
    </row>
    <row r="60" spans="1:13">
      <c r="C60" s="25"/>
      <c r="D60" s="25"/>
      <c r="E60" s="25"/>
      <c r="F60" s="25"/>
      <c r="G60" s="25"/>
      <c r="H60" s="25"/>
      <c r="I60" s="25"/>
      <c r="J60" s="25"/>
      <c r="K60" s="25"/>
      <c r="L60" s="25"/>
    </row>
    <row r="61" spans="1:13">
      <c r="C61" s="25"/>
      <c r="D61" s="25"/>
      <c r="E61" s="25"/>
      <c r="F61" s="25"/>
      <c r="G61" s="25"/>
      <c r="H61" s="25"/>
      <c r="I61" s="25"/>
      <c r="J61" s="25"/>
      <c r="K61" s="25"/>
      <c r="L61" s="25"/>
    </row>
  </sheetData>
  <mergeCells count="5">
    <mergeCell ref="C39:K39"/>
    <mergeCell ref="C4:K5"/>
    <mergeCell ref="D33:J33"/>
    <mergeCell ref="C37:K37"/>
    <mergeCell ref="C38:K38"/>
  </mergeCells>
  <printOptions horizontalCentered="1" verticalCentered="1"/>
  <pageMargins left="0.7" right="0.7" top="0.75" bottom="0.75" header="0.3" footer="0.3"/>
  <pageSetup paperSize="9" scale="56" orientation="portrait" r:id="rId1"/>
  <rowBreaks count="1" manualBreakCount="1">
    <brk id="58" max="16383" man="1"/>
  </rowBreaks>
  <drawing r:id="rId2"/>
</worksheet>
</file>

<file path=xl/worksheets/sheet10.xml><?xml version="1.0" encoding="utf-8"?>
<worksheet xmlns="http://schemas.openxmlformats.org/spreadsheetml/2006/main" xmlns:r="http://schemas.openxmlformats.org/officeDocument/2006/relationships">
  <dimension ref="A1:I184"/>
  <sheetViews>
    <sheetView topLeftCell="A7" workbookViewId="0">
      <selection activeCell="C75" sqref="C75:H76"/>
    </sheetView>
  </sheetViews>
  <sheetFormatPr defaultRowHeight="14.4"/>
  <cols>
    <col min="1" max="1" width="5.44140625" bestFit="1" customWidth="1"/>
    <col min="2" max="2" width="22.5546875" customWidth="1"/>
    <col min="9" max="9" width="10" bestFit="1" customWidth="1"/>
  </cols>
  <sheetData>
    <row r="1" spans="1:9">
      <c r="A1" s="96" t="str">
        <f>'RHB SHEET'!A1:F1</f>
        <v>GBHS Bhabrawah Cantt. Rawalpindi.Re-Construction of 02. No. C/Room in GBHS Bhabrawah Cantt. Rawalpindi.Rehabilitation of Existing Building</v>
      </c>
      <c r="B1" s="96"/>
      <c r="C1" s="96"/>
      <c r="D1" s="96"/>
      <c r="E1" s="96"/>
      <c r="F1" s="96"/>
      <c r="G1" s="96"/>
      <c r="H1" s="96"/>
    </row>
    <row r="2" spans="1:9">
      <c r="A2" s="96" t="s">
        <v>5</v>
      </c>
      <c r="B2" s="96"/>
      <c r="C2" s="96"/>
      <c r="D2" s="96"/>
      <c r="E2" s="96"/>
      <c r="F2" s="96"/>
      <c r="G2" s="96"/>
      <c r="H2" s="96"/>
    </row>
    <row r="3" spans="1:9">
      <c r="A3" s="77" t="s">
        <v>175</v>
      </c>
      <c r="B3" s="77"/>
      <c r="C3" s="77"/>
      <c r="D3" s="77"/>
      <c r="E3" s="77"/>
      <c r="F3" s="77"/>
      <c r="G3" s="77"/>
      <c r="H3" s="77"/>
      <c r="I3" s="77"/>
    </row>
    <row r="4" spans="1:9" ht="64.5" customHeight="1">
      <c r="A4" s="2" t="s">
        <v>12</v>
      </c>
      <c r="B4" s="85" t="str">
        <f>'RHB SHEET'!B5</f>
        <v>Excavation in foundation of building, bridges and other tructures, including dagbelling, dressing, refilling in layers around tructure with excavated earth, watering and ramming lead upto one chain (30 m)lift upto 5 ft (1.5m). 2) a) By Excavator  Ordinary soil</v>
      </c>
      <c r="C4" s="86"/>
      <c r="D4" s="86"/>
      <c r="E4" s="86"/>
      <c r="F4" s="86"/>
      <c r="G4" s="86"/>
      <c r="H4" s="86"/>
      <c r="I4" s="87"/>
    </row>
    <row r="5" spans="1:9" s="4" customFormat="1">
      <c r="A5" s="88" t="s">
        <v>6</v>
      </c>
      <c r="B5" s="82" t="s">
        <v>0</v>
      </c>
      <c r="C5" s="82" t="s">
        <v>1</v>
      </c>
      <c r="D5" s="10"/>
      <c r="E5" s="82" t="s">
        <v>14</v>
      </c>
      <c r="F5" s="84" t="s">
        <v>7</v>
      </c>
      <c r="G5" s="84"/>
      <c r="H5" s="84"/>
      <c r="I5" s="82" t="s">
        <v>2</v>
      </c>
    </row>
    <row r="6" spans="1:9" s="4" customFormat="1">
      <c r="A6" s="89"/>
      <c r="B6" s="83"/>
      <c r="C6" s="83"/>
      <c r="D6" s="11"/>
      <c r="E6" s="83"/>
      <c r="F6" s="3" t="s">
        <v>8</v>
      </c>
      <c r="G6" s="3" t="s">
        <v>9</v>
      </c>
      <c r="H6" s="3" t="s">
        <v>10</v>
      </c>
      <c r="I6" s="83"/>
    </row>
    <row r="7" spans="1:9">
      <c r="A7" s="1"/>
      <c r="B7" s="1" t="s">
        <v>48</v>
      </c>
      <c r="C7" s="1" t="s">
        <v>15</v>
      </c>
      <c r="D7" s="1">
        <v>1</v>
      </c>
      <c r="E7" s="1">
        <v>2</v>
      </c>
      <c r="F7" s="1">
        <v>26</v>
      </c>
      <c r="G7" s="1">
        <v>3</v>
      </c>
      <c r="H7" s="1">
        <v>5</v>
      </c>
      <c r="I7" s="1">
        <f>H7*G7*F7*E7*D7</f>
        <v>780</v>
      </c>
    </row>
    <row r="8" spans="1:9">
      <c r="A8" s="1"/>
      <c r="B8" s="1" t="s">
        <v>49</v>
      </c>
      <c r="C8" s="1" t="s">
        <v>15</v>
      </c>
      <c r="D8" s="1">
        <v>1</v>
      </c>
      <c r="E8" s="1">
        <v>5</v>
      </c>
      <c r="F8" s="1">
        <v>3</v>
      </c>
      <c r="G8" s="1">
        <v>3</v>
      </c>
      <c r="H8" s="1">
        <v>5</v>
      </c>
      <c r="I8" s="1">
        <f t="shared" ref="I8" si="0">H8*G8*F8*E8*D8</f>
        <v>225</v>
      </c>
    </row>
    <row r="9" spans="1:9">
      <c r="A9" s="1"/>
      <c r="B9" s="1"/>
      <c r="C9" s="6"/>
      <c r="D9" s="7"/>
      <c r="E9" s="7"/>
      <c r="F9" s="7"/>
      <c r="G9" s="7"/>
      <c r="H9" s="8"/>
      <c r="I9" s="1"/>
    </row>
    <row r="10" spans="1:9">
      <c r="A10" s="1"/>
      <c r="B10" s="1"/>
      <c r="C10" s="78" t="s">
        <v>51</v>
      </c>
      <c r="D10" s="79"/>
      <c r="E10" s="79"/>
      <c r="F10" s="79"/>
      <c r="G10" s="79"/>
      <c r="H10" s="80"/>
      <c r="I10" s="1">
        <f>SUM(I7:I8)</f>
        <v>1005</v>
      </c>
    </row>
    <row r="11" spans="1:9">
      <c r="A11" s="1"/>
      <c r="B11" s="1"/>
      <c r="C11" s="78" t="s">
        <v>52</v>
      </c>
      <c r="D11" s="79"/>
      <c r="E11" s="79"/>
      <c r="F11" s="79"/>
      <c r="G11" s="79"/>
      <c r="H11" s="80"/>
      <c r="I11" s="14">
        <f>I10/35.32</f>
        <v>28.454133635334088</v>
      </c>
    </row>
    <row r="12" spans="1:9">
      <c r="A12" s="1"/>
      <c r="B12" s="6"/>
      <c r="C12" s="79" t="s">
        <v>77</v>
      </c>
      <c r="D12" s="79"/>
      <c r="E12" s="79"/>
      <c r="F12" s="79"/>
      <c r="G12" s="79"/>
      <c r="H12" s="79"/>
      <c r="I12" s="18">
        <f>I11*1.1</f>
        <v>31.299546998867498</v>
      </c>
    </row>
    <row r="13" spans="1:9" ht="64.5" customHeight="1">
      <c r="A13" s="2" t="s">
        <v>12</v>
      </c>
      <c r="B13" s="85" t="str">
        <f>'RHB SHEET'!B36</f>
        <v>Supplying and filling sand under floor; or plugging in wells.</v>
      </c>
      <c r="C13" s="86"/>
      <c r="D13" s="86"/>
      <c r="E13" s="86"/>
      <c r="F13" s="86"/>
      <c r="G13" s="86"/>
      <c r="H13" s="86"/>
      <c r="I13" s="87"/>
    </row>
    <row r="14" spans="1:9" s="4" customFormat="1">
      <c r="A14" s="88" t="s">
        <v>6</v>
      </c>
      <c r="B14" s="82" t="s">
        <v>0</v>
      </c>
      <c r="C14" s="82" t="s">
        <v>1</v>
      </c>
      <c r="D14" s="10"/>
      <c r="E14" s="82" t="s">
        <v>14</v>
      </c>
      <c r="F14" s="84" t="s">
        <v>7</v>
      </c>
      <c r="G14" s="84"/>
      <c r="H14" s="84"/>
      <c r="I14" s="82" t="s">
        <v>2</v>
      </c>
    </row>
    <row r="15" spans="1:9" s="4" customFormat="1">
      <c r="A15" s="89"/>
      <c r="B15" s="83"/>
      <c r="C15" s="83"/>
      <c r="D15" s="11"/>
      <c r="E15" s="83"/>
      <c r="F15" s="3" t="s">
        <v>8</v>
      </c>
      <c r="G15" s="3" t="s">
        <v>9</v>
      </c>
      <c r="H15" s="3" t="s">
        <v>10</v>
      </c>
      <c r="I15" s="83"/>
    </row>
    <row r="16" spans="1:9">
      <c r="A16" s="1"/>
      <c r="B16" s="1" t="s">
        <v>93</v>
      </c>
      <c r="C16" s="1" t="s">
        <v>15</v>
      </c>
      <c r="D16" s="1">
        <v>1</v>
      </c>
      <c r="E16" s="1">
        <v>1</v>
      </c>
      <c r="F16" s="1">
        <v>23</v>
      </c>
      <c r="G16" s="1">
        <v>6</v>
      </c>
      <c r="H16" s="1">
        <v>3</v>
      </c>
      <c r="I16" s="1">
        <f>H16*G16*F16*E16*D16</f>
        <v>414</v>
      </c>
    </row>
    <row r="17" spans="1:9">
      <c r="A17" s="1"/>
      <c r="B17" s="1"/>
      <c r="C17" s="6"/>
      <c r="D17" s="7"/>
      <c r="E17" s="7"/>
      <c r="F17" s="7"/>
      <c r="G17" s="7"/>
      <c r="H17" s="8"/>
      <c r="I17" s="1"/>
    </row>
    <row r="18" spans="1:9">
      <c r="A18" s="1"/>
      <c r="B18" s="1"/>
      <c r="C18" s="78" t="s">
        <v>51</v>
      </c>
      <c r="D18" s="79"/>
      <c r="E18" s="79"/>
      <c r="F18" s="79"/>
      <c r="G18" s="79"/>
      <c r="H18" s="80"/>
      <c r="I18" s="1">
        <f>SUM(I16:I16)</f>
        <v>414</v>
      </c>
    </row>
    <row r="19" spans="1:9">
      <c r="A19" s="1"/>
      <c r="B19" s="1"/>
      <c r="C19" s="78" t="s">
        <v>52</v>
      </c>
      <c r="D19" s="79"/>
      <c r="E19" s="79"/>
      <c r="F19" s="79"/>
      <c r="G19" s="79"/>
      <c r="H19" s="80"/>
      <c r="I19" s="14">
        <f>I18/35.32</f>
        <v>11.721404303510759</v>
      </c>
    </row>
    <row r="20" spans="1:9">
      <c r="A20" s="1"/>
      <c r="B20" s="6"/>
      <c r="C20" s="79" t="s">
        <v>77</v>
      </c>
      <c r="D20" s="79"/>
      <c r="E20" s="79"/>
      <c r="F20" s="79"/>
      <c r="G20" s="79"/>
      <c r="H20" s="79"/>
      <c r="I20" s="18">
        <f>I19*1.1</f>
        <v>12.893544733861836</v>
      </c>
    </row>
    <row r="21" spans="1:9" ht="75.75" customHeight="1">
      <c r="A21" s="2" t="s">
        <v>12</v>
      </c>
      <c r="B21" s="85" t="str">
        <f>'RHB SHEET'!B30</f>
        <v>Spraying termite proofing by using liquid FMC/ Biflex/ Terminex Exin/ Ms Hextar or equivalent @ specified suspension concenterate (SC), Mixing Ability-HEXTAR with Ratio (1:250) = 540 Sft or equivalent approved liquid applying with shower and certificate will be provided by the contractor for 10-years complete in all respect .as approved by the Engineer Incharge</v>
      </c>
      <c r="C21" s="86"/>
      <c r="D21" s="86"/>
      <c r="E21" s="86"/>
      <c r="F21" s="86"/>
      <c r="G21" s="86"/>
      <c r="H21" s="86"/>
      <c r="I21" s="87"/>
    </row>
    <row r="22" spans="1:9" s="4" customFormat="1">
      <c r="A22" s="88" t="s">
        <v>6</v>
      </c>
      <c r="B22" s="82" t="s">
        <v>0</v>
      </c>
      <c r="C22" s="82" t="s">
        <v>1</v>
      </c>
      <c r="D22" s="10"/>
      <c r="E22" s="82" t="s">
        <v>14</v>
      </c>
      <c r="F22" s="84" t="s">
        <v>7</v>
      </c>
      <c r="G22" s="84"/>
      <c r="H22" s="84"/>
      <c r="I22" s="82" t="s">
        <v>2</v>
      </c>
    </row>
    <row r="23" spans="1:9" s="4" customFormat="1">
      <c r="A23" s="89"/>
      <c r="B23" s="83"/>
      <c r="C23" s="83"/>
      <c r="D23" s="11"/>
      <c r="E23" s="83"/>
      <c r="F23" s="3" t="s">
        <v>8</v>
      </c>
      <c r="G23" s="3" t="s">
        <v>9</v>
      </c>
      <c r="H23" s="3" t="s">
        <v>10</v>
      </c>
      <c r="I23" s="83"/>
    </row>
    <row r="24" spans="1:9">
      <c r="A24" s="1"/>
      <c r="B24" s="1" t="s">
        <v>48</v>
      </c>
      <c r="C24" s="1" t="s">
        <v>62</v>
      </c>
      <c r="D24" s="1">
        <v>1</v>
      </c>
      <c r="E24" s="1">
        <v>2</v>
      </c>
      <c r="F24" s="1">
        <v>26</v>
      </c>
      <c r="G24" s="1">
        <v>3</v>
      </c>
      <c r="H24" s="1"/>
      <c r="I24" s="1">
        <f>G24*F24*E24*D24</f>
        <v>156</v>
      </c>
    </row>
    <row r="25" spans="1:9">
      <c r="A25" s="1"/>
      <c r="B25" s="1" t="s">
        <v>49</v>
      </c>
      <c r="C25" s="1" t="s">
        <v>62</v>
      </c>
      <c r="D25" s="1">
        <v>1</v>
      </c>
      <c r="E25" s="1">
        <v>5</v>
      </c>
      <c r="F25" s="1">
        <v>3</v>
      </c>
      <c r="G25" s="1">
        <v>3</v>
      </c>
      <c r="H25" s="1"/>
      <c r="I25" s="1">
        <f t="shared" ref="I25" si="1">G25*F25*E25*D25</f>
        <v>45</v>
      </c>
    </row>
    <row r="26" spans="1:9">
      <c r="A26" s="1"/>
      <c r="B26" s="1"/>
      <c r="C26" s="78" t="s">
        <v>51</v>
      </c>
      <c r="D26" s="79"/>
      <c r="E26" s="79"/>
      <c r="F26" s="79"/>
      <c r="G26" s="79"/>
      <c r="H26" s="80"/>
      <c r="I26" s="1">
        <f>SUM(I24:I25)</f>
        <v>201</v>
      </c>
    </row>
    <row r="27" spans="1:9">
      <c r="A27" s="1"/>
      <c r="B27" s="1"/>
      <c r="C27" s="78" t="s">
        <v>52</v>
      </c>
      <c r="D27" s="79"/>
      <c r="E27" s="79"/>
      <c r="F27" s="79"/>
      <c r="G27" s="79"/>
      <c r="H27" s="80"/>
      <c r="I27" s="14">
        <f>I26/10.75</f>
        <v>18.697674418604652</v>
      </c>
    </row>
    <row r="28" spans="1:9">
      <c r="A28" s="1"/>
      <c r="B28" s="6"/>
      <c r="C28" s="79" t="s">
        <v>77</v>
      </c>
      <c r="D28" s="79"/>
      <c r="E28" s="79"/>
      <c r="F28" s="79"/>
      <c r="G28" s="79"/>
      <c r="H28" s="79"/>
      <c r="I28" s="18">
        <f>I27*1.1</f>
        <v>20.56744186046512</v>
      </c>
    </row>
    <row r="29" spans="1:9" ht="64.5" customHeight="1">
      <c r="A29" s="2" t="s">
        <v>12</v>
      </c>
      <c r="B29" s="85" t="str">
        <f>'RHB SHEET'!B9</f>
        <v>:(i) Ratio 1: 4: 8</v>
      </c>
      <c r="C29" s="86"/>
      <c r="D29" s="86"/>
      <c r="E29" s="86"/>
      <c r="F29" s="86"/>
      <c r="G29" s="86"/>
      <c r="H29" s="86"/>
      <c r="I29" s="87"/>
    </row>
    <row r="30" spans="1:9" s="4" customFormat="1">
      <c r="A30" s="88" t="s">
        <v>6</v>
      </c>
      <c r="B30" s="82" t="s">
        <v>0</v>
      </c>
      <c r="C30" s="82" t="s">
        <v>1</v>
      </c>
      <c r="D30" s="10"/>
      <c r="E30" s="82" t="s">
        <v>14</v>
      </c>
      <c r="F30" s="84" t="s">
        <v>7</v>
      </c>
      <c r="G30" s="84"/>
      <c r="H30" s="84"/>
      <c r="I30" s="82" t="s">
        <v>2</v>
      </c>
    </row>
    <row r="31" spans="1:9" s="4" customFormat="1">
      <c r="A31" s="89"/>
      <c r="B31" s="83"/>
      <c r="C31" s="83"/>
      <c r="D31" s="11"/>
      <c r="E31" s="83"/>
      <c r="F31" s="3" t="s">
        <v>8</v>
      </c>
      <c r="G31" s="3" t="s">
        <v>9</v>
      </c>
      <c r="H31" s="3" t="s">
        <v>10</v>
      </c>
      <c r="I31" s="83"/>
    </row>
    <row r="32" spans="1:9">
      <c r="A32" s="1"/>
      <c r="B32" s="1" t="s">
        <v>48</v>
      </c>
      <c r="C32" s="1" t="s">
        <v>15</v>
      </c>
      <c r="D32" s="1">
        <v>1</v>
      </c>
      <c r="E32" s="1">
        <v>2</v>
      </c>
      <c r="F32" s="1">
        <v>26</v>
      </c>
      <c r="G32" s="1">
        <v>3.5</v>
      </c>
      <c r="H32" s="1">
        <v>0.25</v>
      </c>
      <c r="I32" s="14">
        <f>H32*G32*F32*E32*D32</f>
        <v>45.5</v>
      </c>
    </row>
    <row r="33" spans="1:9">
      <c r="A33" s="1"/>
      <c r="B33" s="1" t="s">
        <v>49</v>
      </c>
      <c r="C33" s="1" t="s">
        <v>15</v>
      </c>
      <c r="D33" s="1">
        <v>1</v>
      </c>
      <c r="E33" s="1">
        <v>5</v>
      </c>
      <c r="F33" s="1">
        <v>3.5</v>
      </c>
      <c r="G33" s="1">
        <v>3</v>
      </c>
      <c r="H33" s="1">
        <v>0.25</v>
      </c>
      <c r="I33" s="14">
        <f t="shared" ref="I33" si="2">H33*G33*F33*E33*D33</f>
        <v>13.125</v>
      </c>
    </row>
    <row r="34" spans="1:9">
      <c r="A34" s="1"/>
      <c r="B34" s="1"/>
      <c r="C34" s="78" t="s">
        <v>51</v>
      </c>
      <c r="D34" s="79"/>
      <c r="E34" s="79"/>
      <c r="F34" s="79"/>
      <c r="G34" s="79"/>
      <c r="H34" s="80"/>
      <c r="I34" s="14">
        <f>SUM(I32:I33)</f>
        <v>58.625</v>
      </c>
    </row>
    <row r="35" spans="1:9">
      <c r="A35" s="1"/>
      <c r="B35" s="1"/>
      <c r="C35" s="78" t="s">
        <v>52</v>
      </c>
      <c r="D35" s="79"/>
      <c r="E35" s="79"/>
      <c r="F35" s="79"/>
      <c r="G35" s="79"/>
      <c r="H35" s="80"/>
      <c r="I35" s="14">
        <f>I34/35.32</f>
        <v>1.6598244620611551</v>
      </c>
    </row>
    <row r="36" spans="1:9">
      <c r="A36" s="1"/>
      <c r="B36" s="6"/>
      <c r="C36" s="79" t="s">
        <v>77</v>
      </c>
      <c r="D36" s="79"/>
      <c r="E36" s="79"/>
      <c r="F36" s="79"/>
      <c r="G36" s="79"/>
      <c r="H36" s="79"/>
      <c r="I36" s="18">
        <f>I35*1.1</f>
        <v>1.8258069082672708</v>
      </c>
    </row>
    <row r="37" spans="1:9" ht="64.5" customHeight="1">
      <c r="A37" s="2" t="s">
        <v>12</v>
      </c>
      <c r="B37" s="85" t="str">
        <f>'RHB SHEET'!B10</f>
        <v>(h) Ratio 1: 3: 6</v>
      </c>
      <c r="C37" s="86"/>
      <c r="D37" s="86"/>
      <c r="E37" s="86"/>
      <c r="F37" s="86"/>
      <c r="G37" s="86"/>
      <c r="H37" s="86"/>
      <c r="I37" s="87"/>
    </row>
    <row r="38" spans="1:9" s="4" customFormat="1">
      <c r="A38" s="88" t="s">
        <v>6</v>
      </c>
      <c r="B38" s="82" t="s">
        <v>0</v>
      </c>
      <c r="C38" s="82" t="s">
        <v>1</v>
      </c>
      <c r="D38" s="10"/>
      <c r="E38" s="82" t="s">
        <v>14</v>
      </c>
      <c r="F38" s="84" t="s">
        <v>7</v>
      </c>
      <c r="G38" s="84"/>
      <c r="H38" s="84"/>
      <c r="I38" s="82" t="s">
        <v>2</v>
      </c>
    </row>
    <row r="39" spans="1:9" s="4" customFormat="1">
      <c r="A39" s="89"/>
      <c r="B39" s="83"/>
      <c r="C39" s="83"/>
      <c r="D39" s="11"/>
      <c r="E39" s="83"/>
      <c r="F39" s="3" t="s">
        <v>8</v>
      </c>
      <c r="G39" s="3" t="s">
        <v>9</v>
      </c>
      <c r="H39" s="3" t="s">
        <v>10</v>
      </c>
      <c r="I39" s="83"/>
    </row>
    <row r="40" spans="1:9">
      <c r="A40" s="1"/>
      <c r="B40" s="1" t="s">
        <v>48</v>
      </c>
      <c r="C40" s="1" t="s">
        <v>15</v>
      </c>
      <c r="D40" s="1">
        <v>1</v>
      </c>
      <c r="E40" s="1">
        <v>1</v>
      </c>
      <c r="F40" s="1">
        <v>23</v>
      </c>
      <c r="G40" s="1">
        <v>5</v>
      </c>
      <c r="H40" s="1">
        <v>0.25</v>
      </c>
      <c r="I40" s="14">
        <f>H40*G40*F40*E40*D40</f>
        <v>28.75</v>
      </c>
    </row>
    <row r="41" spans="1:9">
      <c r="A41" s="1"/>
      <c r="B41" s="1"/>
      <c r="C41" s="78" t="s">
        <v>51</v>
      </c>
      <c r="D41" s="79"/>
      <c r="E41" s="79"/>
      <c r="F41" s="79"/>
      <c r="G41" s="79"/>
      <c r="H41" s="80"/>
      <c r="I41" s="14">
        <f>SUM(I40:I40)</f>
        <v>28.75</v>
      </c>
    </row>
    <row r="42" spans="1:9">
      <c r="A42" s="1"/>
      <c r="B42" s="1"/>
      <c r="C42" s="78" t="s">
        <v>52</v>
      </c>
      <c r="D42" s="79"/>
      <c r="E42" s="79"/>
      <c r="F42" s="79"/>
      <c r="G42" s="79"/>
      <c r="H42" s="80"/>
      <c r="I42" s="14">
        <f>I41/35.32</f>
        <v>0.81398640996602489</v>
      </c>
    </row>
    <row r="43" spans="1:9">
      <c r="A43" s="1"/>
      <c r="B43" s="6"/>
      <c r="C43" s="79" t="s">
        <v>77</v>
      </c>
      <c r="D43" s="79"/>
      <c r="E43" s="79"/>
      <c r="F43" s="79"/>
      <c r="G43" s="79"/>
      <c r="H43" s="79"/>
      <c r="I43" s="18">
        <f>I42*1.1</f>
        <v>0.89538505096262744</v>
      </c>
    </row>
    <row r="44" spans="1:9" ht="64.5" customHeight="1">
      <c r="A44" s="2" t="s">
        <v>12</v>
      </c>
      <c r="B44" s="85" t="str">
        <f>'RHB SHEET'!B11</f>
        <v>(f) Ratio 1: 2: 4</v>
      </c>
      <c r="C44" s="86"/>
      <c r="D44" s="86"/>
      <c r="E44" s="86"/>
      <c r="F44" s="86"/>
      <c r="G44" s="86"/>
      <c r="H44" s="86"/>
      <c r="I44" s="87"/>
    </row>
    <row r="45" spans="1:9" s="4" customFormat="1">
      <c r="A45" s="88" t="s">
        <v>6</v>
      </c>
      <c r="B45" s="82" t="s">
        <v>0</v>
      </c>
      <c r="C45" s="82" t="s">
        <v>1</v>
      </c>
      <c r="D45" s="10"/>
      <c r="E45" s="82" t="s">
        <v>14</v>
      </c>
      <c r="F45" s="84" t="s">
        <v>7</v>
      </c>
      <c r="G45" s="84"/>
      <c r="H45" s="84"/>
      <c r="I45" s="82" t="s">
        <v>2</v>
      </c>
    </row>
    <row r="46" spans="1:9" s="4" customFormat="1">
      <c r="A46" s="89"/>
      <c r="B46" s="83"/>
      <c r="C46" s="83"/>
      <c r="D46" s="11"/>
      <c r="E46" s="83"/>
      <c r="F46" s="3" t="s">
        <v>8</v>
      </c>
      <c r="G46" s="3" t="s">
        <v>9</v>
      </c>
      <c r="H46" s="3" t="s">
        <v>10</v>
      </c>
      <c r="I46" s="83"/>
    </row>
    <row r="47" spans="1:9">
      <c r="A47" s="1"/>
      <c r="B47" s="1" t="s">
        <v>84</v>
      </c>
      <c r="C47" s="6" t="s">
        <v>15</v>
      </c>
      <c r="D47" s="7">
        <v>1</v>
      </c>
      <c r="E47" s="7">
        <v>1</v>
      </c>
      <c r="F47" s="7">
        <v>23</v>
      </c>
      <c r="G47" s="7">
        <v>3</v>
      </c>
      <c r="H47" s="8">
        <v>0.25</v>
      </c>
      <c r="I47" s="14">
        <f>H47*G47*F47*E47*D47</f>
        <v>17.25</v>
      </c>
    </row>
    <row r="48" spans="1:9">
      <c r="A48" s="1"/>
      <c r="B48" s="1" t="s">
        <v>79</v>
      </c>
      <c r="C48" s="6" t="s">
        <v>15</v>
      </c>
      <c r="D48" s="7">
        <v>1</v>
      </c>
      <c r="E48" s="7">
        <v>1</v>
      </c>
      <c r="F48" s="7">
        <v>20</v>
      </c>
      <c r="G48" s="7">
        <v>3</v>
      </c>
      <c r="H48" s="8">
        <v>0.25</v>
      </c>
      <c r="I48" s="14">
        <f t="shared" ref="I48" si="3">H48*G48*F48*E48*D48</f>
        <v>15</v>
      </c>
    </row>
    <row r="49" spans="1:9">
      <c r="A49" s="1"/>
      <c r="B49" s="1"/>
      <c r="C49" s="78" t="s">
        <v>51</v>
      </c>
      <c r="D49" s="79"/>
      <c r="E49" s="79"/>
      <c r="F49" s="79"/>
      <c r="G49" s="79"/>
      <c r="H49" s="80"/>
      <c r="I49" s="14">
        <f>SUM(I47:I48)</f>
        <v>32.25</v>
      </c>
    </row>
    <row r="50" spans="1:9">
      <c r="A50" s="1"/>
      <c r="B50" s="1"/>
      <c r="C50" s="78" t="s">
        <v>52</v>
      </c>
      <c r="D50" s="79"/>
      <c r="E50" s="79"/>
      <c r="F50" s="79"/>
      <c r="G50" s="79"/>
      <c r="H50" s="80"/>
      <c r="I50" s="14">
        <f>I49/35.32</f>
        <v>0.91308040770101928</v>
      </c>
    </row>
    <row r="51" spans="1:9">
      <c r="A51" s="1"/>
      <c r="B51" s="6"/>
      <c r="C51" s="79" t="s">
        <v>77</v>
      </c>
      <c r="D51" s="79"/>
      <c r="E51" s="79"/>
      <c r="F51" s="79"/>
      <c r="G51" s="79"/>
      <c r="H51" s="79"/>
      <c r="I51" s="18">
        <f>I50*1.1</f>
        <v>1.0043884484711212</v>
      </c>
    </row>
    <row r="52" spans="1:9" ht="64.5" customHeight="1">
      <c r="A52" s="2" t="s">
        <v>12</v>
      </c>
      <c r="B52" s="85" t="str">
        <f>'RHB SHEET'!B17</f>
        <v>(b) Deformed bars (Grade-40)</v>
      </c>
      <c r="C52" s="86"/>
      <c r="D52" s="86"/>
      <c r="E52" s="86"/>
      <c r="F52" s="86"/>
      <c r="G52" s="86"/>
      <c r="H52" s="86"/>
      <c r="I52" s="87"/>
    </row>
    <row r="53" spans="1:9" s="4" customFormat="1">
      <c r="A53" s="88" t="s">
        <v>6</v>
      </c>
      <c r="B53" s="82" t="s">
        <v>0</v>
      </c>
      <c r="C53" s="82" t="s">
        <v>1</v>
      </c>
      <c r="D53" s="10"/>
      <c r="E53" s="82" t="s">
        <v>14</v>
      </c>
      <c r="F53" s="84" t="s">
        <v>7</v>
      </c>
      <c r="G53" s="84"/>
      <c r="H53" s="84"/>
      <c r="I53" s="82" t="s">
        <v>2</v>
      </c>
    </row>
    <row r="54" spans="1:9" s="4" customFormat="1">
      <c r="A54" s="89"/>
      <c r="B54" s="83"/>
      <c r="C54" s="83"/>
      <c r="D54" s="11"/>
      <c r="E54" s="83"/>
      <c r="F54" s="3" t="s">
        <v>8</v>
      </c>
      <c r="G54" s="3" t="s">
        <v>9</v>
      </c>
      <c r="H54" s="3" t="s">
        <v>10</v>
      </c>
      <c r="I54" s="83"/>
    </row>
    <row r="55" spans="1:9">
      <c r="A55" s="1"/>
      <c r="B55" s="1" t="s">
        <v>164</v>
      </c>
      <c r="C55" s="6" t="str">
        <f>'RHB SHEET'!C17</f>
        <v>per cwt</v>
      </c>
      <c r="D55" s="7">
        <v>1</v>
      </c>
      <c r="E55" s="7">
        <v>1</v>
      </c>
      <c r="F55" s="81">
        <v>980</v>
      </c>
      <c r="G55" s="79"/>
      <c r="H55" s="80"/>
      <c r="I55" s="14">
        <f>F55*E55*D55</f>
        <v>980</v>
      </c>
    </row>
    <row r="56" spans="1:9">
      <c r="A56" s="1"/>
      <c r="B56" s="1"/>
      <c r="C56" s="78" t="s">
        <v>51</v>
      </c>
      <c r="D56" s="79"/>
      <c r="E56" s="79"/>
      <c r="F56" s="79"/>
      <c r="G56" s="79"/>
      <c r="H56" s="80"/>
      <c r="I56" s="14">
        <f>SUM(I55:I55)</f>
        <v>980</v>
      </c>
    </row>
    <row r="57" spans="1:9">
      <c r="A57" s="1"/>
      <c r="B57" s="1"/>
      <c r="C57" s="78" t="s">
        <v>52</v>
      </c>
      <c r="D57" s="79"/>
      <c r="E57" s="79"/>
      <c r="F57" s="79"/>
      <c r="G57" s="79"/>
      <c r="H57" s="80"/>
      <c r="I57" s="14">
        <f>I56/50.8</f>
        <v>19.291338582677167</v>
      </c>
    </row>
    <row r="58" spans="1:9">
      <c r="A58" s="1"/>
      <c r="B58" s="6"/>
      <c r="C58" s="79" t="s">
        <v>77</v>
      </c>
      <c r="D58" s="79"/>
      <c r="E58" s="79"/>
      <c r="F58" s="79"/>
      <c r="G58" s="79"/>
      <c r="H58" s="79"/>
      <c r="I58" s="18">
        <f>I57*1.1</f>
        <v>21.220472440944885</v>
      </c>
    </row>
    <row r="59" spans="1:9" ht="64.5" customHeight="1">
      <c r="A59" s="2" t="s">
        <v>12</v>
      </c>
      <c r="B59" s="85" t="str">
        <f>'RHB SHEET'!B12</f>
        <v>cement concrete in haunches 1:6:12</v>
      </c>
      <c r="C59" s="86"/>
      <c r="D59" s="86"/>
      <c r="E59" s="86"/>
      <c r="F59" s="86"/>
      <c r="G59" s="86"/>
      <c r="H59" s="86"/>
      <c r="I59" s="87"/>
    </row>
    <row r="60" spans="1:9" s="4" customFormat="1">
      <c r="A60" s="88" t="s">
        <v>6</v>
      </c>
      <c r="B60" s="82" t="s">
        <v>0</v>
      </c>
      <c r="C60" s="82" t="s">
        <v>1</v>
      </c>
      <c r="D60" s="10"/>
      <c r="E60" s="82" t="s">
        <v>14</v>
      </c>
      <c r="F60" s="84" t="s">
        <v>7</v>
      </c>
      <c r="G60" s="84"/>
      <c r="H60" s="84"/>
      <c r="I60" s="82" t="s">
        <v>2</v>
      </c>
    </row>
    <row r="61" spans="1:9" s="4" customFormat="1">
      <c r="A61" s="89"/>
      <c r="B61" s="83"/>
      <c r="C61" s="83"/>
      <c r="D61" s="11"/>
      <c r="E61" s="83"/>
      <c r="F61" s="3" t="s">
        <v>8</v>
      </c>
      <c r="G61" s="3" t="s">
        <v>9</v>
      </c>
      <c r="H61" s="3" t="s">
        <v>10</v>
      </c>
      <c r="I61" s="83"/>
    </row>
    <row r="62" spans="1:9">
      <c r="A62" s="1"/>
      <c r="B62" s="1" t="s">
        <v>84</v>
      </c>
      <c r="C62" s="6" t="s">
        <v>15</v>
      </c>
      <c r="D62" s="7">
        <v>1</v>
      </c>
      <c r="E62" s="7">
        <v>1</v>
      </c>
      <c r="F62" s="7">
        <v>18</v>
      </c>
      <c r="G62" s="7">
        <v>3</v>
      </c>
      <c r="H62" s="8">
        <v>3</v>
      </c>
      <c r="I62" s="14">
        <f>H62*G62*F62*E62*D62</f>
        <v>162</v>
      </c>
    </row>
    <row r="63" spans="1:9">
      <c r="A63" s="1"/>
      <c r="B63" s="1"/>
      <c r="C63" s="78" t="s">
        <v>51</v>
      </c>
      <c r="D63" s="79"/>
      <c r="E63" s="79"/>
      <c r="F63" s="79"/>
      <c r="G63" s="79"/>
      <c r="H63" s="80"/>
      <c r="I63" s="14">
        <f>SUM(I62:I62)</f>
        <v>162</v>
      </c>
    </row>
    <row r="64" spans="1:9">
      <c r="A64" s="1"/>
      <c r="B64" s="1"/>
      <c r="C64" s="78" t="s">
        <v>52</v>
      </c>
      <c r="D64" s="79"/>
      <c r="E64" s="79"/>
      <c r="F64" s="79"/>
      <c r="G64" s="79"/>
      <c r="H64" s="80"/>
      <c r="I64" s="14">
        <f>I63/35.32</f>
        <v>4.5866364665911661</v>
      </c>
    </row>
    <row r="65" spans="1:9">
      <c r="A65" s="1"/>
      <c r="B65" s="6"/>
      <c r="C65" s="79" t="s">
        <v>77</v>
      </c>
      <c r="D65" s="79"/>
      <c r="E65" s="79"/>
      <c r="F65" s="79"/>
      <c r="G65" s="79"/>
      <c r="H65" s="79"/>
      <c r="I65" s="18">
        <f>I64*1.1</f>
        <v>5.045300113250283</v>
      </c>
    </row>
    <row r="66" spans="1:9" ht="64.5" customHeight="1">
      <c r="A66" s="2" t="s">
        <v>12</v>
      </c>
      <c r="B66" s="85" t="str">
        <f>'RHB SHEET'!B14</f>
        <v>(a)(iii) Reinforced cement concrete in slab of rafts / strip foundation, base slab of column and retaining walls; etc and footing beams, other structural members other than those mentioned in 6(a) (i)&amp;(ii) above not requiring form work (i.e. horizontal shuttering) complete in all respects:(3) Type C (nominal mix 1: 2: 4)</v>
      </c>
      <c r="C66" s="86"/>
      <c r="D66" s="86"/>
      <c r="E66" s="86"/>
      <c r="F66" s="86"/>
      <c r="G66" s="86"/>
      <c r="H66" s="86"/>
      <c r="I66" s="87"/>
    </row>
    <row r="67" spans="1:9" s="4" customFormat="1">
      <c r="A67" s="88" t="s">
        <v>6</v>
      </c>
      <c r="B67" s="82" t="s">
        <v>0</v>
      </c>
      <c r="C67" s="82" t="s">
        <v>1</v>
      </c>
      <c r="D67" s="10"/>
      <c r="E67" s="82" t="s">
        <v>14</v>
      </c>
      <c r="F67" s="84" t="s">
        <v>7</v>
      </c>
      <c r="G67" s="84"/>
      <c r="H67" s="84"/>
      <c r="I67" s="82" t="s">
        <v>2</v>
      </c>
    </row>
    <row r="68" spans="1:9" s="4" customFormat="1">
      <c r="A68" s="89"/>
      <c r="B68" s="83"/>
      <c r="C68" s="83"/>
      <c r="D68" s="11"/>
      <c r="E68" s="83"/>
      <c r="F68" s="3" t="s">
        <v>8</v>
      </c>
      <c r="G68" s="3" t="s">
        <v>9</v>
      </c>
      <c r="H68" s="3" t="s">
        <v>10</v>
      </c>
      <c r="I68" s="83"/>
    </row>
    <row r="69" spans="1:9">
      <c r="A69" s="1"/>
      <c r="B69" s="1" t="s">
        <v>48</v>
      </c>
      <c r="C69" s="1" t="s">
        <v>15</v>
      </c>
      <c r="D69" s="1">
        <v>1</v>
      </c>
      <c r="E69" s="1">
        <v>2</v>
      </c>
      <c r="F69" s="1">
        <v>25</v>
      </c>
      <c r="G69" s="1">
        <v>3</v>
      </c>
      <c r="H69" s="1">
        <v>0.75</v>
      </c>
      <c r="I69" s="14">
        <f>H69*G69*F69*E69*D69</f>
        <v>112.5</v>
      </c>
    </row>
    <row r="70" spans="1:9">
      <c r="A70" s="1"/>
      <c r="B70" s="1" t="s">
        <v>49</v>
      </c>
      <c r="C70" s="1" t="s">
        <v>15</v>
      </c>
      <c r="D70" s="1">
        <v>1</v>
      </c>
      <c r="E70" s="1">
        <v>5</v>
      </c>
      <c r="F70" s="1">
        <v>3</v>
      </c>
      <c r="G70" s="1">
        <v>3</v>
      </c>
      <c r="H70" s="1">
        <v>0.75</v>
      </c>
      <c r="I70" s="14">
        <f t="shared" ref="I70" si="4">H70*G70*F70*E70*D70</f>
        <v>33.75</v>
      </c>
    </row>
    <row r="71" spans="1:9">
      <c r="A71" s="1"/>
      <c r="B71" s="1"/>
      <c r="C71" s="78" t="s">
        <v>51</v>
      </c>
      <c r="D71" s="79"/>
      <c r="E71" s="79"/>
      <c r="F71" s="79"/>
      <c r="G71" s="79"/>
      <c r="H71" s="80"/>
      <c r="I71" s="14">
        <f>SUM(I69:I70)</f>
        <v>146.25</v>
      </c>
    </row>
    <row r="72" spans="1:9">
      <c r="A72" s="1"/>
      <c r="B72" s="1"/>
      <c r="C72" s="78" t="s">
        <v>52</v>
      </c>
      <c r="D72" s="79"/>
      <c r="E72" s="79"/>
      <c r="F72" s="79"/>
      <c r="G72" s="79"/>
      <c r="H72" s="80"/>
      <c r="I72" s="14">
        <f>I71/35.32</f>
        <v>4.1407134767836915</v>
      </c>
    </row>
    <row r="73" spans="1:9">
      <c r="A73" s="1"/>
      <c r="B73" s="6"/>
      <c r="C73" s="79" t="s">
        <v>77</v>
      </c>
      <c r="D73" s="79"/>
      <c r="E73" s="79"/>
      <c r="F73" s="79"/>
      <c r="G73" s="79"/>
      <c r="H73" s="79"/>
      <c r="I73" s="18">
        <f>I72*1.1</f>
        <v>4.554784824462061</v>
      </c>
    </row>
    <row r="74" spans="1:9" ht="64.5" customHeight="1">
      <c r="A74" s="2" t="s">
        <v>12</v>
      </c>
      <c r="B74" s="85" t="str">
        <f>'RHB SHEET'!B15</f>
        <v>(a) (i) Reinforced cement concrete in roof slab, beams columns lintels, girders and other structural members laid in situ or precast laid in position, or prestressed members cast in situ, complete in all respects:-(3) Type C (nominal mix 1: 2: 4)</v>
      </c>
      <c r="C74" s="86"/>
      <c r="D74" s="86"/>
      <c r="E74" s="86"/>
      <c r="F74" s="86"/>
      <c r="G74" s="86"/>
      <c r="H74" s="86"/>
      <c r="I74" s="87"/>
    </row>
    <row r="75" spans="1:9" s="4" customFormat="1">
      <c r="A75" s="88" t="s">
        <v>6</v>
      </c>
      <c r="B75" s="82" t="s">
        <v>0</v>
      </c>
      <c r="C75" s="82" t="s">
        <v>1</v>
      </c>
      <c r="D75" s="10"/>
      <c r="E75" s="82" t="s">
        <v>14</v>
      </c>
      <c r="F75" s="84" t="s">
        <v>7</v>
      </c>
      <c r="G75" s="84"/>
      <c r="H75" s="84"/>
      <c r="I75" s="82" t="s">
        <v>2</v>
      </c>
    </row>
    <row r="76" spans="1:9" s="4" customFormat="1">
      <c r="A76" s="89"/>
      <c r="B76" s="83"/>
      <c r="C76" s="83"/>
      <c r="D76" s="11"/>
      <c r="E76" s="83"/>
      <c r="F76" s="3" t="s">
        <v>8</v>
      </c>
      <c r="G76" s="3" t="s">
        <v>9</v>
      </c>
      <c r="H76" s="3" t="s">
        <v>10</v>
      </c>
      <c r="I76" s="83"/>
    </row>
    <row r="77" spans="1:9">
      <c r="A77" s="1"/>
      <c r="B77" s="1" t="s">
        <v>56</v>
      </c>
      <c r="C77" s="1" t="s">
        <v>15</v>
      </c>
      <c r="D77" s="1">
        <v>1</v>
      </c>
      <c r="E77" s="1">
        <v>1</v>
      </c>
      <c r="F77" s="1">
        <v>25</v>
      </c>
      <c r="G77" s="1">
        <v>6</v>
      </c>
      <c r="H77" s="1">
        <v>0.5</v>
      </c>
      <c r="I77" s="14">
        <f>H77*G77*F77*E77*D77</f>
        <v>75</v>
      </c>
    </row>
    <row r="78" spans="1:9">
      <c r="A78" s="1"/>
      <c r="B78" s="1" t="s">
        <v>57</v>
      </c>
      <c r="C78" s="1" t="s">
        <v>15</v>
      </c>
      <c r="D78" s="1">
        <v>1</v>
      </c>
      <c r="E78" s="1">
        <v>5</v>
      </c>
      <c r="F78" s="1">
        <v>10</v>
      </c>
      <c r="G78" s="1">
        <v>1</v>
      </c>
      <c r="H78" s="1">
        <v>1</v>
      </c>
      <c r="I78" s="14">
        <f t="shared" ref="I78" si="5">H78*G78*F78*E78*D78</f>
        <v>50</v>
      </c>
    </row>
    <row r="79" spans="1:9">
      <c r="A79" s="1"/>
      <c r="B79" s="1"/>
      <c r="C79" s="78" t="s">
        <v>51</v>
      </c>
      <c r="D79" s="79"/>
      <c r="E79" s="79"/>
      <c r="F79" s="79"/>
      <c r="G79" s="79"/>
      <c r="H79" s="80"/>
      <c r="I79" s="14">
        <f>SUM(I77:I78)</f>
        <v>125</v>
      </c>
    </row>
    <row r="80" spans="1:9">
      <c r="A80" s="1"/>
      <c r="B80" s="1"/>
      <c r="C80" s="78" t="s">
        <v>52</v>
      </c>
      <c r="D80" s="79"/>
      <c r="E80" s="79"/>
      <c r="F80" s="79"/>
      <c r="G80" s="79"/>
      <c r="H80" s="80"/>
      <c r="I80" s="14">
        <f>I79/35.32</f>
        <v>3.5390713476783691</v>
      </c>
    </row>
    <row r="81" spans="1:9">
      <c r="A81" s="1"/>
      <c r="B81" s="6"/>
      <c r="C81" s="79" t="s">
        <v>77</v>
      </c>
      <c r="D81" s="79"/>
      <c r="E81" s="79"/>
      <c r="F81" s="79"/>
      <c r="G81" s="79"/>
      <c r="H81" s="79"/>
      <c r="I81" s="18">
        <f>I80*1.1</f>
        <v>3.8929784824462064</v>
      </c>
    </row>
    <row r="82" spans="1:9" ht="33.75" customHeight="1">
      <c r="A82" s="2" t="s">
        <v>12</v>
      </c>
      <c r="B82" s="85" t="str">
        <f>'RHB SHEET'!B19</f>
        <v>Pacca brick work in foundation and plinth in:-i) Cement, sand mortar:-Ratio 1:4</v>
      </c>
      <c r="C82" s="86"/>
      <c r="D82" s="86"/>
      <c r="E82" s="86"/>
      <c r="F82" s="86"/>
      <c r="G82" s="86"/>
      <c r="H82" s="86"/>
      <c r="I82" s="87"/>
    </row>
    <row r="83" spans="1:9" s="4" customFormat="1">
      <c r="A83" s="88" t="s">
        <v>6</v>
      </c>
      <c r="B83" s="82" t="s">
        <v>0</v>
      </c>
      <c r="C83" s="82" t="s">
        <v>1</v>
      </c>
      <c r="D83" s="10"/>
      <c r="E83" s="82" t="s">
        <v>14</v>
      </c>
      <c r="F83" s="84" t="s">
        <v>7</v>
      </c>
      <c r="G83" s="84"/>
      <c r="H83" s="84"/>
      <c r="I83" s="82" t="s">
        <v>2</v>
      </c>
    </row>
    <row r="84" spans="1:9" s="4" customFormat="1">
      <c r="A84" s="89"/>
      <c r="B84" s="83"/>
      <c r="C84" s="83"/>
      <c r="D84" s="11"/>
      <c r="E84" s="83"/>
      <c r="F84" s="3" t="s">
        <v>8</v>
      </c>
      <c r="G84" s="3" t="s">
        <v>9</v>
      </c>
      <c r="H84" s="3" t="s">
        <v>10</v>
      </c>
      <c r="I84" s="83"/>
    </row>
    <row r="85" spans="1:9">
      <c r="A85" s="2">
        <v>1</v>
      </c>
      <c r="B85" s="1" t="s">
        <v>13</v>
      </c>
      <c r="C85" s="1" t="s">
        <v>15</v>
      </c>
      <c r="D85" s="1">
        <v>1</v>
      </c>
      <c r="E85" s="1">
        <v>2</v>
      </c>
      <c r="F85" s="1">
        <v>25</v>
      </c>
      <c r="G85" s="1">
        <v>0.75</v>
      </c>
      <c r="H85" s="1">
        <v>5</v>
      </c>
      <c r="I85" s="1">
        <f>H85*G85*F85*E85*D85</f>
        <v>187.5</v>
      </c>
    </row>
    <row r="86" spans="1:9">
      <c r="A86" s="1">
        <v>2</v>
      </c>
      <c r="B86" s="1" t="s">
        <v>16</v>
      </c>
      <c r="C86" s="1" t="s">
        <v>15</v>
      </c>
      <c r="D86" s="1">
        <v>1</v>
      </c>
      <c r="E86" s="1">
        <v>5</v>
      </c>
      <c r="F86" s="1">
        <v>6</v>
      </c>
      <c r="G86" s="1">
        <v>0.75</v>
      </c>
      <c r="H86" s="1">
        <v>5</v>
      </c>
      <c r="I86" s="1">
        <f t="shared" ref="I86" si="6">H86*G86*F86*E86*D86</f>
        <v>112.5</v>
      </c>
    </row>
    <row r="87" spans="1:9">
      <c r="A87" s="1"/>
      <c r="B87" s="90" t="s">
        <v>23</v>
      </c>
      <c r="C87" s="91"/>
      <c r="D87" s="91"/>
      <c r="E87" s="91"/>
      <c r="F87" s="91"/>
      <c r="G87" s="92"/>
      <c r="H87" s="1" t="s">
        <v>15</v>
      </c>
      <c r="I87" s="1">
        <f>SUM(I85:I86)</f>
        <v>300</v>
      </c>
    </row>
    <row r="88" spans="1:9">
      <c r="A88" s="1"/>
      <c r="B88" s="93"/>
      <c r="C88" s="94"/>
      <c r="D88" s="94"/>
      <c r="E88" s="94"/>
      <c r="F88" s="94"/>
      <c r="G88" s="95"/>
      <c r="H88" s="1" t="s">
        <v>24</v>
      </c>
      <c r="I88" s="14">
        <f>I87/35.32</f>
        <v>8.4937712344280865</v>
      </c>
    </row>
    <row r="89" spans="1:9">
      <c r="A89" s="1"/>
      <c r="B89" s="6"/>
      <c r="C89" s="79" t="s">
        <v>77</v>
      </c>
      <c r="D89" s="79"/>
      <c r="E89" s="79"/>
      <c r="F89" s="79"/>
      <c r="G89" s="79"/>
      <c r="H89" s="79"/>
      <c r="I89" s="18">
        <f>I88*1.1</f>
        <v>9.3431483578708967</v>
      </c>
    </row>
    <row r="91" spans="1:9" ht="33.75" customHeight="1">
      <c r="A91" s="2" t="s">
        <v>12</v>
      </c>
      <c r="B91" s="85" t="s">
        <v>11</v>
      </c>
      <c r="C91" s="86"/>
      <c r="D91" s="86"/>
      <c r="E91" s="86"/>
      <c r="F91" s="86"/>
      <c r="G91" s="86"/>
      <c r="H91" s="86"/>
      <c r="I91" s="87"/>
    </row>
    <row r="92" spans="1:9" s="4" customFormat="1">
      <c r="A92" s="88" t="s">
        <v>6</v>
      </c>
      <c r="B92" s="82" t="s">
        <v>0</v>
      </c>
      <c r="C92" s="82" t="s">
        <v>1</v>
      </c>
      <c r="D92" s="10"/>
      <c r="E92" s="82" t="s">
        <v>14</v>
      </c>
      <c r="F92" s="84" t="s">
        <v>7</v>
      </c>
      <c r="G92" s="84"/>
      <c r="H92" s="84"/>
      <c r="I92" s="82" t="s">
        <v>2</v>
      </c>
    </row>
    <row r="93" spans="1:9" s="4" customFormat="1">
      <c r="A93" s="89"/>
      <c r="B93" s="83"/>
      <c r="C93" s="83"/>
      <c r="D93" s="11"/>
      <c r="E93" s="83"/>
      <c r="F93" s="3" t="s">
        <v>8</v>
      </c>
      <c r="G93" s="3" t="s">
        <v>9</v>
      </c>
      <c r="H93" s="3" t="s">
        <v>10</v>
      </c>
      <c r="I93" s="83"/>
    </row>
    <row r="94" spans="1:9">
      <c r="A94" s="2">
        <v>1</v>
      </c>
      <c r="B94" s="1" t="s">
        <v>13</v>
      </c>
      <c r="C94" s="1" t="s">
        <v>15</v>
      </c>
      <c r="D94" s="1">
        <v>1</v>
      </c>
      <c r="E94" s="1">
        <v>2</v>
      </c>
      <c r="F94" s="1">
        <v>25</v>
      </c>
      <c r="G94" s="1">
        <v>0.75</v>
      </c>
      <c r="H94" s="1">
        <v>9.5</v>
      </c>
      <c r="I94" s="1">
        <f>H94*G94*F94*E94*D94</f>
        <v>356.25</v>
      </c>
    </row>
    <row r="95" spans="1:9">
      <c r="A95" s="1">
        <v>2</v>
      </c>
      <c r="B95" s="1" t="s">
        <v>16</v>
      </c>
      <c r="C95" s="1" t="s">
        <v>15</v>
      </c>
      <c r="D95" s="1">
        <v>1</v>
      </c>
      <c r="E95" s="1">
        <v>5</v>
      </c>
      <c r="F95" s="1">
        <v>6</v>
      </c>
      <c r="G95" s="1">
        <v>0.75</v>
      </c>
      <c r="H95" s="1">
        <v>9.5</v>
      </c>
      <c r="I95" s="1">
        <f t="shared" ref="I95:I98" si="7">H95*G95*F95*E95*D95</f>
        <v>213.75</v>
      </c>
    </row>
    <row r="96" spans="1:9">
      <c r="A96" s="1"/>
      <c r="B96" s="1" t="s">
        <v>17</v>
      </c>
      <c r="C96" s="1"/>
      <c r="D96" s="1">
        <v>1</v>
      </c>
      <c r="E96" s="1"/>
      <c r="F96" s="1"/>
      <c r="G96" s="1"/>
      <c r="H96" s="1"/>
      <c r="I96" s="1">
        <f t="shared" si="7"/>
        <v>0</v>
      </c>
    </row>
    <row r="97" spans="1:9">
      <c r="A97" s="1"/>
      <c r="B97" s="1" t="s">
        <v>18</v>
      </c>
      <c r="C97" s="1" t="s">
        <v>15</v>
      </c>
      <c r="D97" s="1">
        <v>1</v>
      </c>
      <c r="E97" s="1">
        <v>-2</v>
      </c>
      <c r="F97" s="1">
        <v>2.5</v>
      </c>
      <c r="G97" s="1">
        <v>0.75</v>
      </c>
      <c r="H97" s="1">
        <v>9.5</v>
      </c>
      <c r="I97" s="1">
        <f t="shared" si="7"/>
        <v>-35.625</v>
      </c>
    </row>
    <row r="98" spans="1:9">
      <c r="A98" s="1"/>
      <c r="B98" s="1" t="s">
        <v>20</v>
      </c>
      <c r="C98" s="1" t="s">
        <v>15</v>
      </c>
      <c r="D98" s="1">
        <v>1</v>
      </c>
      <c r="E98" s="1">
        <v>-2</v>
      </c>
      <c r="F98" s="1">
        <v>2</v>
      </c>
      <c r="G98" s="1">
        <v>0.75</v>
      </c>
      <c r="H98" s="1">
        <v>2</v>
      </c>
      <c r="I98" s="1">
        <f t="shared" si="7"/>
        <v>-6</v>
      </c>
    </row>
    <row r="99" spans="1:9">
      <c r="A99" s="1"/>
      <c r="B99" s="90" t="s">
        <v>23</v>
      </c>
      <c r="C99" s="91"/>
      <c r="D99" s="91"/>
      <c r="E99" s="91"/>
      <c r="F99" s="91"/>
      <c r="G99" s="92"/>
      <c r="H99" s="1" t="s">
        <v>15</v>
      </c>
      <c r="I99" s="1">
        <f>SUM(I94:I98)</f>
        <v>528.375</v>
      </c>
    </row>
    <row r="100" spans="1:9">
      <c r="A100" s="1"/>
      <c r="B100" s="93"/>
      <c r="C100" s="94"/>
      <c r="D100" s="94"/>
      <c r="E100" s="94"/>
      <c r="F100" s="94"/>
      <c r="G100" s="95"/>
      <c r="H100" s="1" t="s">
        <v>24</v>
      </c>
      <c r="I100" s="1">
        <f>I99/35.32</f>
        <v>14.959654586636466</v>
      </c>
    </row>
    <row r="101" spans="1:9">
      <c r="A101" s="1"/>
      <c r="B101" s="6"/>
      <c r="C101" s="79" t="s">
        <v>77</v>
      </c>
      <c r="D101" s="79"/>
      <c r="E101" s="79"/>
      <c r="F101" s="79"/>
      <c r="G101" s="79"/>
      <c r="H101" s="79"/>
      <c r="I101" s="18">
        <f>I100*1.1</f>
        <v>16.455620045300115</v>
      </c>
    </row>
    <row r="102" spans="1:9" ht="75.75" customHeight="1">
      <c r="A102" s="2" t="s">
        <v>12</v>
      </c>
      <c r="B102" s="85" t="str">
        <f>'RHB SHEET'!B21</f>
        <v>Cement plaster 1:4 upto 20' (6.00 m) height:a)  ½" (13 mm) thick</v>
      </c>
      <c r="C102" s="86"/>
      <c r="D102" s="86"/>
      <c r="E102" s="86"/>
      <c r="F102" s="86"/>
      <c r="G102" s="86"/>
      <c r="H102" s="86"/>
      <c r="I102" s="87"/>
    </row>
    <row r="103" spans="1:9" s="4" customFormat="1">
      <c r="A103" s="88" t="s">
        <v>6</v>
      </c>
      <c r="B103" s="82" t="s">
        <v>0</v>
      </c>
      <c r="C103" s="82" t="s">
        <v>1</v>
      </c>
      <c r="D103" s="10"/>
      <c r="E103" s="82" t="s">
        <v>14</v>
      </c>
      <c r="F103" s="84" t="s">
        <v>7</v>
      </c>
      <c r="G103" s="84"/>
      <c r="H103" s="84"/>
      <c r="I103" s="82" t="s">
        <v>2</v>
      </c>
    </row>
    <row r="104" spans="1:9" s="4" customFormat="1">
      <c r="A104" s="89"/>
      <c r="B104" s="83"/>
      <c r="C104" s="83"/>
      <c r="D104" s="11"/>
      <c r="E104" s="83"/>
      <c r="F104" s="3" t="s">
        <v>8</v>
      </c>
      <c r="G104" s="3" t="s">
        <v>9</v>
      </c>
      <c r="H104" s="3" t="s">
        <v>10</v>
      </c>
      <c r="I104" s="83"/>
    </row>
    <row r="105" spans="1:9">
      <c r="A105" s="1"/>
      <c r="B105" s="1" t="s">
        <v>13</v>
      </c>
      <c r="C105" s="1" t="s">
        <v>62</v>
      </c>
      <c r="D105" s="1">
        <v>1</v>
      </c>
      <c r="E105" s="1">
        <v>2</v>
      </c>
      <c r="F105" s="1">
        <v>24</v>
      </c>
      <c r="G105" s="1">
        <v>10</v>
      </c>
      <c r="H105" s="1"/>
      <c r="I105" s="1">
        <f>G105*F105*E105*D105</f>
        <v>480</v>
      </c>
    </row>
    <row r="106" spans="1:9">
      <c r="A106" s="1"/>
      <c r="B106" s="1" t="s">
        <v>165</v>
      </c>
      <c r="C106" s="1" t="s">
        <v>62</v>
      </c>
      <c r="D106" s="1">
        <v>1</v>
      </c>
      <c r="E106" s="1">
        <v>5</v>
      </c>
      <c r="F106" s="1">
        <v>6</v>
      </c>
      <c r="G106" s="1">
        <v>10</v>
      </c>
      <c r="H106" s="1"/>
      <c r="I106" s="1">
        <f>G106*F106*E106*D106</f>
        <v>300</v>
      </c>
    </row>
    <row r="107" spans="1:9">
      <c r="A107" s="1"/>
      <c r="B107" s="1"/>
      <c r="C107" s="78" t="s">
        <v>51</v>
      </c>
      <c r="D107" s="79"/>
      <c r="E107" s="79"/>
      <c r="F107" s="79"/>
      <c r="G107" s="79"/>
      <c r="H107" s="80"/>
      <c r="I107" s="1">
        <f>SUM(I105:I106)</f>
        <v>780</v>
      </c>
    </row>
    <row r="108" spans="1:9">
      <c r="A108" s="1"/>
      <c r="B108" s="1"/>
      <c r="C108" s="78" t="s">
        <v>52</v>
      </c>
      <c r="D108" s="79"/>
      <c r="E108" s="79"/>
      <c r="F108" s="79"/>
      <c r="G108" s="79"/>
      <c r="H108" s="80"/>
      <c r="I108" s="14">
        <f>I107/10.75</f>
        <v>72.558139534883722</v>
      </c>
    </row>
    <row r="109" spans="1:9">
      <c r="A109" s="1"/>
      <c r="B109" s="6"/>
      <c r="C109" s="79" t="s">
        <v>77</v>
      </c>
      <c r="D109" s="79"/>
      <c r="E109" s="79"/>
      <c r="F109" s="79"/>
      <c r="G109" s="79"/>
      <c r="H109" s="79"/>
      <c r="I109" s="18">
        <f>I108*1.1</f>
        <v>79.813953488372107</v>
      </c>
    </row>
    <row r="110" spans="1:9" ht="75.75" customHeight="1">
      <c r="A110" s="2" t="s">
        <v>12</v>
      </c>
      <c r="B110" s="85" t="str">
        <f>'RHB SHEET'!B22</f>
        <v>Cement plaster 1:4 upto 20' (6.00 m) height ¾" (20 mm) thick</v>
      </c>
      <c r="C110" s="86"/>
      <c r="D110" s="86"/>
      <c r="E110" s="86"/>
      <c r="F110" s="86"/>
      <c r="G110" s="86"/>
      <c r="H110" s="86"/>
      <c r="I110" s="87"/>
    </row>
    <row r="111" spans="1:9" s="4" customFormat="1">
      <c r="A111" s="88" t="s">
        <v>6</v>
      </c>
      <c r="B111" s="82" t="s">
        <v>0</v>
      </c>
      <c r="C111" s="82" t="s">
        <v>1</v>
      </c>
      <c r="D111" s="10"/>
      <c r="E111" s="82" t="s">
        <v>14</v>
      </c>
      <c r="F111" s="84" t="s">
        <v>7</v>
      </c>
      <c r="G111" s="84"/>
      <c r="H111" s="84"/>
      <c r="I111" s="82" t="s">
        <v>2</v>
      </c>
    </row>
    <row r="112" spans="1:9" s="4" customFormat="1">
      <c r="A112" s="89"/>
      <c r="B112" s="83"/>
      <c r="C112" s="83"/>
      <c r="D112" s="11"/>
      <c r="E112" s="83"/>
      <c r="F112" s="3" t="s">
        <v>8</v>
      </c>
      <c r="G112" s="3" t="s">
        <v>9</v>
      </c>
      <c r="H112" s="3" t="s">
        <v>10</v>
      </c>
      <c r="I112" s="83"/>
    </row>
    <row r="113" spans="1:9">
      <c r="A113" s="1"/>
      <c r="B113" s="1" t="s">
        <v>16</v>
      </c>
      <c r="C113" s="1" t="s">
        <v>62</v>
      </c>
      <c r="D113" s="1">
        <v>1</v>
      </c>
      <c r="E113" s="1">
        <v>2</v>
      </c>
      <c r="F113" s="1">
        <v>24</v>
      </c>
      <c r="G113" s="1">
        <v>10</v>
      </c>
      <c r="H113" s="1"/>
      <c r="I113" s="1">
        <f>G113*F113*E113*D113</f>
        <v>480</v>
      </c>
    </row>
    <row r="114" spans="1:9">
      <c r="A114" s="1"/>
      <c r="B114" s="1" t="s">
        <v>166</v>
      </c>
      <c r="C114" s="1" t="s">
        <v>62</v>
      </c>
      <c r="D114" s="1">
        <v>1</v>
      </c>
      <c r="E114" s="1">
        <v>2</v>
      </c>
      <c r="F114" s="7">
        <v>6</v>
      </c>
      <c r="G114" s="7">
        <v>10</v>
      </c>
      <c r="H114" s="8"/>
      <c r="I114" s="1">
        <f>G114*F114*E114*D114</f>
        <v>120</v>
      </c>
    </row>
    <row r="115" spans="1:9">
      <c r="A115" s="1"/>
      <c r="B115" s="1"/>
      <c r="C115" s="78" t="s">
        <v>51</v>
      </c>
      <c r="D115" s="79"/>
      <c r="E115" s="79"/>
      <c r="F115" s="79"/>
      <c r="G115" s="79"/>
      <c r="H115" s="80"/>
      <c r="I115" s="1">
        <f>SUM(I113:I114)</f>
        <v>600</v>
      </c>
    </row>
    <row r="116" spans="1:9">
      <c r="A116" s="1"/>
      <c r="B116" s="1"/>
      <c r="C116" s="78" t="s">
        <v>52</v>
      </c>
      <c r="D116" s="79"/>
      <c r="E116" s="79"/>
      <c r="F116" s="79"/>
      <c r="G116" s="79"/>
      <c r="H116" s="80"/>
      <c r="I116" s="14">
        <f>I115/10.75</f>
        <v>55.813953488372093</v>
      </c>
    </row>
    <row r="117" spans="1:9">
      <c r="A117" s="1"/>
      <c r="B117" s="6"/>
      <c r="C117" s="79" t="s">
        <v>77</v>
      </c>
      <c r="D117" s="79"/>
      <c r="E117" s="79"/>
      <c r="F117" s="79"/>
      <c r="G117" s="79"/>
      <c r="H117" s="79"/>
      <c r="I117" s="18">
        <f>I116*1.1</f>
        <v>61.395348837209305</v>
      </c>
    </row>
    <row r="118" spans="1:9" ht="75.75" customHeight="1">
      <c r="A118" s="2" t="s">
        <v>12</v>
      </c>
      <c r="B118" s="85" t="str">
        <f>'RHB SHEET'!B23</f>
        <v>Cement plaster 3/8" (10 mm) thick under soffit of R.C.C. roof slabs only, upto 20' height 1:4</v>
      </c>
      <c r="C118" s="86"/>
      <c r="D118" s="86"/>
      <c r="E118" s="86"/>
      <c r="F118" s="86"/>
      <c r="G118" s="86"/>
      <c r="H118" s="86"/>
      <c r="I118" s="87"/>
    </row>
    <row r="119" spans="1:9" s="4" customFormat="1">
      <c r="A119" s="88" t="s">
        <v>6</v>
      </c>
      <c r="B119" s="82" t="s">
        <v>0</v>
      </c>
      <c r="C119" s="82" t="s">
        <v>1</v>
      </c>
      <c r="D119" s="10"/>
      <c r="E119" s="82" t="s">
        <v>14</v>
      </c>
      <c r="F119" s="84" t="s">
        <v>7</v>
      </c>
      <c r="G119" s="84"/>
      <c r="H119" s="84"/>
      <c r="I119" s="82" t="s">
        <v>2</v>
      </c>
    </row>
    <row r="120" spans="1:9" s="4" customFormat="1">
      <c r="A120" s="89"/>
      <c r="B120" s="83"/>
      <c r="C120" s="83"/>
      <c r="D120" s="11"/>
      <c r="E120" s="83"/>
      <c r="F120" s="3" t="s">
        <v>8</v>
      </c>
      <c r="G120" s="3" t="s">
        <v>9</v>
      </c>
      <c r="H120" s="3" t="s">
        <v>10</v>
      </c>
      <c r="I120" s="83"/>
    </row>
    <row r="121" spans="1:9">
      <c r="A121" s="1"/>
      <c r="B121" s="1" t="s">
        <v>13</v>
      </c>
      <c r="C121" s="1" t="s">
        <v>62</v>
      </c>
      <c r="D121" s="1">
        <v>1</v>
      </c>
      <c r="E121" s="1">
        <v>1</v>
      </c>
      <c r="F121" s="1">
        <v>25</v>
      </c>
      <c r="G121" s="1">
        <v>5</v>
      </c>
      <c r="H121" s="1"/>
      <c r="I121" s="1">
        <f>G121*F121*E121*D121</f>
        <v>125</v>
      </c>
    </row>
    <row r="122" spans="1:9">
      <c r="A122" s="1"/>
      <c r="B122" s="1"/>
      <c r="C122" s="78" t="s">
        <v>51</v>
      </c>
      <c r="D122" s="79"/>
      <c r="E122" s="79"/>
      <c r="F122" s="79"/>
      <c r="G122" s="79"/>
      <c r="H122" s="80"/>
      <c r="I122" s="1">
        <f>SUM(I121:I121)</f>
        <v>125</v>
      </c>
    </row>
    <row r="123" spans="1:9">
      <c r="A123" s="1"/>
      <c r="B123" s="1"/>
      <c r="C123" s="78" t="s">
        <v>52</v>
      </c>
      <c r="D123" s="79"/>
      <c r="E123" s="79"/>
      <c r="F123" s="79"/>
      <c r="G123" s="79"/>
      <c r="H123" s="80"/>
      <c r="I123" s="14">
        <f>I122/10.75</f>
        <v>11.627906976744185</v>
      </c>
    </row>
    <row r="124" spans="1:9">
      <c r="A124" s="1"/>
      <c r="B124" s="6"/>
      <c r="C124" s="79" t="s">
        <v>77</v>
      </c>
      <c r="D124" s="79"/>
      <c r="E124" s="79"/>
      <c r="F124" s="79"/>
      <c r="G124" s="79"/>
      <c r="H124" s="79"/>
      <c r="I124" s="18">
        <f>I123*1.1</f>
        <v>12.790697674418604</v>
      </c>
    </row>
    <row r="125" spans="1:9" ht="75.75" customHeight="1">
      <c r="A125" s="2" t="s">
        <v>12</v>
      </c>
      <c r="B125" s="85" t="str">
        <f>'RHB SHEET'!B28</f>
        <v>Providing and laying roof insulation, comprising of single layer of tiles 9"x4½"x1½" (225x113x40 mm) grouted with cement sand mortar 1:3 laid over 2" (50 mm) thick earth (including mud plaster) over thermopore sheet, over polythene sheet 300 gauge over a layer of bitumen, complete in all respects:-ii) Thermopore sheet 1" (25 mm) thick</v>
      </c>
      <c r="C125" s="86"/>
      <c r="D125" s="86"/>
      <c r="E125" s="86"/>
      <c r="F125" s="86"/>
      <c r="G125" s="86"/>
      <c r="H125" s="86"/>
      <c r="I125" s="87"/>
    </row>
    <row r="126" spans="1:9" s="4" customFormat="1">
      <c r="A126" s="88" t="s">
        <v>6</v>
      </c>
      <c r="B126" s="82" t="s">
        <v>0</v>
      </c>
      <c r="C126" s="82" t="s">
        <v>1</v>
      </c>
      <c r="D126" s="10"/>
      <c r="E126" s="82" t="s">
        <v>14</v>
      </c>
      <c r="F126" s="84" t="s">
        <v>7</v>
      </c>
      <c r="G126" s="84"/>
      <c r="H126" s="84"/>
      <c r="I126" s="82" t="s">
        <v>2</v>
      </c>
    </row>
    <row r="127" spans="1:9" s="4" customFormat="1">
      <c r="A127" s="89"/>
      <c r="B127" s="83"/>
      <c r="C127" s="83"/>
      <c r="D127" s="11"/>
      <c r="E127" s="83"/>
      <c r="F127" s="3" t="s">
        <v>8</v>
      </c>
      <c r="G127" s="3" t="s">
        <v>9</v>
      </c>
      <c r="H127" s="3" t="s">
        <v>10</v>
      </c>
      <c r="I127" s="83"/>
    </row>
    <row r="128" spans="1:9">
      <c r="A128" s="1"/>
      <c r="B128" s="1" t="s">
        <v>13</v>
      </c>
      <c r="C128" s="1" t="s">
        <v>62</v>
      </c>
      <c r="D128" s="1">
        <v>1</v>
      </c>
      <c r="E128" s="1">
        <v>1</v>
      </c>
      <c r="F128" s="1">
        <v>25</v>
      </c>
      <c r="G128" s="1">
        <v>5</v>
      </c>
      <c r="H128" s="1"/>
      <c r="I128" s="1">
        <f>G128*F128*E128*D128</f>
        <v>125</v>
      </c>
    </row>
    <row r="129" spans="1:9">
      <c r="A129" s="1"/>
      <c r="B129" s="1"/>
      <c r="C129" s="78" t="s">
        <v>51</v>
      </c>
      <c r="D129" s="79"/>
      <c r="E129" s="79"/>
      <c r="F129" s="79"/>
      <c r="G129" s="79"/>
      <c r="H129" s="80"/>
      <c r="I129" s="1">
        <f>SUM(I128:I128)</f>
        <v>125</v>
      </c>
    </row>
    <row r="130" spans="1:9">
      <c r="A130" s="1"/>
      <c r="B130" s="1"/>
      <c r="C130" s="78" t="s">
        <v>52</v>
      </c>
      <c r="D130" s="79"/>
      <c r="E130" s="79"/>
      <c r="F130" s="79"/>
      <c r="G130" s="79"/>
      <c r="H130" s="80"/>
      <c r="I130" s="14">
        <f>I129/10.75</f>
        <v>11.627906976744185</v>
      </c>
    </row>
    <row r="131" spans="1:9">
      <c r="A131" s="1"/>
      <c r="B131" s="6"/>
      <c r="C131" s="79" t="s">
        <v>77</v>
      </c>
      <c r="D131" s="79"/>
      <c r="E131" s="79"/>
      <c r="F131" s="79"/>
      <c r="G131" s="79"/>
      <c r="H131" s="79"/>
      <c r="I131" s="18">
        <f>I130*1.1</f>
        <v>12.790697674418604</v>
      </c>
    </row>
    <row r="132" spans="1:9" ht="111.75" customHeight="1">
      <c r="A132" s="2" t="s">
        <v>12</v>
      </c>
      <c r="B132" s="85" t="str">
        <f>'[2]civil works'!$B$104</f>
        <v>Providing and laying superb quality Ceramic tile floors of Masterbrand of specified size,Glossy/Matt/Texture of approved Color andShade as per approved design with adhesive bond, over 3/4" thick(1;2) cement sand plaster i/c the cost of sealer for finishing the jointsi/c cutting grinding complete in all respects and as approved anddirected by the Engineer Incharge. iii) 6"x6"</v>
      </c>
      <c r="C132" s="86"/>
      <c r="D132" s="86"/>
      <c r="E132" s="86"/>
      <c r="F132" s="86"/>
      <c r="G132" s="86"/>
      <c r="H132" s="86"/>
      <c r="I132" s="87"/>
    </row>
    <row r="133" spans="1:9" s="4" customFormat="1">
      <c r="A133" s="88" t="s">
        <v>6</v>
      </c>
      <c r="B133" s="82" t="s">
        <v>0</v>
      </c>
      <c r="C133" s="82" t="s">
        <v>1</v>
      </c>
      <c r="D133" s="10"/>
      <c r="E133" s="82" t="s">
        <v>14</v>
      </c>
      <c r="F133" s="84" t="s">
        <v>7</v>
      </c>
      <c r="G133" s="84"/>
      <c r="H133" s="84"/>
      <c r="I133" s="82" t="s">
        <v>2</v>
      </c>
    </row>
    <row r="134" spans="1:9" s="4" customFormat="1">
      <c r="A134" s="89"/>
      <c r="B134" s="83"/>
      <c r="C134" s="83"/>
      <c r="D134" s="11"/>
      <c r="E134" s="83"/>
      <c r="F134" s="3" t="s">
        <v>8</v>
      </c>
      <c r="G134" s="3" t="s">
        <v>9</v>
      </c>
      <c r="H134" s="3" t="s">
        <v>10</v>
      </c>
      <c r="I134" s="83"/>
    </row>
    <row r="135" spans="1:9">
      <c r="A135" s="1"/>
      <c r="B135" s="1" t="s">
        <v>13</v>
      </c>
      <c r="C135" s="1" t="s">
        <v>62</v>
      </c>
      <c r="D135" s="1">
        <v>1</v>
      </c>
      <c r="E135" s="1">
        <v>1</v>
      </c>
      <c r="F135" s="1">
        <v>25</v>
      </c>
      <c r="G135" s="1">
        <v>5</v>
      </c>
      <c r="H135" s="1"/>
      <c r="I135" s="1">
        <f>G135*F135*E135*D135</f>
        <v>125</v>
      </c>
    </row>
    <row r="136" spans="1:9">
      <c r="A136" s="1"/>
      <c r="B136" s="1"/>
      <c r="C136" s="78" t="s">
        <v>51</v>
      </c>
      <c r="D136" s="79"/>
      <c r="E136" s="79"/>
      <c r="F136" s="79"/>
      <c r="G136" s="79"/>
      <c r="H136" s="80"/>
      <c r="I136" s="1">
        <f>SUM(I135:I135)</f>
        <v>125</v>
      </c>
    </row>
    <row r="137" spans="1:9">
      <c r="A137" s="1"/>
      <c r="B137" s="1"/>
      <c r="C137" s="78" t="s">
        <v>52</v>
      </c>
      <c r="D137" s="79"/>
      <c r="E137" s="79"/>
      <c r="F137" s="79"/>
      <c r="G137" s="79"/>
      <c r="H137" s="80"/>
      <c r="I137" s="14">
        <f>I136/10.75</f>
        <v>11.627906976744185</v>
      </c>
    </row>
    <row r="138" spans="1:9">
      <c r="A138" s="1"/>
      <c r="B138" s="6"/>
      <c r="C138" s="79" t="s">
        <v>77</v>
      </c>
      <c r="D138" s="79"/>
      <c r="E138" s="79"/>
      <c r="F138" s="79"/>
      <c r="G138" s="79"/>
      <c r="H138" s="79"/>
      <c r="I138" s="18">
        <f>I137*1.1</f>
        <v>12.790697674418604</v>
      </c>
    </row>
    <row r="139" spans="1:9" ht="117" customHeight="1">
      <c r="A139" s="2" t="s">
        <v>12</v>
      </c>
      <c r="B139" s="85" t="str">
        <f>'[2]civil works'!$B$105</f>
        <v>Providing and laying superb quality Ceramic tiles dado of Masterbrand of specified size,Glossy/Matt/Texture skirting/dado of approvedColor and Shade with adhesive bond over 1/2"thick (1:2) cementplaster i/c the cost of sealer for finishing the joints i/c cutting grindingcomplete in all respects as approved and directed by the EngineerIncharge. iii) 6"x6"</v>
      </c>
      <c r="C139" s="86"/>
      <c r="D139" s="86"/>
      <c r="E139" s="86"/>
      <c r="F139" s="86"/>
      <c r="G139" s="86"/>
      <c r="H139" s="86"/>
      <c r="I139" s="87"/>
    </row>
    <row r="140" spans="1:9" s="4" customFormat="1">
      <c r="A140" s="88" t="s">
        <v>6</v>
      </c>
      <c r="B140" s="82" t="s">
        <v>0</v>
      </c>
      <c r="C140" s="82" t="s">
        <v>1</v>
      </c>
      <c r="D140" s="10"/>
      <c r="E140" s="82" t="s">
        <v>14</v>
      </c>
      <c r="F140" s="84" t="s">
        <v>7</v>
      </c>
      <c r="G140" s="84"/>
      <c r="H140" s="84"/>
      <c r="I140" s="82" t="s">
        <v>2</v>
      </c>
    </row>
    <row r="141" spans="1:9" s="4" customFormat="1">
      <c r="A141" s="89"/>
      <c r="B141" s="83"/>
      <c r="C141" s="83"/>
      <c r="D141" s="11"/>
      <c r="E141" s="83"/>
      <c r="F141" s="3" t="s">
        <v>8</v>
      </c>
      <c r="G141" s="3" t="s">
        <v>9</v>
      </c>
      <c r="H141" s="3" t="s">
        <v>10</v>
      </c>
      <c r="I141" s="83"/>
    </row>
    <row r="142" spans="1:9">
      <c r="A142" s="1"/>
      <c r="B142" s="1" t="s">
        <v>78</v>
      </c>
      <c r="C142" s="1" t="s">
        <v>15</v>
      </c>
      <c r="D142" s="1">
        <v>1</v>
      </c>
      <c r="E142" s="1">
        <v>1</v>
      </c>
      <c r="F142" s="1">
        <v>25</v>
      </c>
      <c r="G142" s="1">
        <v>4</v>
      </c>
      <c r="H142" s="1"/>
      <c r="I142" s="14">
        <f>G142*F142*E142*D142</f>
        <v>100</v>
      </c>
    </row>
    <row r="143" spans="1:9">
      <c r="A143" s="1"/>
      <c r="B143" s="1"/>
      <c r="C143" s="6"/>
      <c r="D143" s="7">
        <v>1</v>
      </c>
      <c r="E143" s="7">
        <v>5</v>
      </c>
      <c r="F143" s="7">
        <v>5</v>
      </c>
      <c r="G143" s="7">
        <v>4</v>
      </c>
      <c r="H143" s="8"/>
      <c r="I143" s="14">
        <f>G143*F143*E143*D143</f>
        <v>100</v>
      </c>
    </row>
    <row r="144" spans="1:9">
      <c r="A144" s="1"/>
      <c r="B144" s="1"/>
      <c r="C144" s="78" t="s">
        <v>51</v>
      </c>
      <c r="D144" s="79"/>
      <c r="E144" s="79"/>
      <c r="F144" s="79"/>
      <c r="G144" s="79"/>
      <c r="H144" s="80"/>
      <c r="I144" s="14">
        <f>SUM(I142:I143)</f>
        <v>200</v>
      </c>
    </row>
    <row r="145" spans="1:9">
      <c r="A145" s="1"/>
      <c r="B145" s="1"/>
      <c r="C145" s="78" t="s">
        <v>52</v>
      </c>
      <c r="D145" s="79"/>
      <c r="E145" s="79"/>
      <c r="F145" s="79"/>
      <c r="G145" s="79"/>
      <c r="H145" s="80"/>
      <c r="I145" s="14">
        <f>I144/10.75</f>
        <v>18.604651162790699</v>
      </c>
    </row>
    <row r="146" spans="1:9">
      <c r="A146" s="1"/>
      <c r="B146" s="6"/>
      <c r="C146" s="79" t="s">
        <v>77</v>
      </c>
      <c r="D146" s="79"/>
      <c r="E146" s="79"/>
      <c r="F146" s="79"/>
      <c r="G146" s="79"/>
      <c r="H146" s="79"/>
      <c r="I146" s="18">
        <f>I145*1.1</f>
        <v>20.465116279069772</v>
      </c>
    </row>
    <row r="147" spans="1:9" ht="65.25" customHeight="1">
      <c r="A147" s="2" t="s">
        <v>12</v>
      </c>
      <c r="B147" s="85" t="str">
        <f>'RHB SHEET'!B27</f>
        <v>Providing and laying vertical damp proof course with cement sand plaster and bitumen coating:-(a) with one coat of bitumen and one coat of polythene sheet 500 gauge b) ¾ " thick (20 mm</v>
      </c>
      <c r="C147" s="86"/>
      <c r="D147" s="86"/>
      <c r="E147" s="86"/>
      <c r="F147" s="86"/>
      <c r="G147" s="86"/>
      <c r="H147" s="86"/>
      <c r="I147" s="87"/>
    </row>
    <row r="148" spans="1:9" s="4" customFormat="1">
      <c r="A148" s="88" t="s">
        <v>6</v>
      </c>
      <c r="B148" s="82" t="s">
        <v>0</v>
      </c>
      <c r="C148" s="82" t="s">
        <v>1</v>
      </c>
      <c r="D148" s="10"/>
      <c r="E148" s="82" t="s">
        <v>14</v>
      </c>
      <c r="F148" s="84" t="s">
        <v>7</v>
      </c>
      <c r="G148" s="84"/>
      <c r="H148" s="84"/>
      <c r="I148" s="82" t="s">
        <v>2</v>
      </c>
    </row>
    <row r="149" spans="1:9" s="4" customFormat="1">
      <c r="A149" s="89"/>
      <c r="B149" s="83"/>
      <c r="C149" s="83"/>
      <c r="D149" s="11"/>
      <c r="E149" s="83"/>
      <c r="F149" s="3" t="s">
        <v>8</v>
      </c>
      <c r="G149" s="3" t="s">
        <v>9</v>
      </c>
      <c r="H149" s="3" t="s">
        <v>10</v>
      </c>
      <c r="I149" s="83"/>
    </row>
    <row r="150" spans="1:9">
      <c r="A150" s="2">
        <v>1</v>
      </c>
      <c r="B150" s="1" t="s">
        <v>13</v>
      </c>
      <c r="C150" s="1" t="s">
        <v>62</v>
      </c>
      <c r="D150" s="1">
        <v>1</v>
      </c>
      <c r="E150" s="1">
        <v>2</v>
      </c>
      <c r="F150" s="1">
        <v>25</v>
      </c>
      <c r="G150" s="1">
        <v>5</v>
      </c>
      <c r="H150" s="1"/>
      <c r="I150" s="1">
        <f>G150*F150*E150*D150</f>
        <v>250</v>
      </c>
    </row>
    <row r="151" spans="1:9">
      <c r="A151" s="1">
        <v>2</v>
      </c>
      <c r="B151" s="1" t="s">
        <v>16</v>
      </c>
      <c r="C151" s="1" t="s">
        <v>62</v>
      </c>
      <c r="D151" s="1">
        <v>1</v>
      </c>
      <c r="E151" s="1">
        <v>5</v>
      </c>
      <c r="F151" s="1">
        <v>5</v>
      </c>
      <c r="G151" s="1">
        <v>5</v>
      </c>
      <c r="H151" s="1"/>
      <c r="I151" s="1">
        <f t="shared" ref="I151" si="8">G151*F151*E151*D151</f>
        <v>125</v>
      </c>
    </row>
    <row r="152" spans="1:9">
      <c r="A152" s="1"/>
      <c r="B152" s="90" t="s">
        <v>23</v>
      </c>
      <c r="C152" s="91"/>
      <c r="D152" s="91"/>
      <c r="E152" s="91"/>
      <c r="F152" s="91"/>
      <c r="G152" s="92"/>
      <c r="H152" s="1" t="s">
        <v>15</v>
      </c>
      <c r="I152" s="1">
        <f>SUM(I150:I151)</f>
        <v>375</v>
      </c>
    </row>
    <row r="153" spans="1:9">
      <c r="A153" s="1"/>
      <c r="B153" s="93"/>
      <c r="C153" s="94"/>
      <c r="D153" s="94"/>
      <c r="E153" s="94"/>
      <c r="F153" s="94"/>
      <c r="G153" s="95"/>
      <c r="H153" s="1" t="s">
        <v>24</v>
      </c>
      <c r="I153" s="14">
        <f>I152/10.75</f>
        <v>34.883720930232556</v>
      </c>
    </row>
    <row r="154" spans="1:9">
      <c r="A154" s="1"/>
      <c r="B154" s="6"/>
      <c r="C154" s="79" t="s">
        <v>77</v>
      </c>
      <c r="D154" s="79"/>
      <c r="E154" s="79"/>
      <c r="F154" s="79"/>
      <c r="G154" s="79"/>
      <c r="H154" s="79"/>
      <c r="I154" s="18">
        <f>I153*1.1</f>
        <v>38.372093023255815</v>
      </c>
    </row>
    <row r="155" spans="1:9" ht="64.5" customHeight="1">
      <c r="A155" s="2" t="s">
        <v>12</v>
      </c>
      <c r="B155" s="85" t="str">
        <f>'RHB SHEET'!B26</f>
        <v>Providing and laying damp proof course with cement sand plaster and bitumen coating:- (a) with one coat of bitumen and one coat of polythene sheet 500 gauge :- ii) Ratio 1:3 b) ¾ " thick (20mm)</v>
      </c>
      <c r="C155" s="86"/>
      <c r="D155" s="86"/>
      <c r="E155" s="86"/>
      <c r="F155" s="86"/>
      <c r="G155" s="86"/>
      <c r="H155" s="86"/>
      <c r="I155" s="87"/>
    </row>
    <row r="156" spans="1:9" s="4" customFormat="1">
      <c r="A156" s="88" t="s">
        <v>6</v>
      </c>
      <c r="B156" s="82" t="s">
        <v>0</v>
      </c>
      <c r="C156" s="82" t="s">
        <v>1</v>
      </c>
      <c r="D156" s="10"/>
      <c r="E156" s="82" t="s">
        <v>14</v>
      </c>
      <c r="F156" s="84" t="s">
        <v>7</v>
      </c>
      <c r="G156" s="84"/>
      <c r="H156" s="84"/>
      <c r="I156" s="82" t="s">
        <v>2</v>
      </c>
    </row>
    <row r="157" spans="1:9" s="4" customFormat="1">
      <c r="A157" s="89"/>
      <c r="B157" s="83"/>
      <c r="C157" s="83"/>
      <c r="D157" s="11"/>
      <c r="E157" s="83"/>
      <c r="F157" s="3" t="s">
        <v>8</v>
      </c>
      <c r="G157" s="3" t="s">
        <v>9</v>
      </c>
      <c r="H157" s="3" t="s">
        <v>10</v>
      </c>
      <c r="I157" s="83"/>
    </row>
    <row r="158" spans="1:9">
      <c r="A158" s="1"/>
      <c r="B158" s="1" t="s">
        <v>48</v>
      </c>
      <c r="C158" s="1" t="s">
        <v>62</v>
      </c>
      <c r="D158" s="1">
        <v>1</v>
      </c>
      <c r="E158" s="1">
        <v>2</v>
      </c>
      <c r="F158" s="1">
        <v>25</v>
      </c>
      <c r="G158" s="1">
        <v>5</v>
      </c>
      <c r="H158" s="1"/>
      <c r="I158" s="14">
        <f>G158*F158*E158*D158</f>
        <v>250</v>
      </c>
    </row>
    <row r="159" spans="1:9">
      <c r="A159" s="1"/>
      <c r="B159" s="1" t="s">
        <v>49</v>
      </c>
      <c r="C159" s="1" t="s">
        <v>62</v>
      </c>
      <c r="D159" s="1">
        <v>1</v>
      </c>
      <c r="E159" s="1">
        <v>5</v>
      </c>
      <c r="F159" s="1">
        <v>5</v>
      </c>
      <c r="G159" s="1">
        <v>5</v>
      </c>
      <c r="H159" s="1"/>
      <c r="I159" s="14">
        <f t="shared" ref="I159" si="9">G159*F159*E159*D159</f>
        <v>125</v>
      </c>
    </row>
    <row r="160" spans="1:9">
      <c r="A160" s="1"/>
      <c r="B160" s="1"/>
      <c r="C160" s="78" t="s">
        <v>51</v>
      </c>
      <c r="D160" s="79"/>
      <c r="E160" s="79"/>
      <c r="F160" s="79"/>
      <c r="G160" s="79"/>
      <c r="H160" s="80"/>
      <c r="I160" s="14">
        <f>SUM(I158:I159)</f>
        <v>375</v>
      </c>
    </row>
    <row r="161" spans="1:9">
      <c r="A161" s="1"/>
      <c r="B161" s="1"/>
      <c r="C161" s="78" t="s">
        <v>52</v>
      </c>
      <c r="D161" s="79"/>
      <c r="E161" s="79"/>
      <c r="F161" s="79"/>
      <c r="G161" s="79"/>
      <c r="H161" s="80"/>
      <c r="I161" s="14">
        <f>I160/10.75</f>
        <v>34.883720930232556</v>
      </c>
    </row>
    <row r="162" spans="1:9">
      <c r="A162" s="1"/>
      <c r="B162" s="6"/>
      <c r="C162" s="79" t="s">
        <v>77</v>
      </c>
      <c r="D162" s="79"/>
      <c r="E162" s="79"/>
      <c r="F162" s="79"/>
      <c r="G162" s="79"/>
      <c r="H162" s="79"/>
      <c r="I162" s="18">
        <f>I161*1.1</f>
        <v>38.372093023255815</v>
      </c>
    </row>
    <row r="163" spans="1:9" ht="117" customHeight="1">
      <c r="A163" s="2" t="s">
        <v>12</v>
      </c>
      <c r="B163" s="85" t="str">
        <f>'RHB SHEET'!B37</f>
        <v>Providing/fixing stair railing consisting of M.S. Box section size 1-1/2"x3" of 16 SWG welded with M.S. flat 1"x1/8" continuously and welded over M.S. square bars 5/8"x5/8" punched in M.S. flat 2 ¾' high @ 5½" c/c fixed in steps of stair I/C painting 3 coats complete</v>
      </c>
      <c r="C163" s="86"/>
      <c r="D163" s="86"/>
      <c r="E163" s="86"/>
      <c r="F163" s="86"/>
      <c r="G163" s="86"/>
      <c r="H163" s="86"/>
      <c r="I163" s="87"/>
    </row>
    <row r="164" spans="1:9" s="4" customFormat="1">
      <c r="A164" s="88" t="s">
        <v>6</v>
      </c>
      <c r="B164" s="82" t="s">
        <v>0</v>
      </c>
      <c r="C164" s="82" t="s">
        <v>1</v>
      </c>
      <c r="D164" s="10"/>
      <c r="E164" s="82" t="s">
        <v>14</v>
      </c>
      <c r="F164" s="84" t="s">
        <v>7</v>
      </c>
      <c r="G164" s="84"/>
      <c r="H164" s="84"/>
      <c r="I164" s="82" t="s">
        <v>2</v>
      </c>
    </row>
    <row r="165" spans="1:9" s="4" customFormat="1">
      <c r="A165" s="89"/>
      <c r="B165" s="83"/>
      <c r="C165" s="83"/>
      <c r="D165" s="11"/>
      <c r="E165" s="83"/>
      <c r="F165" s="3" t="s">
        <v>8</v>
      </c>
      <c r="G165" s="3" t="s">
        <v>9</v>
      </c>
      <c r="H165" s="3" t="s">
        <v>10</v>
      </c>
      <c r="I165" s="83"/>
    </row>
    <row r="166" spans="1:9">
      <c r="A166" s="1"/>
      <c r="B166" s="1" t="s">
        <v>78</v>
      </c>
      <c r="C166" s="1" t="s">
        <v>15</v>
      </c>
      <c r="D166" s="1">
        <v>1</v>
      </c>
      <c r="E166" s="1">
        <v>1</v>
      </c>
      <c r="F166" s="1">
        <v>20</v>
      </c>
      <c r="G166" s="1">
        <v>3</v>
      </c>
      <c r="H166" s="1"/>
      <c r="I166" s="14">
        <f>G166*F166*E166*D166</f>
        <v>60</v>
      </c>
    </row>
    <row r="167" spans="1:9">
      <c r="A167" s="1"/>
      <c r="B167" s="1"/>
      <c r="C167" s="78" t="s">
        <v>51</v>
      </c>
      <c r="D167" s="79"/>
      <c r="E167" s="79"/>
      <c r="F167" s="79"/>
      <c r="G167" s="79"/>
      <c r="H167" s="80"/>
      <c r="I167" s="14">
        <f>SUM(I166:I166)</f>
        <v>60</v>
      </c>
    </row>
    <row r="168" spans="1:9">
      <c r="A168" s="1"/>
      <c r="B168" s="1"/>
      <c r="C168" s="78" t="s">
        <v>52</v>
      </c>
      <c r="D168" s="79"/>
      <c r="E168" s="79"/>
      <c r="F168" s="79"/>
      <c r="G168" s="79"/>
      <c r="H168" s="80"/>
      <c r="I168" s="14">
        <f>I167/10.75</f>
        <v>5.5813953488372094</v>
      </c>
    </row>
    <row r="169" spans="1:9">
      <c r="A169" s="1"/>
      <c r="B169" s="6"/>
      <c r="C169" s="79" t="s">
        <v>77</v>
      </c>
      <c r="D169" s="79"/>
      <c r="E169" s="79"/>
      <c r="F169" s="79"/>
      <c r="G169" s="79"/>
      <c r="H169" s="79"/>
      <c r="I169" s="18">
        <f>I168*1.1</f>
        <v>6.1395348837209305</v>
      </c>
    </row>
    <row r="170" spans="1:9" ht="117" customHeight="1">
      <c r="A170" s="2" t="s">
        <v>12</v>
      </c>
      <c r="B170" s="85" t="str">
        <f>'RHB SHEET'!B38</f>
        <v>Providing and fixing M.S. sheet hollow pressed frame of doors, windows, C. windows, etc. (chowkat only) of 20 SWG welded with M.S. flat 5"x 2" x 1/8" (127mmx50mmx3mm) M.S. holdfast 9"x1"x1/8" (225mmx25mmx3mm) welded/screwed 4" (100 mm) long iron hinges, including filling chowkat with cement sand mortar 1:8 and embedding holdfast in cement concrete 1:2:4, complete in all respects: double rebate</v>
      </c>
      <c r="C170" s="86"/>
      <c r="D170" s="86"/>
      <c r="E170" s="86"/>
      <c r="F170" s="86"/>
      <c r="G170" s="86"/>
      <c r="H170" s="86"/>
      <c r="I170" s="87"/>
    </row>
    <row r="171" spans="1:9" s="4" customFormat="1">
      <c r="A171" s="88" t="s">
        <v>6</v>
      </c>
      <c r="B171" s="82" t="s">
        <v>0</v>
      </c>
      <c r="C171" s="82" t="s">
        <v>1</v>
      </c>
      <c r="D171" s="10"/>
      <c r="E171" s="82" t="s">
        <v>14</v>
      </c>
      <c r="F171" s="84" t="s">
        <v>7</v>
      </c>
      <c r="G171" s="84"/>
      <c r="H171" s="84"/>
      <c r="I171" s="82" t="s">
        <v>2</v>
      </c>
    </row>
    <row r="172" spans="1:9" s="4" customFormat="1">
      <c r="A172" s="89"/>
      <c r="B172" s="83"/>
      <c r="C172" s="83"/>
      <c r="D172" s="11"/>
      <c r="E172" s="83"/>
      <c r="F172" s="3" t="s">
        <v>8</v>
      </c>
      <c r="G172" s="3" t="s">
        <v>9</v>
      </c>
      <c r="H172" s="3" t="s">
        <v>10</v>
      </c>
      <c r="I172" s="83"/>
    </row>
    <row r="173" spans="1:9">
      <c r="A173" s="1"/>
      <c r="B173" s="1" t="s">
        <v>18</v>
      </c>
      <c r="C173" s="1" t="s">
        <v>62</v>
      </c>
      <c r="D173" s="1">
        <v>1</v>
      </c>
      <c r="E173" s="1">
        <v>4</v>
      </c>
      <c r="F173" s="1">
        <v>3</v>
      </c>
      <c r="G173" s="1">
        <v>9.5</v>
      </c>
      <c r="H173" s="1"/>
      <c r="I173" s="14">
        <f>G173*F173*E173*D173</f>
        <v>114</v>
      </c>
    </row>
    <row r="174" spans="1:9">
      <c r="A174" s="1"/>
      <c r="B174" s="1" t="s">
        <v>86</v>
      </c>
      <c r="C174" s="1" t="s">
        <v>62</v>
      </c>
      <c r="D174" s="1">
        <v>1</v>
      </c>
      <c r="E174" s="1">
        <v>4</v>
      </c>
      <c r="F174" s="1">
        <v>2</v>
      </c>
      <c r="G174" s="1">
        <v>2</v>
      </c>
      <c r="H174" s="1"/>
      <c r="I174" s="14">
        <f t="shared" ref="I174" si="10">G174*F174*E174*D174</f>
        <v>16</v>
      </c>
    </row>
    <row r="175" spans="1:9">
      <c r="A175" s="1"/>
      <c r="B175" s="1"/>
      <c r="C175" s="78" t="s">
        <v>51</v>
      </c>
      <c r="D175" s="79"/>
      <c r="E175" s="79"/>
      <c r="F175" s="79"/>
      <c r="G175" s="79"/>
      <c r="H175" s="80"/>
      <c r="I175" s="14">
        <f>SUM(I173:I174)</f>
        <v>130</v>
      </c>
    </row>
    <row r="176" spans="1:9">
      <c r="A176" s="1"/>
      <c r="B176" s="1"/>
      <c r="C176" s="78" t="s">
        <v>52</v>
      </c>
      <c r="D176" s="79"/>
      <c r="E176" s="79"/>
      <c r="F176" s="79"/>
      <c r="G176" s="79"/>
      <c r="H176" s="80"/>
      <c r="I176" s="14">
        <f>I175/10.75</f>
        <v>12.093023255813954</v>
      </c>
    </row>
    <row r="177" spans="1:9">
      <c r="A177" s="1"/>
      <c r="B177" s="6"/>
      <c r="C177" s="79" t="s">
        <v>77</v>
      </c>
      <c r="D177" s="79"/>
      <c r="E177" s="79"/>
      <c r="F177" s="79"/>
      <c r="G177" s="79"/>
      <c r="H177" s="79"/>
      <c r="I177" s="18">
        <f>I176*1.1</f>
        <v>13.302325581395349</v>
      </c>
    </row>
    <row r="178" spans="1:9" ht="117" customHeight="1">
      <c r="A178" s="2" t="s">
        <v>12</v>
      </c>
      <c r="B178" s="85" t="str">
        <f>'RHB SHEET'!B40</f>
        <v>Providing and Fixing steel grating on windows comprising of ¾” MS square bars of 4"c/c penetrated through punched holes of 3 no Ms flat 2”x3/8” duly welded wiith 2”x2”x3/8" angle iron frame i/c three coat painting complete in all respect as approved by the Engineer incharge</v>
      </c>
      <c r="C178" s="86"/>
      <c r="D178" s="86"/>
      <c r="E178" s="86"/>
      <c r="F178" s="86"/>
      <c r="G178" s="86"/>
      <c r="H178" s="86"/>
      <c r="I178" s="87"/>
    </row>
    <row r="179" spans="1:9" s="4" customFormat="1">
      <c r="A179" s="88" t="s">
        <v>6</v>
      </c>
      <c r="B179" s="82" t="s">
        <v>0</v>
      </c>
      <c r="C179" s="82" t="s">
        <v>1</v>
      </c>
      <c r="D179" s="10"/>
      <c r="E179" s="82" t="s">
        <v>14</v>
      </c>
      <c r="F179" s="84" t="s">
        <v>7</v>
      </c>
      <c r="G179" s="84"/>
      <c r="H179" s="84"/>
      <c r="I179" s="82" t="s">
        <v>2</v>
      </c>
    </row>
    <row r="180" spans="1:9" s="4" customFormat="1">
      <c r="A180" s="89"/>
      <c r="B180" s="83"/>
      <c r="C180" s="83"/>
      <c r="D180" s="11"/>
      <c r="E180" s="83"/>
      <c r="F180" s="3" t="s">
        <v>8</v>
      </c>
      <c r="G180" s="3" t="s">
        <v>9</v>
      </c>
      <c r="H180" s="3" t="s">
        <v>10</v>
      </c>
      <c r="I180" s="83"/>
    </row>
    <row r="181" spans="1:9">
      <c r="A181" s="1"/>
      <c r="B181" s="1" t="s">
        <v>86</v>
      </c>
      <c r="C181" s="1" t="s">
        <v>62</v>
      </c>
      <c r="D181" s="1">
        <v>1</v>
      </c>
      <c r="E181" s="1">
        <v>4</v>
      </c>
      <c r="F181" s="1">
        <v>2</v>
      </c>
      <c r="G181" s="1">
        <v>2</v>
      </c>
      <c r="H181" s="1"/>
      <c r="I181" s="14">
        <f>G181*F181*E181*D181</f>
        <v>16</v>
      </c>
    </row>
    <row r="182" spans="1:9">
      <c r="A182" s="1"/>
      <c r="B182" s="1"/>
      <c r="C182" s="78" t="s">
        <v>51</v>
      </c>
      <c r="D182" s="79"/>
      <c r="E182" s="79"/>
      <c r="F182" s="79"/>
      <c r="G182" s="79"/>
      <c r="H182" s="80"/>
      <c r="I182" s="14">
        <f>SUM(I181:I181)</f>
        <v>16</v>
      </c>
    </row>
    <row r="183" spans="1:9">
      <c r="A183" s="1"/>
      <c r="B183" s="1"/>
      <c r="C183" s="78" t="s">
        <v>52</v>
      </c>
      <c r="D183" s="79"/>
      <c r="E183" s="79"/>
      <c r="F183" s="79"/>
      <c r="G183" s="79"/>
      <c r="H183" s="80"/>
      <c r="I183" s="14">
        <f>I182/10.75</f>
        <v>1.4883720930232558</v>
      </c>
    </row>
    <row r="184" spans="1:9">
      <c r="A184" s="1"/>
      <c r="B184" s="6"/>
      <c r="C184" s="79" t="s">
        <v>77</v>
      </c>
      <c r="D184" s="79"/>
      <c r="E184" s="79"/>
      <c r="F184" s="79"/>
      <c r="G184" s="79"/>
      <c r="H184" s="79"/>
      <c r="I184" s="18">
        <f>I183*1.1</f>
        <v>1.6372093023255816</v>
      </c>
    </row>
  </sheetData>
  <mergeCells count="231">
    <mergeCell ref="A1:H1"/>
    <mergeCell ref="A2:H2"/>
    <mergeCell ref="A3:I3"/>
    <mergeCell ref="B4:I4"/>
    <mergeCell ref="A5:A6"/>
    <mergeCell ref="B5:B6"/>
    <mergeCell ref="C5:C6"/>
    <mergeCell ref="E5:E6"/>
    <mergeCell ref="F5:H5"/>
    <mergeCell ref="I5:I6"/>
    <mergeCell ref="C10:H10"/>
    <mergeCell ref="C11:H11"/>
    <mergeCell ref="C12:H12"/>
    <mergeCell ref="B13:I13"/>
    <mergeCell ref="A14:A15"/>
    <mergeCell ref="B14:B15"/>
    <mergeCell ref="C14:C15"/>
    <mergeCell ref="E14:E15"/>
    <mergeCell ref="F14:H14"/>
    <mergeCell ref="I14:I15"/>
    <mergeCell ref="C18:H18"/>
    <mergeCell ref="C19:H19"/>
    <mergeCell ref="C20:H20"/>
    <mergeCell ref="B21:I21"/>
    <mergeCell ref="A22:A23"/>
    <mergeCell ref="B22:B23"/>
    <mergeCell ref="C22:C23"/>
    <mergeCell ref="E22:E23"/>
    <mergeCell ref="F22:H22"/>
    <mergeCell ref="I22:I23"/>
    <mergeCell ref="C26:H26"/>
    <mergeCell ref="C27:H27"/>
    <mergeCell ref="C28:H28"/>
    <mergeCell ref="B29:I29"/>
    <mergeCell ref="A30:A31"/>
    <mergeCell ref="B30:B31"/>
    <mergeCell ref="C30:C31"/>
    <mergeCell ref="E30:E31"/>
    <mergeCell ref="F30:H30"/>
    <mergeCell ref="I30:I31"/>
    <mergeCell ref="C34:H34"/>
    <mergeCell ref="C35:H35"/>
    <mergeCell ref="C36:H36"/>
    <mergeCell ref="B37:I37"/>
    <mergeCell ref="A38:A39"/>
    <mergeCell ref="B38:B39"/>
    <mergeCell ref="C38:C39"/>
    <mergeCell ref="E38:E39"/>
    <mergeCell ref="F38:H38"/>
    <mergeCell ref="I38:I39"/>
    <mergeCell ref="C41:H41"/>
    <mergeCell ref="C42:H42"/>
    <mergeCell ref="C43:H43"/>
    <mergeCell ref="B44:I44"/>
    <mergeCell ref="A45:A46"/>
    <mergeCell ref="B45:B46"/>
    <mergeCell ref="C45:C46"/>
    <mergeCell ref="E45:E46"/>
    <mergeCell ref="F45:H45"/>
    <mergeCell ref="I45:I46"/>
    <mergeCell ref="C49:H49"/>
    <mergeCell ref="C50:H50"/>
    <mergeCell ref="C51:H51"/>
    <mergeCell ref="B52:I52"/>
    <mergeCell ref="A53:A54"/>
    <mergeCell ref="B53:B54"/>
    <mergeCell ref="C53:C54"/>
    <mergeCell ref="E53:E54"/>
    <mergeCell ref="F53:H53"/>
    <mergeCell ref="I53:I54"/>
    <mergeCell ref="A60:A61"/>
    <mergeCell ref="B60:B61"/>
    <mergeCell ref="C60:C61"/>
    <mergeCell ref="E60:E61"/>
    <mergeCell ref="F60:H60"/>
    <mergeCell ref="I60:I61"/>
    <mergeCell ref="B59:I59"/>
    <mergeCell ref="F55:H55"/>
    <mergeCell ref="C56:H56"/>
    <mergeCell ref="C57:H57"/>
    <mergeCell ref="C58:H58"/>
    <mergeCell ref="C63:H63"/>
    <mergeCell ref="C64:H64"/>
    <mergeCell ref="C65:H65"/>
    <mergeCell ref="B66:I66"/>
    <mergeCell ref="A67:A68"/>
    <mergeCell ref="B67:B68"/>
    <mergeCell ref="C67:C68"/>
    <mergeCell ref="E67:E68"/>
    <mergeCell ref="F67:H67"/>
    <mergeCell ref="I67:I68"/>
    <mergeCell ref="C71:H71"/>
    <mergeCell ref="C72:H72"/>
    <mergeCell ref="C73:H73"/>
    <mergeCell ref="B74:I74"/>
    <mergeCell ref="A75:A76"/>
    <mergeCell ref="B75:B76"/>
    <mergeCell ref="C75:C76"/>
    <mergeCell ref="E75:E76"/>
    <mergeCell ref="F75:H75"/>
    <mergeCell ref="I75:I76"/>
    <mergeCell ref="C79:H79"/>
    <mergeCell ref="C80:H80"/>
    <mergeCell ref="C81:H81"/>
    <mergeCell ref="B82:I82"/>
    <mergeCell ref="A83:A84"/>
    <mergeCell ref="B83:B84"/>
    <mergeCell ref="C83:C84"/>
    <mergeCell ref="E83:E84"/>
    <mergeCell ref="F83:H83"/>
    <mergeCell ref="I83:I84"/>
    <mergeCell ref="B87:G88"/>
    <mergeCell ref="C89:H89"/>
    <mergeCell ref="B91:I91"/>
    <mergeCell ref="A92:A93"/>
    <mergeCell ref="B92:B93"/>
    <mergeCell ref="C92:C93"/>
    <mergeCell ref="E92:E93"/>
    <mergeCell ref="F92:H92"/>
    <mergeCell ref="I92:I93"/>
    <mergeCell ref="B99:G100"/>
    <mergeCell ref="C101:H101"/>
    <mergeCell ref="B102:I102"/>
    <mergeCell ref="A103:A104"/>
    <mergeCell ref="B103:B104"/>
    <mergeCell ref="C103:C104"/>
    <mergeCell ref="E103:E104"/>
    <mergeCell ref="F103:H103"/>
    <mergeCell ref="I103:I104"/>
    <mergeCell ref="C107:H107"/>
    <mergeCell ref="C108:H108"/>
    <mergeCell ref="C109:H109"/>
    <mergeCell ref="B110:I110"/>
    <mergeCell ref="A111:A112"/>
    <mergeCell ref="B111:B112"/>
    <mergeCell ref="C111:C112"/>
    <mergeCell ref="E111:E112"/>
    <mergeCell ref="F111:H111"/>
    <mergeCell ref="I111:I112"/>
    <mergeCell ref="C115:H115"/>
    <mergeCell ref="C116:H116"/>
    <mergeCell ref="C117:H117"/>
    <mergeCell ref="B118:I118"/>
    <mergeCell ref="A119:A120"/>
    <mergeCell ref="B119:B120"/>
    <mergeCell ref="C119:C120"/>
    <mergeCell ref="E119:E120"/>
    <mergeCell ref="F119:H119"/>
    <mergeCell ref="I119:I120"/>
    <mergeCell ref="C122:H122"/>
    <mergeCell ref="C123:H123"/>
    <mergeCell ref="C124:H124"/>
    <mergeCell ref="B125:I125"/>
    <mergeCell ref="A126:A127"/>
    <mergeCell ref="B126:B127"/>
    <mergeCell ref="C126:C127"/>
    <mergeCell ref="E126:E127"/>
    <mergeCell ref="F126:H126"/>
    <mergeCell ref="I126:I127"/>
    <mergeCell ref="C136:H136"/>
    <mergeCell ref="C137:H137"/>
    <mergeCell ref="C138:H138"/>
    <mergeCell ref="C129:H129"/>
    <mergeCell ref="C130:H130"/>
    <mergeCell ref="C131:H131"/>
    <mergeCell ref="B132:I132"/>
    <mergeCell ref="A133:A134"/>
    <mergeCell ref="B133:B134"/>
    <mergeCell ref="C133:C134"/>
    <mergeCell ref="E133:E134"/>
    <mergeCell ref="F133:H133"/>
    <mergeCell ref="I133:I134"/>
    <mergeCell ref="B139:I139"/>
    <mergeCell ref="A140:A141"/>
    <mergeCell ref="B140:B141"/>
    <mergeCell ref="C140:C141"/>
    <mergeCell ref="E140:E141"/>
    <mergeCell ref="F140:H140"/>
    <mergeCell ref="I140:I141"/>
    <mergeCell ref="B152:G153"/>
    <mergeCell ref="C154:H154"/>
    <mergeCell ref="B147:I147"/>
    <mergeCell ref="A148:A149"/>
    <mergeCell ref="B148:B149"/>
    <mergeCell ref="C148:C149"/>
    <mergeCell ref="E148:E149"/>
    <mergeCell ref="F148:H148"/>
    <mergeCell ref="I148:I149"/>
    <mergeCell ref="C144:H144"/>
    <mergeCell ref="C145:H145"/>
    <mergeCell ref="C146:H146"/>
    <mergeCell ref="B155:I155"/>
    <mergeCell ref="A156:A157"/>
    <mergeCell ref="B156:B157"/>
    <mergeCell ref="C156:C157"/>
    <mergeCell ref="E156:E157"/>
    <mergeCell ref="F156:H156"/>
    <mergeCell ref="I156:I157"/>
    <mergeCell ref="C167:H167"/>
    <mergeCell ref="C168:H168"/>
    <mergeCell ref="B163:I163"/>
    <mergeCell ref="A164:A165"/>
    <mergeCell ref="B164:B165"/>
    <mergeCell ref="C164:C165"/>
    <mergeCell ref="E164:E165"/>
    <mergeCell ref="F164:H164"/>
    <mergeCell ref="I164:I165"/>
    <mergeCell ref="C160:H160"/>
    <mergeCell ref="C161:H161"/>
    <mergeCell ref="C162:H162"/>
    <mergeCell ref="C169:H169"/>
    <mergeCell ref="B170:I170"/>
    <mergeCell ref="A171:A172"/>
    <mergeCell ref="B171:B172"/>
    <mergeCell ref="C171:C172"/>
    <mergeCell ref="E171:E172"/>
    <mergeCell ref="F171:H171"/>
    <mergeCell ref="I171:I172"/>
    <mergeCell ref="C182:H182"/>
    <mergeCell ref="C183:H183"/>
    <mergeCell ref="C184:H184"/>
    <mergeCell ref="C175:H175"/>
    <mergeCell ref="C176:H176"/>
    <mergeCell ref="C177:H177"/>
    <mergeCell ref="B178:I178"/>
    <mergeCell ref="A179:A180"/>
    <mergeCell ref="B179:B180"/>
    <mergeCell ref="C179:C180"/>
    <mergeCell ref="E179:E180"/>
    <mergeCell ref="F179:H179"/>
    <mergeCell ref="I179:I180"/>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FFC000"/>
  </sheetPr>
  <dimension ref="A1:C13"/>
  <sheetViews>
    <sheetView view="pageBreakPreview" topLeftCell="A3" zoomScaleSheetLayoutView="100" workbookViewId="0">
      <selection activeCell="C5" sqref="C5:C12"/>
    </sheetView>
  </sheetViews>
  <sheetFormatPr defaultRowHeight="14.4"/>
  <cols>
    <col min="2" max="2" width="45.33203125" customWidth="1"/>
    <col min="3" max="3" width="32.33203125" customWidth="1"/>
  </cols>
  <sheetData>
    <row r="1" spans="1:3" ht="87" customHeight="1">
      <c r="A1" s="70" t="s">
        <v>213</v>
      </c>
      <c r="B1" s="70"/>
      <c r="C1" s="70"/>
    </row>
    <row r="2" spans="1:3" ht="33" customHeight="1">
      <c r="A2" s="70" t="s">
        <v>264</v>
      </c>
      <c r="B2" s="70"/>
      <c r="C2" s="70"/>
    </row>
    <row r="3" spans="1:3" ht="49.95" customHeight="1">
      <c r="A3" s="34" t="s">
        <v>209</v>
      </c>
      <c r="B3" s="34" t="s">
        <v>210</v>
      </c>
      <c r="C3" s="35" t="s">
        <v>211</v>
      </c>
    </row>
    <row r="4" spans="1:3" ht="49.95" customHeight="1">
      <c r="A4" s="34" t="s">
        <v>267</v>
      </c>
      <c r="B4" s="34" t="s">
        <v>265</v>
      </c>
      <c r="C4" s="35"/>
    </row>
    <row r="5" spans="1:3" ht="33" customHeight="1">
      <c r="A5" s="34">
        <v>1</v>
      </c>
      <c r="B5" s="63" t="s">
        <v>173</v>
      </c>
      <c r="C5" s="37"/>
    </row>
    <row r="6" spans="1:3" ht="43.5" customHeight="1">
      <c r="A6" s="34">
        <v>2</v>
      </c>
      <c r="B6" s="63" t="s">
        <v>212</v>
      </c>
      <c r="C6" s="37"/>
    </row>
    <row r="7" spans="1:3" ht="43.5" customHeight="1">
      <c r="A7" s="34"/>
      <c r="B7" s="36" t="s">
        <v>266</v>
      </c>
      <c r="C7" s="38"/>
    </row>
    <row r="8" spans="1:3" ht="34.950000000000003" customHeight="1">
      <c r="A8" s="34" t="s">
        <v>269</v>
      </c>
      <c r="B8" s="36" t="s">
        <v>186</v>
      </c>
      <c r="C8" s="37"/>
    </row>
    <row r="9" spans="1:3" ht="34.950000000000003" customHeight="1">
      <c r="A9" s="34"/>
      <c r="B9" s="36" t="s">
        <v>268</v>
      </c>
      <c r="C9" s="38"/>
    </row>
    <row r="10" spans="1:3" ht="34.950000000000003" customHeight="1">
      <c r="A10" s="34" t="s">
        <v>270</v>
      </c>
      <c r="B10" s="36" t="s">
        <v>271</v>
      </c>
      <c r="C10" s="38"/>
    </row>
    <row r="11" spans="1:3" ht="34.950000000000003" customHeight="1">
      <c r="A11" s="34"/>
      <c r="B11" s="36"/>
      <c r="C11" s="38"/>
    </row>
    <row r="12" spans="1:3" ht="43.5" customHeight="1">
      <c r="A12" s="34"/>
      <c r="B12" s="36" t="s">
        <v>272</v>
      </c>
      <c r="C12" s="38"/>
    </row>
    <row r="13" spans="1:3" ht="18">
      <c r="C13" s="64"/>
    </row>
  </sheetData>
  <mergeCells count="2">
    <mergeCell ref="A1:C1"/>
    <mergeCell ref="A2:C2"/>
  </mergeCells>
  <printOptions horizontalCentere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rgb="FF00B0F0"/>
  </sheetPr>
  <dimension ref="A1:L99"/>
  <sheetViews>
    <sheetView view="pageBreakPreview" zoomScale="70" zoomScaleSheetLayoutView="70" workbookViewId="0">
      <selection activeCell="F44" sqref="F44"/>
    </sheetView>
  </sheetViews>
  <sheetFormatPr defaultRowHeight="14.4"/>
  <cols>
    <col min="1" max="1" width="8" style="4" customWidth="1"/>
    <col min="2" max="2" width="57.5546875" style="53" customWidth="1"/>
    <col min="3" max="3" width="7.5546875" style="4" bestFit="1" customWidth="1"/>
    <col min="4" max="4" width="12.33203125" style="4" customWidth="1"/>
    <col min="5" max="5" width="13.33203125" style="60" bestFit="1" customWidth="1"/>
    <col min="6" max="6" width="19.6640625" style="60" bestFit="1" customWidth="1"/>
  </cols>
  <sheetData>
    <row r="1" spans="1:12" ht="64.95" customHeight="1">
      <c r="A1" s="73" t="s">
        <v>263</v>
      </c>
      <c r="B1" s="74"/>
      <c r="C1" s="74"/>
      <c r="D1" s="74"/>
      <c r="E1" s="74"/>
      <c r="F1" s="74"/>
      <c r="G1" s="74"/>
      <c r="H1" s="74"/>
      <c r="I1" s="74"/>
      <c r="J1" s="74"/>
      <c r="K1" s="74"/>
      <c r="L1" s="74"/>
    </row>
    <row r="2" spans="1:12" ht="24.75" customHeight="1">
      <c r="A2" s="75"/>
      <c r="B2" s="75"/>
      <c r="C2" s="75"/>
      <c r="D2" s="75"/>
      <c r="E2" s="75"/>
      <c r="F2" s="75"/>
      <c r="G2" s="75"/>
      <c r="H2" s="75"/>
      <c r="I2" s="75"/>
      <c r="J2" s="75"/>
      <c r="K2" s="75"/>
      <c r="L2" s="75"/>
    </row>
    <row r="3" spans="1:12" s="4" customFormat="1" ht="29.25" customHeight="1">
      <c r="A3" s="40" t="s">
        <v>94</v>
      </c>
      <c r="B3" s="41" t="s">
        <v>0</v>
      </c>
      <c r="C3" s="41" t="s">
        <v>1</v>
      </c>
      <c r="D3" s="41" t="s">
        <v>2</v>
      </c>
      <c r="E3" s="54" t="s">
        <v>3</v>
      </c>
      <c r="F3" s="54" t="s">
        <v>4</v>
      </c>
    </row>
    <row r="4" spans="1:12" s="4" customFormat="1" ht="29.25" customHeight="1">
      <c r="A4" s="12"/>
      <c r="B4" s="42" t="s">
        <v>173</v>
      </c>
      <c r="C4" s="9"/>
      <c r="D4" s="9"/>
      <c r="E4" s="55"/>
      <c r="F4" s="56"/>
    </row>
    <row r="5" spans="1:12" ht="57.6">
      <c r="A5" s="20" t="s">
        <v>95</v>
      </c>
      <c r="B5" s="43" t="s">
        <v>32</v>
      </c>
      <c r="C5" s="11" t="s">
        <v>24</v>
      </c>
      <c r="D5" s="15">
        <f>m.sheet!I16</f>
        <v>145.19252548131371</v>
      </c>
      <c r="E5" s="57"/>
      <c r="F5" s="57"/>
    </row>
    <row r="6" spans="1:12" ht="30" customHeight="1">
      <c r="A6" s="20" t="s">
        <v>96</v>
      </c>
      <c r="B6" s="44" t="s">
        <v>33</v>
      </c>
      <c r="C6" s="3" t="s">
        <v>24</v>
      </c>
      <c r="D6" s="15">
        <f>D5</f>
        <v>145.19252548131371</v>
      </c>
      <c r="E6" s="58"/>
      <c r="F6" s="57"/>
    </row>
    <row r="7" spans="1:12" ht="30" customHeight="1">
      <c r="A7" s="20" t="s">
        <v>97</v>
      </c>
      <c r="B7" s="45" t="s">
        <v>31</v>
      </c>
      <c r="C7" s="10" t="s">
        <v>24</v>
      </c>
      <c r="D7" s="15">
        <f>D6</f>
        <v>145.19252548131371</v>
      </c>
      <c r="E7" s="58"/>
      <c r="F7" s="57"/>
    </row>
    <row r="8" spans="1:12" ht="43.2">
      <c r="A8" s="20" t="s">
        <v>98</v>
      </c>
      <c r="B8" s="44" t="s">
        <v>81</v>
      </c>
      <c r="C8" s="17"/>
      <c r="D8" s="17"/>
      <c r="E8" s="59"/>
      <c r="F8" s="57"/>
    </row>
    <row r="9" spans="1:12">
      <c r="A9" s="20" t="s">
        <v>99</v>
      </c>
      <c r="B9" s="44" t="s">
        <v>80</v>
      </c>
      <c r="C9" s="3" t="s">
        <v>24</v>
      </c>
      <c r="D9" s="16">
        <f>m.sheet!I48</f>
        <v>15.182616081540203</v>
      </c>
      <c r="E9" s="58"/>
      <c r="F9" s="57"/>
    </row>
    <row r="10" spans="1:12">
      <c r="A10" s="20" t="s">
        <v>100</v>
      </c>
      <c r="B10" s="46" t="s">
        <v>83</v>
      </c>
      <c r="C10" s="3" t="s">
        <v>24</v>
      </c>
      <c r="D10" s="16">
        <f>m.sheet!I55</f>
        <v>14.715458663646661</v>
      </c>
      <c r="E10" s="58"/>
      <c r="F10" s="57"/>
    </row>
    <row r="11" spans="1:12">
      <c r="A11" s="20" t="s">
        <v>101</v>
      </c>
      <c r="B11" s="46" t="s">
        <v>82</v>
      </c>
      <c r="C11" s="3" t="s">
        <v>24</v>
      </c>
      <c r="D11" s="16">
        <f>m.sheet!I64</f>
        <v>5.1013590033975094</v>
      </c>
      <c r="E11" s="58"/>
      <c r="F11" s="57"/>
    </row>
    <row r="12" spans="1:12">
      <c r="A12" s="20" t="s">
        <v>102</v>
      </c>
      <c r="B12" s="46" t="s">
        <v>85</v>
      </c>
      <c r="C12" s="3" t="s">
        <v>24</v>
      </c>
      <c r="D12" s="16">
        <f>m.sheet!I85</f>
        <v>7.2876557191392983</v>
      </c>
      <c r="E12" s="58"/>
      <c r="F12" s="57"/>
    </row>
    <row r="13" spans="1:12" ht="115.2">
      <c r="A13" s="20" t="s">
        <v>103</v>
      </c>
      <c r="B13" s="44" t="s">
        <v>36</v>
      </c>
      <c r="C13" s="17"/>
      <c r="D13" s="17"/>
      <c r="E13" s="59"/>
      <c r="F13" s="57"/>
    </row>
    <row r="14" spans="1:12" ht="72">
      <c r="A14" s="20" t="s">
        <v>104</v>
      </c>
      <c r="B14" s="44" t="s">
        <v>34</v>
      </c>
      <c r="C14" s="3" t="s">
        <v>24</v>
      </c>
      <c r="D14" s="16">
        <f>m.sheet!I93</f>
        <v>49.051528878822197</v>
      </c>
      <c r="E14" s="58"/>
      <c r="F14" s="57"/>
    </row>
    <row r="15" spans="1:12" ht="57.6">
      <c r="A15" s="20" t="s">
        <v>105</v>
      </c>
      <c r="B15" s="44" t="s">
        <v>35</v>
      </c>
      <c r="C15" s="3" t="s">
        <v>24</v>
      </c>
      <c r="D15" s="16">
        <f>m.sheet!I106</f>
        <v>50.172706681766705</v>
      </c>
      <c r="E15" s="58"/>
      <c r="F15" s="57"/>
    </row>
    <row r="16" spans="1:12" ht="72">
      <c r="A16" s="20" t="s">
        <v>106</v>
      </c>
      <c r="B16" s="44" t="s">
        <v>38</v>
      </c>
      <c r="C16" s="17"/>
      <c r="D16" s="17"/>
      <c r="E16" s="59"/>
      <c r="F16" s="57"/>
    </row>
    <row r="17" spans="1:6">
      <c r="A17" s="20" t="s">
        <v>107</v>
      </c>
      <c r="B17" s="46" t="s">
        <v>39</v>
      </c>
      <c r="C17" s="3" t="s">
        <v>44</v>
      </c>
      <c r="D17" s="16">
        <v>63.499096948818902</v>
      </c>
      <c r="E17" s="58"/>
      <c r="F17" s="57"/>
    </row>
    <row r="18" spans="1:6">
      <c r="A18" s="20" t="s">
        <v>108</v>
      </c>
      <c r="B18" s="46" t="s">
        <v>40</v>
      </c>
      <c r="C18" s="3" t="s">
        <v>44</v>
      </c>
      <c r="D18" s="16">
        <f>m.sheet!I78</f>
        <v>144.42913385826776</v>
      </c>
      <c r="E18" s="58"/>
      <c r="F18" s="57"/>
    </row>
    <row r="19" spans="1:6" ht="28.8">
      <c r="A19" s="20" t="s">
        <v>109</v>
      </c>
      <c r="B19" s="44" t="s">
        <v>37</v>
      </c>
      <c r="C19" s="3" t="s">
        <v>24</v>
      </c>
      <c r="D19" s="16">
        <f>m.sheet!I120</f>
        <v>35.819295016987546</v>
      </c>
      <c r="F19" s="57"/>
    </row>
    <row r="20" spans="1:6">
      <c r="A20" s="20" t="s">
        <v>110</v>
      </c>
      <c r="B20" s="44" t="str">
        <f>m.sheet!B122</f>
        <v>Pacca brick work in ground floor cement, sand mortar:- Ratio 1:4</v>
      </c>
      <c r="C20" s="3" t="s">
        <v>24</v>
      </c>
      <c r="D20" s="16">
        <f>m.sheet!I136</f>
        <v>27.708274348810875</v>
      </c>
      <c r="E20" s="61"/>
      <c r="F20" s="57"/>
    </row>
    <row r="21" spans="1:6">
      <c r="A21" s="20" t="s">
        <v>111</v>
      </c>
      <c r="B21" s="47" t="s">
        <v>26</v>
      </c>
      <c r="C21" s="11" t="s">
        <v>25</v>
      </c>
      <c r="D21" s="15">
        <f>m.sheet!I144</f>
        <v>229.2093023255814</v>
      </c>
      <c r="E21" s="58"/>
      <c r="F21" s="57"/>
    </row>
    <row r="22" spans="1:6">
      <c r="A22" s="20" t="s">
        <v>112</v>
      </c>
      <c r="B22" s="44" t="s">
        <v>27</v>
      </c>
      <c r="C22" s="3" t="s">
        <v>25</v>
      </c>
      <c r="D22" s="16">
        <f>m.sheet!I152</f>
        <v>182.13953488372096</v>
      </c>
      <c r="F22" s="57"/>
    </row>
    <row r="23" spans="1:6" ht="28.8">
      <c r="A23" s="20" t="s">
        <v>113</v>
      </c>
      <c r="B23" s="44" t="s">
        <v>28</v>
      </c>
      <c r="C23" s="10" t="s">
        <v>25</v>
      </c>
      <c r="D23" s="19">
        <f>m.sheet!I159</f>
        <v>193.39534883720933</v>
      </c>
      <c r="E23" s="61"/>
      <c r="F23" s="57"/>
    </row>
    <row r="24" spans="1:6" ht="43.2">
      <c r="A24" s="20" t="s">
        <v>114</v>
      </c>
      <c r="B24" s="43" t="s">
        <v>45</v>
      </c>
      <c r="C24" s="3" t="s">
        <v>25</v>
      </c>
      <c r="D24" s="16">
        <f>D23+D22+D21</f>
        <v>604.74418604651169</v>
      </c>
      <c r="E24" s="58"/>
      <c r="F24" s="57"/>
    </row>
    <row r="25" spans="1:6">
      <c r="A25" s="20" t="s">
        <v>115</v>
      </c>
      <c r="B25" s="46" t="s">
        <v>46</v>
      </c>
      <c r="C25" s="3" t="s">
        <v>25</v>
      </c>
      <c r="D25" s="16">
        <f>D24</f>
        <v>604.74418604651169</v>
      </c>
      <c r="E25" s="58"/>
      <c r="F25" s="57"/>
    </row>
    <row r="26" spans="1:6" ht="43.2">
      <c r="A26" s="20" t="s">
        <v>116</v>
      </c>
      <c r="B26" s="47" t="s">
        <v>29</v>
      </c>
      <c r="C26" s="11" t="s">
        <v>25</v>
      </c>
      <c r="D26" s="15">
        <f>m.sheet!I188</f>
        <v>22.601162790697675</v>
      </c>
      <c r="E26" s="57"/>
      <c r="F26" s="57"/>
    </row>
    <row r="27" spans="1:6" ht="57.6">
      <c r="A27" s="20" t="s">
        <v>117</v>
      </c>
      <c r="B27" s="44" t="s">
        <v>30</v>
      </c>
      <c r="C27" s="3" t="s">
        <v>25</v>
      </c>
      <c r="D27" s="16">
        <f>m.sheet!I200</f>
        <v>88.38372093023257</v>
      </c>
      <c r="E27" s="58"/>
      <c r="F27" s="57"/>
    </row>
    <row r="28" spans="1:6" ht="86.4">
      <c r="A28" s="20" t="s">
        <v>118</v>
      </c>
      <c r="B28" s="43" t="s">
        <v>41</v>
      </c>
      <c r="C28" s="3" t="s">
        <v>25</v>
      </c>
      <c r="D28" s="16">
        <f>m.sheet!I166</f>
        <v>193.39534883720933</v>
      </c>
      <c r="E28" s="58"/>
      <c r="F28" s="57"/>
    </row>
    <row r="29" spans="1:6">
      <c r="A29" s="20" t="s">
        <v>119</v>
      </c>
      <c r="B29" s="46" t="s">
        <v>42</v>
      </c>
      <c r="C29" s="3" t="s">
        <v>43</v>
      </c>
      <c r="D29" s="3">
        <v>2</v>
      </c>
      <c r="E29" s="58"/>
      <c r="F29" s="57"/>
    </row>
    <row r="30" spans="1:6" ht="86.4">
      <c r="A30" s="20" t="s">
        <v>120</v>
      </c>
      <c r="B30" s="44" t="s">
        <v>60</v>
      </c>
      <c r="C30" s="3" t="s">
        <v>25</v>
      </c>
      <c r="D30" s="16">
        <f>m.sheet!I36</f>
        <v>159.93488372093023</v>
      </c>
      <c r="E30" s="58"/>
      <c r="F30" s="57"/>
    </row>
    <row r="31" spans="1:6" ht="57.6">
      <c r="A31" s="20" t="s">
        <v>121</v>
      </c>
      <c r="B31" s="43" t="s">
        <v>47</v>
      </c>
      <c r="C31" s="3" t="s">
        <v>25</v>
      </c>
      <c r="D31" s="16">
        <f>m.sheet!I175</f>
        <v>68.455813953488374</v>
      </c>
      <c r="F31" s="57"/>
    </row>
    <row r="32" spans="1:6" ht="86.4">
      <c r="A32" s="20" t="s">
        <v>122</v>
      </c>
      <c r="B32" s="44" t="s">
        <v>69</v>
      </c>
      <c r="C32" s="3" t="s">
        <v>25</v>
      </c>
      <c r="D32" s="16">
        <f>m.sheet!I220</f>
        <v>184.18604651162795</v>
      </c>
      <c r="E32" s="58"/>
      <c r="F32" s="57"/>
    </row>
    <row r="33" spans="1:9" ht="30" customHeight="1">
      <c r="A33" s="20" t="s">
        <v>123</v>
      </c>
      <c r="B33" s="44" t="s">
        <v>70</v>
      </c>
      <c r="C33" s="3"/>
      <c r="D33" s="16">
        <f>D32</f>
        <v>184.18604651162795</v>
      </c>
      <c r="E33" s="58"/>
      <c r="F33" s="57"/>
      <c r="I33" t="s">
        <v>61</v>
      </c>
    </row>
    <row r="34" spans="1:9" ht="86.4">
      <c r="A34" s="20" t="s">
        <v>124</v>
      </c>
      <c r="B34" s="44" t="s">
        <v>89</v>
      </c>
      <c r="C34" s="3" t="s">
        <v>25</v>
      </c>
      <c r="D34" s="16">
        <f>m.sheet!I273</f>
        <v>14.243720930232557</v>
      </c>
      <c r="E34" s="58"/>
      <c r="F34" s="57"/>
    </row>
    <row r="35" spans="1:9" ht="72">
      <c r="A35" s="20" t="s">
        <v>125</v>
      </c>
      <c r="B35" s="43" t="s">
        <v>90</v>
      </c>
      <c r="C35" s="3" t="s">
        <v>25</v>
      </c>
      <c r="D35" s="16">
        <f>m.sheet!I280</f>
        <v>24.558139534883722</v>
      </c>
      <c r="E35" s="58"/>
      <c r="F35" s="57"/>
    </row>
    <row r="36" spans="1:9">
      <c r="A36" s="20" t="s">
        <v>126</v>
      </c>
      <c r="B36" s="48" t="s">
        <v>92</v>
      </c>
      <c r="C36" s="3" t="s">
        <v>24</v>
      </c>
      <c r="D36" s="16">
        <f>m.sheet!I24</f>
        <v>176.58550396375992</v>
      </c>
      <c r="F36" s="57"/>
    </row>
    <row r="37" spans="1:9" ht="57.6">
      <c r="A37" s="20" t="s">
        <v>127</v>
      </c>
      <c r="B37" s="44" t="s">
        <v>71</v>
      </c>
      <c r="C37" s="3" t="s">
        <v>25</v>
      </c>
      <c r="D37" s="16">
        <f>m.sheet!I227</f>
        <v>15.348837209302326</v>
      </c>
      <c r="E37" s="58"/>
      <c r="F37" s="57"/>
    </row>
    <row r="38" spans="1:9" ht="100.8">
      <c r="A38" s="20" t="s">
        <v>128</v>
      </c>
      <c r="B38" s="44" t="s">
        <v>76</v>
      </c>
      <c r="C38" s="3" t="s">
        <v>25</v>
      </c>
      <c r="D38" s="16">
        <f>m.sheet!I236</f>
        <v>31.720930232558143</v>
      </c>
      <c r="E38" s="58"/>
      <c r="F38" s="57"/>
    </row>
    <row r="39" spans="1:9" ht="144">
      <c r="A39" s="20" t="s">
        <v>129</v>
      </c>
      <c r="B39" s="44" t="s">
        <v>72</v>
      </c>
      <c r="C39" s="3" t="s">
        <v>25</v>
      </c>
      <c r="D39" s="16">
        <f>m.sheet!I244</f>
        <v>23.944186046511629</v>
      </c>
      <c r="E39" s="58"/>
      <c r="F39" s="57"/>
    </row>
    <row r="40" spans="1:9" ht="72">
      <c r="A40" s="20" t="s">
        <v>130</v>
      </c>
      <c r="B40" s="44" t="s">
        <v>73</v>
      </c>
      <c r="C40" s="3" t="s">
        <v>25</v>
      </c>
      <c r="D40" s="16">
        <f>D39</f>
        <v>23.944186046511629</v>
      </c>
      <c r="E40" s="58"/>
      <c r="F40" s="57"/>
    </row>
    <row r="41" spans="1:9" ht="135.75" customHeight="1">
      <c r="A41" s="20" t="s">
        <v>131</v>
      </c>
      <c r="B41" s="44" t="s">
        <v>74</v>
      </c>
      <c r="C41" s="3" t="s">
        <v>25</v>
      </c>
      <c r="D41" s="16">
        <f>m.sheet!I259</f>
        <v>7.7767441860465123</v>
      </c>
      <c r="E41" s="58"/>
      <c r="F41" s="57"/>
    </row>
    <row r="42" spans="1:9" ht="115.2">
      <c r="A42" s="20" t="s">
        <v>132</v>
      </c>
      <c r="B42" s="44" t="s">
        <v>75</v>
      </c>
      <c r="C42" s="3" t="s">
        <v>25</v>
      </c>
      <c r="D42" s="16">
        <f>m.sheet!I266</f>
        <v>5.525581395348838</v>
      </c>
      <c r="E42" s="58"/>
      <c r="F42" s="57"/>
    </row>
    <row r="43" spans="1:9" ht="30" customHeight="1">
      <c r="A43" s="20" t="s">
        <v>172</v>
      </c>
      <c r="B43" s="49" t="s">
        <v>91</v>
      </c>
      <c r="C43" s="3" t="s">
        <v>25</v>
      </c>
      <c r="D43" s="16">
        <f>m.sheet!I287</f>
        <v>13.097674418604653</v>
      </c>
      <c r="E43" s="58"/>
      <c r="F43" s="57"/>
    </row>
    <row r="44" spans="1:9">
      <c r="A44" s="3"/>
      <c r="B44" s="76" t="s">
        <v>176</v>
      </c>
      <c r="C44" s="76"/>
      <c r="D44" s="76"/>
      <c r="E44" s="76"/>
      <c r="F44" s="62"/>
    </row>
    <row r="45" spans="1:9" hidden="1">
      <c r="A45" s="3"/>
      <c r="B45" s="50" t="s">
        <v>174</v>
      </c>
      <c r="C45" s="39"/>
      <c r="D45" s="39"/>
      <c r="E45" s="62"/>
      <c r="F45" s="62"/>
    </row>
    <row r="46" spans="1:9" ht="43.2" hidden="1">
      <c r="A46" s="3" t="s">
        <v>215</v>
      </c>
      <c r="B46" s="48" t="s">
        <v>133</v>
      </c>
      <c r="C46" s="3" t="s">
        <v>43</v>
      </c>
      <c r="D46" s="3">
        <f>'m.sheet e'!I8</f>
        <v>16</v>
      </c>
      <c r="E46" s="58">
        <v>1907.5</v>
      </c>
      <c r="F46" s="58">
        <v>30245.599999999999</v>
      </c>
    </row>
    <row r="47" spans="1:9" ht="57.6" hidden="1">
      <c r="A47" s="3" t="s">
        <v>216</v>
      </c>
      <c r="B47" s="48" t="s">
        <v>135</v>
      </c>
      <c r="C47" s="3" t="s">
        <v>43</v>
      </c>
      <c r="D47" s="3">
        <f>'m.sheet e'!I15</f>
        <v>8</v>
      </c>
      <c r="E47" s="58">
        <v>9218.15</v>
      </c>
      <c r="F47" s="58">
        <v>73745.2</v>
      </c>
    </row>
    <row r="48" spans="1:9" ht="28.8" hidden="1">
      <c r="A48" s="3" t="s">
        <v>217</v>
      </c>
      <c r="B48" s="48" t="s">
        <v>136</v>
      </c>
      <c r="C48" s="3" t="s">
        <v>43</v>
      </c>
      <c r="D48" s="3">
        <f>'m.sheet e'!I15</f>
        <v>8</v>
      </c>
      <c r="E48" s="58">
        <v>90.65</v>
      </c>
      <c r="F48" s="58">
        <v>711.6</v>
      </c>
    </row>
    <row r="49" spans="1:6" ht="115.2" hidden="1">
      <c r="A49" s="3" t="s">
        <v>218</v>
      </c>
      <c r="B49" s="48" t="s">
        <v>137</v>
      </c>
      <c r="C49" s="3" t="s">
        <v>138</v>
      </c>
      <c r="D49" s="3"/>
      <c r="E49" s="58">
        <v>23383.7</v>
      </c>
      <c r="F49" s="58">
        <v>0</v>
      </c>
    </row>
    <row r="50" spans="1:6" ht="86.4" hidden="1">
      <c r="A50" s="3" t="s">
        <v>219</v>
      </c>
      <c r="B50" s="48" t="s">
        <v>139</v>
      </c>
      <c r="C50" s="3"/>
      <c r="D50" s="3"/>
      <c r="E50" s="58"/>
      <c r="F50" s="58">
        <v>0</v>
      </c>
    </row>
    <row r="51" spans="1:6" hidden="1">
      <c r="A51" s="3" t="s">
        <v>220</v>
      </c>
      <c r="B51" s="51" t="s">
        <v>140</v>
      </c>
      <c r="C51" s="3" t="s">
        <v>43</v>
      </c>
      <c r="D51" s="3">
        <f>'m.sheet e'!I29</f>
        <v>6</v>
      </c>
      <c r="E51" s="58">
        <v>1547.7</v>
      </c>
      <c r="F51" s="58">
        <v>9278.0999999999985</v>
      </c>
    </row>
    <row r="52" spans="1:6" hidden="1">
      <c r="A52" s="3" t="s">
        <v>221</v>
      </c>
      <c r="B52" s="51" t="s">
        <v>141</v>
      </c>
      <c r="C52" s="3" t="s">
        <v>43</v>
      </c>
      <c r="D52" s="3">
        <f>'m.sheet e'!I35</f>
        <v>2</v>
      </c>
      <c r="E52" s="58">
        <v>1404.8</v>
      </c>
      <c r="F52" s="58">
        <v>2807</v>
      </c>
    </row>
    <row r="53" spans="1:6" ht="86.4" hidden="1">
      <c r="A53" s="3" t="s">
        <v>222</v>
      </c>
      <c r="B53" s="48" t="s">
        <v>142</v>
      </c>
      <c r="C53" s="3"/>
      <c r="D53" s="3"/>
      <c r="E53" s="58"/>
      <c r="F53" s="58">
        <v>0</v>
      </c>
    </row>
    <row r="54" spans="1:6" hidden="1">
      <c r="A54" s="3" t="s">
        <v>223</v>
      </c>
      <c r="B54" s="51" t="s">
        <v>143</v>
      </c>
      <c r="C54" s="3" t="s">
        <v>43</v>
      </c>
      <c r="D54" s="3">
        <f>'m.sheet e'!I42</f>
        <v>2</v>
      </c>
      <c r="E54" s="58">
        <v>12215.35</v>
      </c>
      <c r="F54" s="58">
        <v>24426.7</v>
      </c>
    </row>
    <row r="55" spans="1:6" hidden="1">
      <c r="A55" s="3" t="s">
        <v>224</v>
      </c>
      <c r="B55" s="51" t="s">
        <v>144</v>
      </c>
      <c r="C55" s="3" t="s">
        <v>43</v>
      </c>
      <c r="D55" s="3">
        <f>'m.sheet e'!I48</f>
        <v>2</v>
      </c>
      <c r="E55" s="58">
        <v>11315.35</v>
      </c>
      <c r="F55" s="58">
        <v>22626.7</v>
      </c>
    </row>
    <row r="56" spans="1:6" ht="158.4" hidden="1">
      <c r="A56" s="3" t="s">
        <v>225</v>
      </c>
      <c r="B56" s="48" t="s">
        <v>145</v>
      </c>
      <c r="C56" s="3" t="s">
        <v>138</v>
      </c>
      <c r="D56" s="3">
        <f>'m.sheet e'!I55</f>
        <v>2</v>
      </c>
      <c r="E56" s="58">
        <v>3494.45</v>
      </c>
      <c r="F56" s="58">
        <v>8541.2999999999993</v>
      </c>
    </row>
    <row r="57" spans="1:6" ht="57.6" hidden="1">
      <c r="A57" s="3" t="s">
        <v>226</v>
      </c>
      <c r="B57" s="48" t="s">
        <v>146</v>
      </c>
      <c r="C57" s="3"/>
      <c r="D57" s="3"/>
      <c r="E57" s="58"/>
      <c r="F57" s="58">
        <v>0</v>
      </c>
    </row>
    <row r="58" spans="1:6" hidden="1">
      <c r="A58" s="3" t="s">
        <v>227</v>
      </c>
      <c r="B58" s="51" t="s">
        <v>147</v>
      </c>
      <c r="C58" s="3" t="s">
        <v>148</v>
      </c>
      <c r="D58" s="3">
        <f>'m.sheet e'!I62</f>
        <v>100</v>
      </c>
      <c r="E58" s="58">
        <v>325.64999999999998</v>
      </c>
      <c r="F58" s="58">
        <v>32435.000000000004</v>
      </c>
    </row>
    <row r="59" spans="1:6" ht="72" hidden="1">
      <c r="A59" s="3" t="s">
        <v>228</v>
      </c>
      <c r="B59" s="48" t="s">
        <v>149</v>
      </c>
      <c r="C59" s="3" t="s">
        <v>150</v>
      </c>
      <c r="D59" s="3">
        <f>'m.sheet e'!F68</f>
        <v>1</v>
      </c>
      <c r="E59" s="58">
        <v>12508.3</v>
      </c>
      <c r="F59" s="58">
        <v>12377.45</v>
      </c>
    </row>
    <row r="60" spans="1:6" ht="57.6" hidden="1">
      <c r="A60" s="3" t="s">
        <v>229</v>
      </c>
      <c r="B60" s="48" t="s">
        <v>151</v>
      </c>
      <c r="C60" s="3"/>
      <c r="D60" s="3"/>
      <c r="E60" s="58"/>
      <c r="F60" s="58">
        <v>0</v>
      </c>
    </row>
    <row r="61" spans="1:6" hidden="1">
      <c r="A61" s="3" t="s">
        <v>230</v>
      </c>
      <c r="B61" s="51" t="s">
        <v>152</v>
      </c>
      <c r="C61" s="3" t="s">
        <v>43</v>
      </c>
      <c r="D61" s="3">
        <f>'m.sheet e'!I68</f>
        <v>2</v>
      </c>
      <c r="E61" s="58">
        <v>1042.5</v>
      </c>
      <c r="F61" s="58">
        <v>2078.4</v>
      </c>
    </row>
    <row r="62" spans="1:6" hidden="1">
      <c r="A62" s="3" t="s">
        <v>231</v>
      </c>
      <c r="B62" s="51" t="s">
        <v>153</v>
      </c>
      <c r="C62" s="3" t="s">
        <v>43</v>
      </c>
      <c r="D62" s="3">
        <f>'m.sheet e'!I69</f>
        <v>4</v>
      </c>
      <c r="E62" s="58">
        <v>678.9</v>
      </c>
      <c r="F62" s="58">
        <v>3273.6</v>
      </c>
    </row>
    <row r="63" spans="1:6" hidden="1">
      <c r="A63" s="3" t="s">
        <v>232</v>
      </c>
      <c r="B63" s="51" t="s">
        <v>154</v>
      </c>
      <c r="C63" s="3" t="s">
        <v>43</v>
      </c>
      <c r="D63" s="3">
        <f>'m.sheet e'!I70</f>
        <v>12</v>
      </c>
      <c r="E63" s="58">
        <v>665.7</v>
      </c>
      <c r="F63" s="58">
        <v>7099.2000000000007</v>
      </c>
    </row>
    <row r="64" spans="1:6" hidden="1">
      <c r="A64" s="3" t="s">
        <v>233</v>
      </c>
      <c r="B64" s="51" t="s">
        <v>155</v>
      </c>
      <c r="C64" s="3" t="s">
        <v>43</v>
      </c>
      <c r="D64" s="3">
        <f>'m.sheet e'!I71</f>
        <v>28</v>
      </c>
      <c r="E64" s="58">
        <v>536.1</v>
      </c>
      <c r="F64" s="58">
        <v>14918.399999999998</v>
      </c>
    </row>
    <row r="65" spans="1:6" ht="43.2" hidden="1">
      <c r="A65" s="3" t="s">
        <v>234</v>
      </c>
      <c r="B65" s="48" t="s">
        <v>156</v>
      </c>
      <c r="C65" s="3"/>
      <c r="D65" s="3"/>
      <c r="E65" s="58"/>
      <c r="F65" s="58">
        <v>0</v>
      </c>
    </row>
    <row r="66" spans="1:6" hidden="1">
      <c r="A66" s="3" t="s">
        <v>235</v>
      </c>
      <c r="B66" s="48" t="s">
        <v>157</v>
      </c>
      <c r="C66" s="3" t="s">
        <v>43</v>
      </c>
      <c r="D66" s="3">
        <f>'m.sheet e'!I80</f>
        <v>28</v>
      </c>
      <c r="E66" s="58">
        <v>583.54999999999995</v>
      </c>
      <c r="F66" s="58">
        <v>16303</v>
      </c>
    </row>
    <row r="67" spans="1:6" ht="57.6" hidden="1">
      <c r="A67" s="3" t="s">
        <v>236</v>
      </c>
      <c r="B67" s="48" t="s">
        <v>158</v>
      </c>
      <c r="C67" s="3"/>
      <c r="D67" s="3"/>
      <c r="E67" s="58"/>
      <c r="F67" s="58">
        <v>0</v>
      </c>
    </row>
    <row r="68" spans="1:6" hidden="1">
      <c r="A68" s="3" t="s">
        <v>237</v>
      </c>
      <c r="B68" s="51" t="s">
        <v>159</v>
      </c>
      <c r="C68" s="3"/>
      <c r="D68" s="3"/>
      <c r="E68" s="58"/>
      <c r="F68" s="58">
        <v>0</v>
      </c>
    </row>
    <row r="69" spans="1:6" hidden="1">
      <c r="A69" s="3" t="s">
        <v>238</v>
      </c>
      <c r="B69" s="51" t="s">
        <v>160</v>
      </c>
      <c r="C69" s="3" t="s">
        <v>162</v>
      </c>
      <c r="D69" s="3">
        <v>50</v>
      </c>
      <c r="E69" s="58">
        <v>106</v>
      </c>
      <c r="F69" s="58">
        <v>5245</v>
      </c>
    </row>
    <row r="70" spans="1:6" hidden="1">
      <c r="A70" s="3" t="s">
        <v>239</v>
      </c>
      <c r="B70" s="51" t="s">
        <v>161</v>
      </c>
      <c r="C70" s="3" t="s">
        <v>162</v>
      </c>
      <c r="D70" s="3">
        <v>50</v>
      </c>
      <c r="E70" s="58">
        <v>118.5</v>
      </c>
      <c r="F70" s="58">
        <v>5872.5</v>
      </c>
    </row>
    <row r="71" spans="1:6" hidden="1">
      <c r="A71" s="3"/>
      <c r="B71" s="50" t="s">
        <v>177</v>
      </c>
      <c r="C71" s="39"/>
      <c r="D71" s="39"/>
      <c r="E71" s="62"/>
      <c r="F71" s="62">
        <f>SUM(F46:F70)</f>
        <v>271984.75</v>
      </c>
    </row>
    <row r="72" spans="1:6" hidden="1">
      <c r="A72" s="3" t="s">
        <v>240</v>
      </c>
      <c r="B72" s="51" t="s">
        <v>178</v>
      </c>
      <c r="C72" s="3" t="s">
        <v>179</v>
      </c>
      <c r="D72" s="16">
        <f>D9</f>
        <v>15.182616081540203</v>
      </c>
      <c r="E72" s="58">
        <v>2584.75</v>
      </c>
      <c r="F72" s="58">
        <f t="shared" ref="F72:F78" si="0">E72*D72</f>
        <v>39243.266916761044</v>
      </c>
    </row>
    <row r="73" spans="1:6" hidden="1">
      <c r="A73" s="3" t="s">
        <v>244</v>
      </c>
      <c r="B73" s="51" t="s">
        <v>180</v>
      </c>
      <c r="C73" s="3" t="s">
        <v>179</v>
      </c>
      <c r="D73" s="16">
        <f>D10</f>
        <v>14.715458663646661</v>
      </c>
      <c r="E73" s="58">
        <v>4229.6000000000004</v>
      </c>
      <c r="F73" s="58">
        <f t="shared" si="0"/>
        <v>62240.503963759926</v>
      </c>
    </row>
    <row r="74" spans="1:6" hidden="1">
      <c r="A74" s="3" t="s">
        <v>242</v>
      </c>
      <c r="B74" s="51" t="s">
        <v>181</v>
      </c>
      <c r="C74" s="3" t="s">
        <v>179</v>
      </c>
      <c r="D74" s="16">
        <f>D11</f>
        <v>5.1013590033975094</v>
      </c>
      <c r="E74" s="58">
        <v>5169.5</v>
      </c>
      <c r="F74" s="58">
        <f t="shared" si="0"/>
        <v>26371.475368063424</v>
      </c>
    </row>
    <row r="75" spans="1:6" ht="43.2" hidden="1">
      <c r="A75" s="3" t="s">
        <v>245</v>
      </c>
      <c r="B75" s="48" t="s">
        <v>182</v>
      </c>
      <c r="C75" s="3" t="s">
        <v>179</v>
      </c>
      <c r="D75" s="16">
        <v>30</v>
      </c>
      <c r="E75" s="58">
        <v>8459.2000000000007</v>
      </c>
      <c r="F75" s="58">
        <f t="shared" si="0"/>
        <v>253776.00000000003</v>
      </c>
    </row>
    <row r="76" spans="1:6" hidden="1">
      <c r="A76" s="3" t="s">
        <v>241</v>
      </c>
      <c r="B76" s="51" t="s">
        <v>183</v>
      </c>
      <c r="C76" s="3" t="s">
        <v>179</v>
      </c>
      <c r="D76" s="16">
        <v>10</v>
      </c>
      <c r="E76" s="58">
        <v>214.75</v>
      </c>
      <c r="F76" s="58">
        <f t="shared" si="0"/>
        <v>2147.5</v>
      </c>
    </row>
    <row r="77" spans="1:6" hidden="1">
      <c r="A77" s="3" t="s">
        <v>246</v>
      </c>
      <c r="B77" s="51" t="s">
        <v>184</v>
      </c>
      <c r="C77" s="3" t="s">
        <v>43</v>
      </c>
      <c r="D77" s="3">
        <v>7</v>
      </c>
      <c r="E77" s="58">
        <v>229</v>
      </c>
      <c r="F77" s="58">
        <f t="shared" si="0"/>
        <v>1603</v>
      </c>
    </row>
    <row r="78" spans="1:6" hidden="1">
      <c r="A78" s="3" t="s">
        <v>243</v>
      </c>
      <c r="B78" s="51" t="s">
        <v>185</v>
      </c>
      <c r="C78" s="3" t="s">
        <v>179</v>
      </c>
      <c r="D78" s="16">
        <v>20</v>
      </c>
      <c r="E78" s="58">
        <v>1997.3</v>
      </c>
      <c r="F78" s="58">
        <f t="shared" si="0"/>
        <v>39946</v>
      </c>
    </row>
    <row r="79" spans="1:6" hidden="1">
      <c r="A79" s="3"/>
      <c r="B79" s="50" t="s">
        <v>247</v>
      </c>
      <c r="C79" s="39"/>
      <c r="D79" s="39"/>
      <c r="E79" s="62"/>
      <c r="F79" s="62">
        <f>SUM(F72:F78)</f>
        <v>425327.74624858442</v>
      </c>
    </row>
    <row r="80" spans="1:6" hidden="1">
      <c r="A80" s="3"/>
      <c r="B80" s="50" t="s">
        <v>186</v>
      </c>
      <c r="C80" s="39"/>
      <c r="D80" s="39"/>
      <c r="E80" s="62"/>
      <c r="F80" s="62"/>
    </row>
    <row r="81" spans="1:6" ht="28.8" hidden="1">
      <c r="A81" s="3" t="s">
        <v>248</v>
      </c>
      <c r="B81" s="48" t="s">
        <v>187</v>
      </c>
      <c r="C81" s="3" t="s">
        <v>150</v>
      </c>
      <c r="D81" s="3">
        <v>1</v>
      </c>
      <c r="E81" s="58">
        <v>12083.17</v>
      </c>
      <c r="F81" s="58">
        <f>E81*D81</f>
        <v>12083.17</v>
      </c>
    </row>
    <row r="82" spans="1:6" ht="57.6" hidden="1">
      <c r="A82" s="3" t="s">
        <v>249</v>
      </c>
      <c r="B82" s="48" t="s">
        <v>188</v>
      </c>
      <c r="C82" s="39" t="s">
        <v>162</v>
      </c>
      <c r="D82" s="3">
        <v>30</v>
      </c>
      <c r="E82" s="58">
        <v>5021.6499999999996</v>
      </c>
      <c r="F82" s="58">
        <f>E82*D82</f>
        <v>150649.5</v>
      </c>
    </row>
    <row r="83" spans="1:6" ht="57.6" hidden="1">
      <c r="A83" s="3" t="s">
        <v>250</v>
      </c>
      <c r="B83" s="48" t="s">
        <v>189</v>
      </c>
      <c r="C83" s="39" t="s">
        <v>162</v>
      </c>
      <c r="D83" s="3">
        <v>30</v>
      </c>
      <c r="E83" s="58">
        <v>6809.75</v>
      </c>
      <c r="F83" s="58">
        <f t="shared" ref="F83:F95" si="1">E83*D83</f>
        <v>204292.5</v>
      </c>
    </row>
    <row r="84" spans="1:6" ht="57.6" hidden="1">
      <c r="A84" s="3" t="s">
        <v>251</v>
      </c>
      <c r="B84" s="48" t="s">
        <v>190</v>
      </c>
      <c r="C84" s="39" t="s">
        <v>162</v>
      </c>
      <c r="D84" s="3">
        <v>30</v>
      </c>
      <c r="E84" s="58">
        <v>8593.9500000000007</v>
      </c>
      <c r="F84" s="58">
        <f t="shared" si="1"/>
        <v>257818.50000000003</v>
      </c>
    </row>
    <row r="85" spans="1:6" ht="43.2" hidden="1">
      <c r="A85" s="3" t="s">
        <v>252</v>
      </c>
      <c r="B85" s="48" t="s">
        <v>191</v>
      </c>
      <c r="C85" s="3" t="s">
        <v>192</v>
      </c>
      <c r="D85" s="3">
        <v>1</v>
      </c>
      <c r="E85" s="58">
        <v>51671.35</v>
      </c>
      <c r="F85" s="58">
        <f t="shared" si="1"/>
        <v>51671.35</v>
      </c>
    </row>
    <row r="86" spans="1:6" ht="43.2" hidden="1">
      <c r="A86" s="3" t="s">
        <v>253</v>
      </c>
      <c r="B86" s="51" t="s">
        <v>193</v>
      </c>
      <c r="C86" s="17" t="s">
        <v>194</v>
      </c>
      <c r="D86" s="3">
        <v>1</v>
      </c>
      <c r="E86" s="58">
        <v>224.4</v>
      </c>
      <c r="F86" s="58">
        <f t="shared" si="1"/>
        <v>224.4</v>
      </c>
    </row>
    <row r="87" spans="1:6" ht="43.2" hidden="1">
      <c r="A87" s="3" t="s">
        <v>254</v>
      </c>
      <c r="B87" s="48" t="s">
        <v>195</v>
      </c>
      <c r="C87" s="3" t="s">
        <v>43</v>
      </c>
      <c r="D87" s="3">
        <v>1</v>
      </c>
      <c r="E87" s="58">
        <v>349.6</v>
      </c>
      <c r="F87" s="58">
        <f t="shared" si="1"/>
        <v>349.6</v>
      </c>
    </row>
    <row r="88" spans="1:6" ht="43.2" hidden="1">
      <c r="A88" s="3" t="s">
        <v>255</v>
      </c>
      <c r="B88" s="48" t="s">
        <v>196</v>
      </c>
      <c r="C88" s="3" t="s">
        <v>162</v>
      </c>
      <c r="D88" s="16">
        <f>48/3.281</f>
        <v>14.629686071319719</v>
      </c>
      <c r="E88" s="58">
        <v>3173.05</v>
      </c>
      <c r="F88" s="58">
        <f t="shared" si="1"/>
        <v>46420.725388601037</v>
      </c>
    </row>
    <row r="89" spans="1:6" ht="57.6" hidden="1">
      <c r="A89" s="3" t="s">
        <v>256</v>
      </c>
      <c r="B89" s="48" t="s">
        <v>197</v>
      </c>
      <c r="C89" s="3" t="s">
        <v>162</v>
      </c>
      <c r="D89" s="16">
        <f>250/3.281</f>
        <v>76.196281621456876</v>
      </c>
      <c r="E89" s="58">
        <v>6828.5</v>
      </c>
      <c r="F89" s="58">
        <f t="shared" si="1"/>
        <v>520306.30905211827</v>
      </c>
    </row>
    <row r="90" spans="1:6" ht="28.8" hidden="1">
      <c r="A90" s="3" t="s">
        <v>257</v>
      </c>
      <c r="B90" s="48" t="s">
        <v>198</v>
      </c>
      <c r="C90" s="17" t="s">
        <v>199</v>
      </c>
      <c r="D90" s="3">
        <v>35</v>
      </c>
      <c r="E90" s="58">
        <v>3299.45</v>
      </c>
      <c r="F90" s="58">
        <f t="shared" si="1"/>
        <v>115480.75</v>
      </c>
    </row>
    <row r="91" spans="1:6" ht="28.8" hidden="1">
      <c r="A91" s="3" t="s">
        <v>258</v>
      </c>
      <c r="B91" s="48" t="s">
        <v>200</v>
      </c>
      <c r="C91" s="3" t="s">
        <v>24</v>
      </c>
      <c r="D91" s="3">
        <v>3</v>
      </c>
      <c r="E91" s="58">
        <v>6018.55</v>
      </c>
      <c r="F91" s="58">
        <f t="shared" si="1"/>
        <v>18055.650000000001</v>
      </c>
    </row>
    <row r="92" spans="1:6" ht="86.4" hidden="1">
      <c r="A92" s="3" t="s">
        <v>259</v>
      </c>
      <c r="B92" s="48" t="s">
        <v>201</v>
      </c>
      <c r="C92" s="3" t="s">
        <v>162</v>
      </c>
      <c r="D92" s="16">
        <f>250/3.281</f>
        <v>76.196281621456876</v>
      </c>
      <c r="E92" s="58">
        <v>257.5</v>
      </c>
      <c r="F92" s="58">
        <f t="shared" si="1"/>
        <v>19620.542517525144</v>
      </c>
    </row>
    <row r="93" spans="1:6" ht="57.6" hidden="1">
      <c r="A93" s="3" t="s">
        <v>260</v>
      </c>
      <c r="B93" s="48" t="s">
        <v>202</v>
      </c>
      <c r="C93" s="3" t="s">
        <v>43</v>
      </c>
      <c r="D93" s="3">
        <v>1</v>
      </c>
      <c r="E93" s="58">
        <v>2355.6</v>
      </c>
      <c r="F93" s="58">
        <f t="shared" si="1"/>
        <v>2355.6</v>
      </c>
    </row>
    <row r="94" spans="1:6" ht="43.2" hidden="1">
      <c r="A94" s="3" t="s">
        <v>261</v>
      </c>
      <c r="B94" s="48" t="s">
        <v>203</v>
      </c>
      <c r="C94" s="3" t="s">
        <v>162</v>
      </c>
      <c r="D94" s="3">
        <v>70</v>
      </c>
      <c r="E94" s="58">
        <v>975.37</v>
      </c>
      <c r="F94" s="58">
        <f t="shared" si="1"/>
        <v>68275.899999999994</v>
      </c>
    </row>
    <row r="95" spans="1:6" ht="28.8" hidden="1">
      <c r="A95" s="3" t="s">
        <v>262</v>
      </c>
      <c r="B95" s="48" t="s">
        <v>204</v>
      </c>
      <c r="C95" s="3" t="s">
        <v>43</v>
      </c>
      <c r="D95" s="3">
        <v>1</v>
      </c>
      <c r="E95" s="58">
        <v>37072.5</v>
      </c>
      <c r="F95" s="58">
        <f t="shared" si="1"/>
        <v>37072.5</v>
      </c>
    </row>
    <row r="96" spans="1:6" hidden="1">
      <c r="A96" s="3"/>
      <c r="B96" s="52" t="s">
        <v>205</v>
      </c>
      <c r="C96" s="39"/>
      <c r="D96" s="39"/>
      <c r="E96" s="62"/>
      <c r="F96" s="62">
        <f>SUM(F81:F95)</f>
        <v>1504676.9969582444</v>
      </c>
    </row>
    <row r="97" spans="1:6" hidden="1">
      <c r="A97" s="39"/>
      <c r="B97" s="50" t="s">
        <v>206</v>
      </c>
      <c r="C97" s="39"/>
      <c r="D97" s="39"/>
      <c r="E97" s="62"/>
      <c r="F97" s="62">
        <f>F71+F44+F79+F96</f>
        <v>2201989.4932068288</v>
      </c>
    </row>
    <row r="98" spans="1:6" ht="30" hidden="1" customHeight="1">
      <c r="B98" s="71" t="s">
        <v>207</v>
      </c>
      <c r="C98" s="72"/>
      <c r="D98" s="72"/>
      <c r="E98" s="72"/>
      <c r="F98" s="72"/>
    </row>
    <row r="99" spans="1:6" hidden="1"/>
  </sheetData>
  <mergeCells count="6">
    <mergeCell ref="B98:F98"/>
    <mergeCell ref="A1:F1"/>
    <mergeCell ref="G1:L1"/>
    <mergeCell ref="A2:F2"/>
    <mergeCell ref="G2:L2"/>
    <mergeCell ref="B44:E44"/>
  </mergeCells>
  <pageMargins left="0.7" right="0.7" top="0.75" bottom="0.75" header="0.3" footer="0.3"/>
  <pageSetup paperSize="9" scale="73" orientation="portrait" r:id="rId1"/>
</worksheet>
</file>

<file path=xl/worksheets/sheet4.xml><?xml version="1.0" encoding="utf-8"?>
<worksheet xmlns="http://schemas.openxmlformats.org/spreadsheetml/2006/main" xmlns:r="http://schemas.openxmlformats.org/officeDocument/2006/relationships">
  <sheetPr>
    <tabColor rgb="FF92D050"/>
  </sheetPr>
  <dimension ref="A1:L99"/>
  <sheetViews>
    <sheetView view="pageBreakPreview" zoomScale="70" zoomScaleSheetLayoutView="70" workbookViewId="0">
      <selection activeCell="E114" sqref="E114"/>
    </sheetView>
  </sheetViews>
  <sheetFormatPr defaultRowHeight="14.4"/>
  <cols>
    <col min="1" max="1" width="8" style="4" customWidth="1"/>
    <col min="2" max="2" width="57.5546875" style="53" customWidth="1"/>
    <col min="3" max="3" width="7.5546875" style="4" bestFit="1" customWidth="1"/>
    <col min="4" max="4" width="12.33203125" style="4" customWidth="1"/>
    <col min="5" max="5" width="13.33203125" style="60" bestFit="1" customWidth="1"/>
    <col min="6" max="6" width="19.6640625" style="60" bestFit="1" customWidth="1"/>
  </cols>
  <sheetData>
    <row r="1" spans="1:12" ht="64.95" customHeight="1">
      <c r="A1" s="73" t="s">
        <v>263</v>
      </c>
      <c r="B1" s="74"/>
      <c r="C1" s="74"/>
      <c r="D1" s="74"/>
      <c r="E1" s="74"/>
      <c r="F1" s="74"/>
      <c r="G1" s="74"/>
      <c r="H1" s="74"/>
      <c r="I1" s="74"/>
      <c r="J1" s="74"/>
      <c r="K1" s="74"/>
      <c r="L1" s="74"/>
    </row>
    <row r="2" spans="1:12" ht="24.75" customHeight="1">
      <c r="A2" s="75"/>
      <c r="B2" s="75"/>
      <c r="C2" s="75"/>
      <c r="D2" s="75"/>
      <c r="E2" s="75"/>
      <c r="F2" s="75"/>
      <c r="G2" s="75"/>
      <c r="H2" s="75"/>
      <c r="I2" s="75"/>
      <c r="J2" s="75"/>
      <c r="K2" s="75"/>
      <c r="L2" s="75"/>
    </row>
    <row r="3" spans="1:12" s="4" customFormat="1" ht="29.25" customHeight="1">
      <c r="A3" s="40" t="s">
        <v>94</v>
      </c>
      <c r="B3" s="41" t="s">
        <v>0</v>
      </c>
      <c r="C3" s="41" t="s">
        <v>1</v>
      </c>
      <c r="D3" s="41" t="s">
        <v>2</v>
      </c>
      <c r="E3" s="54" t="s">
        <v>3</v>
      </c>
      <c r="F3" s="54" t="s">
        <v>4</v>
      </c>
    </row>
    <row r="4" spans="1:12" s="4" customFormat="1" ht="29.25" hidden="1" customHeight="1">
      <c r="A4" s="12"/>
      <c r="B4" s="42" t="s">
        <v>173</v>
      </c>
      <c r="C4" s="9"/>
      <c r="D4" s="9"/>
      <c r="E4" s="55"/>
      <c r="F4" s="56"/>
    </row>
    <row r="5" spans="1:12" ht="57.6" hidden="1">
      <c r="A5" s="20" t="s">
        <v>95</v>
      </c>
      <c r="B5" s="43" t="s">
        <v>32</v>
      </c>
      <c r="C5" s="11" t="s">
        <v>24</v>
      </c>
      <c r="D5" s="15">
        <f>m.sheet!I16</f>
        <v>145.19252548131371</v>
      </c>
      <c r="E5" s="57">
        <v>339.65</v>
      </c>
      <c r="F5" s="57">
        <f>E5*D5</f>
        <v>49314.641279728196</v>
      </c>
    </row>
    <row r="6" spans="1:12" ht="30" hidden="1" customHeight="1">
      <c r="A6" s="20" t="s">
        <v>96</v>
      </c>
      <c r="B6" s="44" t="s">
        <v>33</v>
      </c>
      <c r="C6" s="3" t="s">
        <v>24</v>
      </c>
      <c r="D6" s="15">
        <f>D5</f>
        <v>145.19252548131371</v>
      </c>
      <c r="E6" s="58">
        <v>164.5</v>
      </c>
      <c r="F6" s="57">
        <f t="shared" ref="F6:F43" si="0">E6*D6</f>
        <v>23884.170441676106</v>
      </c>
    </row>
    <row r="7" spans="1:12" ht="30" hidden="1" customHeight="1">
      <c r="A7" s="20" t="s">
        <v>97</v>
      </c>
      <c r="B7" s="45" t="s">
        <v>31</v>
      </c>
      <c r="C7" s="10" t="s">
        <v>24</v>
      </c>
      <c r="D7" s="15">
        <f>D6</f>
        <v>145.19252548131371</v>
      </c>
      <c r="E7" s="58">
        <v>235.8</v>
      </c>
      <c r="F7" s="57">
        <f t="shared" si="0"/>
        <v>34236.397508493777</v>
      </c>
    </row>
    <row r="8" spans="1:12" ht="43.2" hidden="1">
      <c r="A8" s="20" t="s">
        <v>98</v>
      </c>
      <c r="B8" s="44" t="s">
        <v>81</v>
      </c>
      <c r="C8" s="17"/>
      <c r="D8" s="17"/>
      <c r="E8" s="59"/>
      <c r="F8" s="57">
        <f t="shared" si="0"/>
        <v>0</v>
      </c>
    </row>
    <row r="9" spans="1:12" hidden="1">
      <c r="A9" s="20" t="s">
        <v>99</v>
      </c>
      <c r="B9" s="44" t="s">
        <v>80</v>
      </c>
      <c r="C9" s="3" t="s">
        <v>24</v>
      </c>
      <c r="D9" s="16">
        <f>m.sheet!I48</f>
        <v>15.182616081540203</v>
      </c>
      <c r="E9" s="58">
        <v>11140.4</v>
      </c>
      <c r="F9" s="57">
        <f t="shared" si="0"/>
        <v>169140.41619479048</v>
      </c>
    </row>
    <row r="10" spans="1:12" hidden="1">
      <c r="A10" s="20" t="s">
        <v>100</v>
      </c>
      <c r="B10" s="46" t="s">
        <v>83</v>
      </c>
      <c r="C10" s="3" t="s">
        <v>24</v>
      </c>
      <c r="D10" s="16">
        <f>m.sheet!I55</f>
        <v>14.715458663646661</v>
      </c>
      <c r="E10" s="58">
        <v>12625.55</v>
      </c>
      <c r="F10" s="57">
        <f t="shared" si="0"/>
        <v>185790.7591308041</v>
      </c>
    </row>
    <row r="11" spans="1:12" hidden="1">
      <c r="A11" s="20" t="s">
        <v>101</v>
      </c>
      <c r="B11" s="46" t="s">
        <v>82</v>
      </c>
      <c r="C11" s="3" t="s">
        <v>24</v>
      </c>
      <c r="D11" s="16">
        <f>m.sheet!I64</f>
        <v>5.1013590033975094</v>
      </c>
      <c r="E11" s="58">
        <v>13011.7</v>
      </c>
      <c r="F11" s="57">
        <f t="shared" si="0"/>
        <v>66377.35294450738</v>
      </c>
    </row>
    <row r="12" spans="1:12" hidden="1">
      <c r="A12" s="20" t="s">
        <v>102</v>
      </c>
      <c r="B12" s="46" t="s">
        <v>85</v>
      </c>
      <c r="C12" s="3" t="s">
        <v>24</v>
      </c>
      <c r="D12" s="16">
        <f>m.sheet!I85</f>
        <v>7.2876557191392983</v>
      </c>
      <c r="E12" s="58">
        <v>4613.25</v>
      </c>
      <c r="F12" s="57">
        <f t="shared" si="0"/>
        <v>33619.777746319371</v>
      </c>
    </row>
    <row r="13" spans="1:12" ht="115.2" hidden="1">
      <c r="A13" s="20" t="s">
        <v>103</v>
      </c>
      <c r="B13" s="44" t="s">
        <v>36</v>
      </c>
      <c r="C13" s="17"/>
      <c r="D13" s="17"/>
      <c r="E13" s="59"/>
      <c r="F13" s="57">
        <f t="shared" si="0"/>
        <v>0</v>
      </c>
    </row>
    <row r="14" spans="1:12" ht="72" hidden="1">
      <c r="A14" s="20" t="s">
        <v>104</v>
      </c>
      <c r="B14" s="44" t="s">
        <v>34</v>
      </c>
      <c r="C14" s="3" t="s">
        <v>24</v>
      </c>
      <c r="D14" s="16">
        <f>m.sheet!I93</f>
        <v>49.051528878822197</v>
      </c>
      <c r="E14" s="58">
        <v>18022.05</v>
      </c>
      <c r="F14" s="57">
        <f t="shared" si="0"/>
        <v>884009.10603057756</v>
      </c>
    </row>
    <row r="15" spans="1:12" ht="57.6" hidden="1">
      <c r="A15" s="20" t="s">
        <v>105</v>
      </c>
      <c r="B15" s="44" t="s">
        <v>35</v>
      </c>
      <c r="C15" s="3" t="s">
        <v>24</v>
      </c>
      <c r="D15" s="16">
        <f>m.sheet!I106</f>
        <v>50.172706681766705</v>
      </c>
      <c r="E15" s="58">
        <v>21857.8</v>
      </c>
      <c r="F15" s="57">
        <f t="shared" si="0"/>
        <v>1096664.9881087202</v>
      </c>
    </row>
    <row r="16" spans="1:12" ht="72" hidden="1">
      <c r="A16" s="20" t="s">
        <v>106</v>
      </c>
      <c r="B16" s="44" t="s">
        <v>38</v>
      </c>
      <c r="C16" s="17"/>
      <c r="D16" s="17"/>
      <c r="E16" s="59"/>
      <c r="F16" s="57">
        <f t="shared" si="0"/>
        <v>0</v>
      </c>
    </row>
    <row r="17" spans="1:6" hidden="1">
      <c r="A17" s="20" t="s">
        <v>107</v>
      </c>
      <c r="B17" s="46" t="s">
        <v>39</v>
      </c>
      <c r="C17" s="3" t="s">
        <v>44</v>
      </c>
      <c r="D17" s="16">
        <v>63.499096948818902</v>
      </c>
      <c r="E17" s="58">
        <v>34749</v>
      </c>
      <c r="F17" s="57">
        <f t="shared" si="0"/>
        <v>2206530.1198745081</v>
      </c>
    </row>
    <row r="18" spans="1:6" hidden="1">
      <c r="A18" s="20" t="s">
        <v>108</v>
      </c>
      <c r="B18" s="46" t="s">
        <v>40</v>
      </c>
      <c r="C18" s="3" t="s">
        <v>44</v>
      </c>
      <c r="D18" s="16">
        <f>m.sheet!I78</f>
        <v>144.42913385826776</v>
      </c>
      <c r="E18" s="58">
        <v>35138.75</v>
      </c>
      <c r="F18" s="57">
        <f t="shared" si="0"/>
        <v>5075059.2273622062</v>
      </c>
    </row>
    <row r="19" spans="1:6" ht="28.8" hidden="1">
      <c r="A19" s="20" t="s">
        <v>109</v>
      </c>
      <c r="B19" s="44" t="s">
        <v>37</v>
      </c>
      <c r="C19" s="3" t="s">
        <v>24</v>
      </c>
      <c r="D19" s="16">
        <f>m.sheet!I120</f>
        <v>35.819295016987546</v>
      </c>
      <c r="E19" s="60">
        <v>13021.95</v>
      </c>
      <c r="F19" s="57">
        <f t="shared" si="0"/>
        <v>466437.06874646101</v>
      </c>
    </row>
    <row r="20" spans="1:6" hidden="1">
      <c r="A20" s="20" t="s">
        <v>110</v>
      </c>
      <c r="B20" s="44" t="str">
        <f>m.sheet!B122</f>
        <v>Pacca brick work in ground floor cement, sand mortar:- Ratio 1:4</v>
      </c>
      <c r="C20" s="3" t="s">
        <v>24</v>
      </c>
      <c r="D20" s="16">
        <f>m.sheet!I136</f>
        <v>27.708274348810875</v>
      </c>
      <c r="E20" s="61">
        <v>14034.6</v>
      </c>
      <c r="F20" s="57">
        <f t="shared" si="0"/>
        <v>388874.54717582109</v>
      </c>
    </row>
    <row r="21" spans="1:6" hidden="1">
      <c r="A21" s="20" t="s">
        <v>111</v>
      </c>
      <c r="B21" s="47" t="s">
        <v>26</v>
      </c>
      <c r="C21" s="11" t="s">
        <v>25</v>
      </c>
      <c r="D21" s="15">
        <f>m.sheet!I144</f>
        <v>229.2093023255814</v>
      </c>
      <c r="E21" s="58">
        <v>432.5</v>
      </c>
      <c r="F21" s="57">
        <f t="shared" si="0"/>
        <v>99133.023255813954</v>
      </c>
    </row>
    <row r="22" spans="1:6" hidden="1">
      <c r="A22" s="20" t="s">
        <v>112</v>
      </c>
      <c r="B22" s="44" t="s">
        <v>27</v>
      </c>
      <c r="C22" s="3" t="s">
        <v>25</v>
      </c>
      <c r="D22" s="16">
        <f>m.sheet!I152</f>
        <v>182.13953488372096</v>
      </c>
      <c r="E22" s="60">
        <v>578</v>
      </c>
      <c r="F22" s="57">
        <f t="shared" si="0"/>
        <v>105276.65116279072</v>
      </c>
    </row>
    <row r="23" spans="1:6" ht="28.8" hidden="1">
      <c r="A23" s="20" t="s">
        <v>113</v>
      </c>
      <c r="B23" s="44" t="s">
        <v>28</v>
      </c>
      <c r="C23" s="10" t="s">
        <v>25</v>
      </c>
      <c r="D23" s="19">
        <f>m.sheet!I159</f>
        <v>193.39534883720933</v>
      </c>
      <c r="E23" s="61">
        <v>483.35</v>
      </c>
      <c r="F23" s="57">
        <f t="shared" si="0"/>
        <v>93477.641860465126</v>
      </c>
    </row>
    <row r="24" spans="1:6" ht="43.2" hidden="1">
      <c r="A24" s="20" t="s">
        <v>114</v>
      </c>
      <c r="B24" s="43" t="s">
        <v>45</v>
      </c>
      <c r="C24" s="3" t="s">
        <v>25</v>
      </c>
      <c r="D24" s="16">
        <f>D23+D22+D21</f>
        <v>604.74418604651169</v>
      </c>
      <c r="E24" s="58">
        <v>52.1</v>
      </c>
      <c r="F24" s="57">
        <f t="shared" si="0"/>
        <v>31507.172093023259</v>
      </c>
    </row>
    <row r="25" spans="1:6" hidden="1">
      <c r="A25" s="20" t="s">
        <v>115</v>
      </c>
      <c r="B25" s="46" t="s">
        <v>46</v>
      </c>
      <c r="C25" s="3" t="s">
        <v>25</v>
      </c>
      <c r="D25" s="16">
        <f>D24</f>
        <v>604.74418604651169</v>
      </c>
      <c r="E25" s="58">
        <v>181.25</v>
      </c>
      <c r="F25" s="57">
        <f t="shared" si="0"/>
        <v>109609.88372093024</v>
      </c>
    </row>
    <row r="26" spans="1:6" ht="43.2" hidden="1">
      <c r="A26" s="20" t="s">
        <v>116</v>
      </c>
      <c r="B26" s="47" t="s">
        <v>29</v>
      </c>
      <c r="C26" s="11" t="s">
        <v>25</v>
      </c>
      <c r="D26" s="15">
        <f>m.sheet!I188</f>
        <v>22.601162790697675</v>
      </c>
      <c r="E26" s="57">
        <v>875.3</v>
      </c>
      <c r="F26" s="57">
        <f t="shared" si="0"/>
        <v>19782.797790697674</v>
      </c>
    </row>
    <row r="27" spans="1:6" ht="57.6" hidden="1">
      <c r="A27" s="20" t="s">
        <v>117</v>
      </c>
      <c r="B27" s="44" t="s">
        <v>30</v>
      </c>
      <c r="C27" s="3" t="s">
        <v>25</v>
      </c>
      <c r="D27" s="16">
        <f>m.sheet!I200</f>
        <v>88.38372093023257</v>
      </c>
      <c r="E27" s="58">
        <v>836.4</v>
      </c>
      <c r="F27" s="57">
        <f t="shared" si="0"/>
        <v>73924.144186046513</v>
      </c>
    </row>
    <row r="28" spans="1:6" ht="86.4" hidden="1">
      <c r="A28" s="20" t="s">
        <v>118</v>
      </c>
      <c r="B28" s="43" t="s">
        <v>41</v>
      </c>
      <c r="C28" s="3" t="s">
        <v>25</v>
      </c>
      <c r="D28" s="16">
        <f>m.sheet!I166</f>
        <v>193.39534883720933</v>
      </c>
      <c r="E28" s="58">
        <v>2104.9</v>
      </c>
      <c r="F28" s="57">
        <f t="shared" si="0"/>
        <v>407077.86976744194</v>
      </c>
    </row>
    <row r="29" spans="1:6" hidden="1">
      <c r="A29" s="20" t="s">
        <v>119</v>
      </c>
      <c r="B29" s="46" t="s">
        <v>42</v>
      </c>
      <c r="C29" s="3" t="s">
        <v>43</v>
      </c>
      <c r="D29" s="3">
        <v>2</v>
      </c>
      <c r="E29" s="58">
        <v>1017.35</v>
      </c>
      <c r="F29" s="57">
        <f t="shared" si="0"/>
        <v>2034.7</v>
      </c>
    </row>
    <row r="30" spans="1:6" ht="86.4" hidden="1">
      <c r="A30" s="20" t="s">
        <v>120</v>
      </c>
      <c r="B30" s="44" t="s">
        <v>60</v>
      </c>
      <c r="C30" s="3" t="s">
        <v>25</v>
      </c>
      <c r="D30" s="16">
        <f>m.sheet!I36</f>
        <v>159.93488372093023</v>
      </c>
      <c r="E30" s="58">
        <v>129.25</v>
      </c>
      <c r="F30" s="57">
        <f t="shared" si="0"/>
        <v>20671.583720930234</v>
      </c>
    </row>
    <row r="31" spans="1:6" ht="57.6" hidden="1">
      <c r="A31" s="20" t="s">
        <v>121</v>
      </c>
      <c r="B31" s="43" t="s">
        <v>47</v>
      </c>
      <c r="C31" s="3" t="s">
        <v>25</v>
      </c>
      <c r="D31" s="16">
        <f>m.sheet!I175</f>
        <v>68.455813953488374</v>
      </c>
      <c r="E31" s="60">
        <v>3100.25</v>
      </c>
      <c r="F31" s="57">
        <f t="shared" si="0"/>
        <v>212230.13720930234</v>
      </c>
    </row>
    <row r="32" spans="1:6" ht="86.4" hidden="1">
      <c r="A32" s="20" t="s">
        <v>122</v>
      </c>
      <c r="B32" s="44" t="s">
        <v>69</v>
      </c>
      <c r="C32" s="3" t="s">
        <v>25</v>
      </c>
      <c r="D32" s="16">
        <f>m.sheet!I220</f>
        <v>184.18604651162795</v>
      </c>
      <c r="E32" s="58">
        <v>5723.15</v>
      </c>
      <c r="F32" s="57">
        <f t="shared" si="0"/>
        <v>1054124.3720930235</v>
      </c>
    </row>
    <row r="33" spans="1:9" ht="30" hidden="1" customHeight="1">
      <c r="A33" s="20" t="s">
        <v>123</v>
      </c>
      <c r="B33" s="44" t="s">
        <v>70</v>
      </c>
      <c r="C33" s="3"/>
      <c r="D33" s="16">
        <f>D32</f>
        <v>184.18604651162795</v>
      </c>
      <c r="E33" s="58">
        <v>69.05</v>
      </c>
      <c r="F33" s="57">
        <f t="shared" si="0"/>
        <v>12718.04651162791</v>
      </c>
      <c r="I33" t="s">
        <v>61</v>
      </c>
    </row>
    <row r="34" spans="1:9" ht="86.4" hidden="1">
      <c r="A34" s="20" t="s">
        <v>124</v>
      </c>
      <c r="B34" s="44" t="s">
        <v>89</v>
      </c>
      <c r="C34" s="3" t="s">
        <v>25</v>
      </c>
      <c r="D34" s="16">
        <f>m.sheet!I273</f>
        <v>14.243720930232557</v>
      </c>
      <c r="E34" s="58">
        <v>3380.3</v>
      </c>
      <c r="F34" s="57">
        <f t="shared" si="0"/>
        <v>48148.049860465115</v>
      </c>
    </row>
    <row r="35" spans="1:9" ht="72" hidden="1">
      <c r="A35" s="20" t="s">
        <v>125</v>
      </c>
      <c r="B35" s="43" t="s">
        <v>90</v>
      </c>
      <c r="C35" s="3" t="s">
        <v>25</v>
      </c>
      <c r="D35" s="16">
        <f>m.sheet!I280</f>
        <v>24.558139534883722</v>
      </c>
      <c r="E35" s="58">
        <v>7309.4</v>
      </c>
      <c r="F35" s="57">
        <f t="shared" si="0"/>
        <v>179505.26511627907</v>
      </c>
    </row>
    <row r="36" spans="1:9" hidden="1">
      <c r="A36" s="20" t="s">
        <v>126</v>
      </c>
      <c r="B36" s="48" t="s">
        <v>92</v>
      </c>
      <c r="C36" s="3" t="s">
        <v>24</v>
      </c>
      <c r="D36" s="16">
        <f>m.sheet!I24</f>
        <v>176.58550396375992</v>
      </c>
      <c r="E36" s="60">
        <v>1085.9000000000001</v>
      </c>
      <c r="F36" s="57">
        <f t="shared" si="0"/>
        <v>191754.1987542469</v>
      </c>
    </row>
    <row r="37" spans="1:9" ht="57.6" hidden="1">
      <c r="A37" s="20" t="s">
        <v>127</v>
      </c>
      <c r="B37" s="44" t="s">
        <v>71</v>
      </c>
      <c r="C37" s="3" t="s">
        <v>25</v>
      </c>
      <c r="D37" s="16">
        <f>m.sheet!I227</f>
        <v>15.348837209302326</v>
      </c>
      <c r="E37" s="58">
        <v>3871.35</v>
      </c>
      <c r="F37" s="57">
        <f t="shared" si="0"/>
        <v>59420.720930232557</v>
      </c>
    </row>
    <row r="38" spans="1:9" ht="100.8" hidden="1">
      <c r="A38" s="20" t="s">
        <v>128</v>
      </c>
      <c r="B38" s="44" t="s">
        <v>76</v>
      </c>
      <c r="C38" s="3" t="s">
        <v>25</v>
      </c>
      <c r="D38" s="16">
        <f>m.sheet!I236</f>
        <v>31.720930232558143</v>
      </c>
      <c r="E38" s="58">
        <v>5550.55</v>
      </c>
      <c r="F38" s="57">
        <f t="shared" si="0"/>
        <v>176068.60930232561</v>
      </c>
    </row>
    <row r="39" spans="1:9" ht="144" hidden="1">
      <c r="A39" s="20" t="s">
        <v>129</v>
      </c>
      <c r="B39" s="44" t="s">
        <v>72</v>
      </c>
      <c r="C39" s="3" t="s">
        <v>25</v>
      </c>
      <c r="D39" s="16">
        <f>m.sheet!I244</f>
        <v>23.944186046511629</v>
      </c>
      <c r="E39" s="58">
        <v>12672.3</v>
      </c>
      <c r="F39" s="57">
        <f t="shared" si="0"/>
        <v>303427.90883720928</v>
      </c>
    </row>
    <row r="40" spans="1:9" ht="72" hidden="1">
      <c r="A40" s="20" t="s">
        <v>130</v>
      </c>
      <c r="B40" s="44" t="s">
        <v>73</v>
      </c>
      <c r="C40" s="3" t="s">
        <v>25</v>
      </c>
      <c r="D40" s="16">
        <f>D39</f>
        <v>23.944186046511629</v>
      </c>
      <c r="E40" s="58">
        <v>14904.7</v>
      </c>
      <c r="F40" s="57">
        <f t="shared" si="0"/>
        <v>356880.90976744186</v>
      </c>
    </row>
    <row r="41" spans="1:9" ht="135.75" hidden="1" customHeight="1">
      <c r="A41" s="20" t="s">
        <v>131</v>
      </c>
      <c r="B41" s="44" t="s">
        <v>74</v>
      </c>
      <c r="C41" s="3" t="s">
        <v>25</v>
      </c>
      <c r="D41" s="16">
        <f>m.sheet!I259</f>
        <v>7.7767441860465123</v>
      </c>
      <c r="E41" s="58">
        <v>17617.599999999999</v>
      </c>
      <c r="F41" s="57">
        <f t="shared" si="0"/>
        <v>137007.56837209302</v>
      </c>
    </row>
    <row r="42" spans="1:9" ht="115.2" hidden="1">
      <c r="A42" s="20" t="s">
        <v>132</v>
      </c>
      <c r="B42" s="44" t="s">
        <v>75</v>
      </c>
      <c r="C42" s="3" t="s">
        <v>25</v>
      </c>
      <c r="D42" s="16">
        <f>m.sheet!I266</f>
        <v>5.525581395348838</v>
      </c>
      <c r="E42" s="58">
        <v>26213.75</v>
      </c>
      <c r="F42" s="57">
        <f t="shared" si="0"/>
        <v>144846.20930232559</v>
      </c>
    </row>
    <row r="43" spans="1:9" ht="30" hidden="1" customHeight="1">
      <c r="A43" s="20" t="s">
        <v>172</v>
      </c>
      <c r="B43" s="49" t="s">
        <v>91</v>
      </c>
      <c r="C43" s="3" t="s">
        <v>25</v>
      </c>
      <c r="D43" s="16">
        <f>m.sheet!I287</f>
        <v>13.097674418604653</v>
      </c>
      <c r="E43" s="58">
        <v>4776.8999999999996</v>
      </c>
      <c r="F43" s="57">
        <f t="shared" si="0"/>
        <v>62566.280930232562</v>
      </c>
    </row>
    <row r="44" spans="1:9" hidden="1">
      <c r="A44" s="3"/>
      <c r="B44" s="76" t="s">
        <v>176</v>
      </c>
      <c r="C44" s="76"/>
      <c r="D44" s="76"/>
      <c r="E44" s="76"/>
      <c r="F44" s="62">
        <f>SUM(F5:F43)</f>
        <v>14581132.317089552</v>
      </c>
    </row>
    <row r="45" spans="1:9">
      <c r="A45" s="3"/>
      <c r="B45" s="50" t="s">
        <v>174</v>
      </c>
      <c r="C45" s="39"/>
      <c r="D45" s="39"/>
      <c r="E45" s="62"/>
      <c r="F45" s="62"/>
    </row>
    <row r="46" spans="1:9" ht="43.2">
      <c r="A46" s="3" t="s">
        <v>215</v>
      </c>
      <c r="B46" s="48" t="s">
        <v>133</v>
      </c>
      <c r="C46" s="3" t="s">
        <v>43</v>
      </c>
      <c r="D46" s="3">
        <f>'m.sheet e'!I8</f>
        <v>16</v>
      </c>
      <c r="E46" s="58"/>
      <c r="F46" s="58"/>
    </row>
    <row r="47" spans="1:9" ht="57.6">
      <c r="A47" s="3" t="s">
        <v>216</v>
      </c>
      <c r="B47" s="48" t="s">
        <v>135</v>
      </c>
      <c r="C47" s="3" t="s">
        <v>43</v>
      </c>
      <c r="D47" s="3">
        <f>'m.sheet e'!I15</f>
        <v>8</v>
      </c>
      <c r="E47" s="58"/>
      <c r="F47" s="58"/>
    </row>
    <row r="48" spans="1:9" ht="28.8">
      <c r="A48" s="3" t="s">
        <v>217</v>
      </c>
      <c r="B48" s="48" t="s">
        <v>136</v>
      </c>
      <c r="C48" s="3" t="s">
        <v>43</v>
      </c>
      <c r="D48" s="3">
        <f>'m.sheet e'!I15</f>
        <v>8</v>
      </c>
      <c r="E48" s="58"/>
      <c r="F48" s="58"/>
    </row>
    <row r="49" spans="1:6" ht="115.2">
      <c r="A49" s="3" t="s">
        <v>218</v>
      </c>
      <c r="B49" s="48" t="s">
        <v>137</v>
      </c>
      <c r="C49" s="3" t="s">
        <v>138</v>
      </c>
      <c r="D49" s="3"/>
      <c r="E49" s="58"/>
      <c r="F49" s="58"/>
    </row>
    <row r="50" spans="1:6" ht="86.4">
      <c r="A50" s="3" t="s">
        <v>219</v>
      </c>
      <c r="B50" s="48" t="s">
        <v>139</v>
      </c>
      <c r="C50" s="3"/>
      <c r="D50" s="3"/>
      <c r="E50" s="58"/>
      <c r="F50" s="58"/>
    </row>
    <row r="51" spans="1:6">
      <c r="A51" s="3" t="s">
        <v>220</v>
      </c>
      <c r="B51" s="51" t="s">
        <v>140</v>
      </c>
      <c r="C51" s="3" t="s">
        <v>43</v>
      </c>
      <c r="D51" s="3">
        <f>'m.sheet e'!I29</f>
        <v>6</v>
      </c>
      <c r="E51" s="58"/>
      <c r="F51" s="58"/>
    </row>
    <row r="52" spans="1:6">
      <c r="A52" s="3" t="s">
        <v>221</v>
      </c>
      <c r="B52" s="51" t="s">
        <v>141</v>
      </c>
      <c r="C52" s="3" t="s">
        <v>43</v>
      </c>
      <c r="D52" s="3">
        <f>'m.sheet e'!I35</f>
        <v>2</v>
      </c>
      <c r="E52" s="58"/>
      <c r="F52" s="58"/>
    </row>
    <row r="53" spans="1:6" ht="86.4">
      <c r="A53" s="3" t="s">
        <v>222</v>
      </c>
      <c r="B53" s="48" t="s">
        <v>142</v>
      </c>
      <c r="C53" s="3"/>
      <c r="D53" s="3"/>
      <c r="E53" s="58"/>
      <c r="F53" s="58"/>
    </row>
    <row r="54" spans="1:6">
      <c r="A54" s="3" t="s">
        <v>223</v>
      </c>
      <c r="B54" s="51" t="s">
        <v>143</v>
      </c>
      <c r="C54" s="3" t="s">
        <v>43</v>
      </c>
      <c r="D54" s="3">
        <f>'m.sheet e'!I42</f>
        <v>2</v>
      </c>
      <c r="E54" s="58"/>
      <c r="F54" s="58"/>
    </row>
    <row r="55" spans="1:6">
      <c r="A55" s="3" t="s">
        <v>224</v>
      </c>
      <c r="B55" s="51" t="s">
        <v>144</v>
      </c>
      <c r="C55" s="3" t="s">
        <v>43</v>
      </c>
      <c r="D55" s="3">
        <f>'m.sheet e'!I48</f>
        <v>2</v>
      </c>
      <c r="E55" s="58"/>
      <c r="F55" s="58"/>
    </row>
    <row r="56" spans="1:6" ht="158.4">
      <c r="A56" s="3" t="s">
        <v>225</v>
      </c>
      <c r="B56" s="48" t="s">
        <v>145</v>
      </c>
      <c r="C56" s="3" t="s">
        <v>138</v>
      </c>
      <c r="D56" s="3">
        <f>'m.sheet e'!I55</f>
        <v>2</v>
      </c>
      <c r="E56" s="58"/>
      <c r="F56" s="58"/>
    </row>
    <row r="57" spans="1:6" ht="57.6">
      <c r="A57" s="3" t="s">
        <v>226</v>
      </c>
      <c r="B57" s="48" t="s">
        <v>146</v>
      </c>
      <c r="C57" s="3"/>
      <c r="D57" s="3"/>
      <c r="E57" s="58"/>
      <c r="F57" s="58"/>
    </row>
    <row r="58" spans="1:6">
      <c r="A58" s="3" t="s">
        <v>227</v>
      </c>
      <c r="B58" s="51" t="s">
        <v>147</v>
      </c>
      <c r="C58" s="3" t="s">
        <v>148</v>
      </c>
      <c r="D58" s="3">
        <f>'m.sheet e'!I62</f>
        <v>100</v>
      </c>
      <c r="E58" s="58"/>
      <c r="F58" s="58"/>
    </row>
    <row r="59" spans="1:6" ht="72">
      <c r="A59" s="3" t="s">
        <v>228</v>
      </c>
      <c r="B59" s="48" t="s">
        <v>149</v>
      </c>
      <c r="C59" s="3" t="s">
        <v>150</v>
      </c>
      <c r="D59" s="3">
        <f>'m.sheet e'!F68</f>
        <v>1</v>
      </c>
      <c r="E59" s="58"/>
      <c r="F59" s="58"/>
    </row>
    <row r="60" spans="1:6" ht="57.6">
      <c r="A60" s="3" t="s">
        <v>229</v>
      </c>
      <c r="B60" s="48" t="s">
        <v>151</v>
      </c>
      <c r="C60" s="3"/>
      <c r="D60" s="3"/>
      <c r="E60" s="58"/>
      <c r="F60" s="58"/>
    </row>
    <row r="61" spans="1:6">
      <c r="A61" s="3" t="s">
        <v>230</v>
      </c>
      <c r="B61" s="51" t="s">
        <v>152</v>
      </c>
      <c r="C61" s="3" t="s">
        <v>43</v>
      </c>
      <c r="D61" s="3">
        <f>'m.sheet e'!I68</f>
        <v>2</v>
      </c>
      <c r="E61" s="58"/>
      <c r="F61" s="58"/>
    </row>
    <row r="62" spans="1:6">
      <c r="A62" s="3" t="s">
        <v>231</v>
      </c>
      <c r="B62" s="51" t="s">
        <v>153</v>
      </c>
      <c r="C62" s="3" t="s">
        <v>43</v>
      </c>
      <c r="D62" s="3">
        <f>'m.sheet e'!I69</f>
        <v>4</v>
      </c>
      <c r="E62" s="58"/>
      <c r="F62" s="58"/>
    </row>
    <row r="63" spans="1:6">
      <c r="A63" s="3" t="s">
        <v>232</v>
      </c>
      <c r="B63" s="51" t="s">
        <v>154</v>
      </c>
      <c r="C63" s="3" t="s">
        <v>43</v>
      </c>
      <c r="D63" s="3">
        <f>'m.sheet e'!I70</f>
        <v>12</v>
      </c>
      <c r="E63" s="58"/>
      <c r="F63" s="58"/>
    </row>
    <row r="64" spans="1:6">
      <c r="A64" s="3" t="s">
        <v>233</v>
      </c>
      <c r="B64" s="51" t="s">
        <v>155</v>
      </c>
      <c r="C64" s="3" t="s">
        <v>43</v>
      </c>
      <c r="D64" s="3">
        <f>'m.sheet e'!I71</f>
        <v>28</v>
      </c>
      <c r="E64" s="58"/>
      <c r="F64" s="58"/>
    </row>
    <row r="65" spans="1:6" ht="43.2">
      <c r="A65" s="3" t="s">
        <v>234</v>
      </c>
      <c r="B65" s="48" t="s">
        <v>156</v>
      </c>
      <c r="C65" s="3"/>
      <c r="D65" s="3"/>
      <c r="E65" s="58"/>
      <c r="F65" s="58"/>
    </row>
    <row r="66" spans="1:6">
      <c r="A66" s="3" t="s">
        <v>235</v>
      </c>
      <c r="B66" s="48" t="s">
        <v>157</v>
      </c>
      <c r="C66" s="3" t="s">
        <v>43</v>
      </c>
      <c r="D66" s="3">
        <f>'m.sheet e'!I80</f>
        <v>28</v>
      </c>
      <c r="E66" s="58"/>
      <c r="F66" s="58"/>
    </row>
    <row r="67" spans="1:6" ht="57.6">
      <c r="A67" s="3" t="s">
        <v>236</v>
      </c>
      <c r="B67" s="48" t="s">
        <v>158</v>
      </c>
      <c r="C67" s="3"/>
      <c r="D67" s="3"/>
      <c r="E67" s="58"/>
      <c r="F67" s="58"/>
    </row>
    <row r="68" spans="1:6">
      <c r="A68" s="3" t="s">
        <v>237</v>
      </c>
      <c r="B68" s="51" t="s">
        <v>159</v>
      </c>
      <c r="C68" s="3"/>
      <c r="D68" s="3"/>
      <c r="E68" s="58"/>
      <c r="F68" s="58"/>
    </row>
    <row r="69" spans="1:6">
      <c r="A69" s="3" t="s">
        <v>238</v>
      </c>
      <c r="B69" s="51" t="s">
        <v>160</v>
      </c>
      <c r="C69" s="3" t="s">
        <v>162</v>
      </c>
      <c r="D69" s="3">
        <v>50</v>
      </c>
      <c r="E69" s="58"/>
      <c r="F69" s="58"/>
    </row>
    <row r="70" spans="1:6">
      <c r="A70" s="3" t="s">
        <v>239</v>
      </c>
      <c r="B70" s="51" t="s">
        <v>161</v>
      </c>
      <c r="C70" s="3" t="s">
        <v>162</v>
      </c>
      <c r="D70" s="3">
        <v>50</v>
      </c>
      <c r="E70" s="58"/>
      <c r="F70" s="58"/>
    </row>
    <row r="71" spans="1:6">
      <c r="A71" s="3"/>
      <c r="B71" s="50" t="s">
        <v>177</v>
      </c>
      <c r="C71" s="39"/>
      <c r="D71" s="39"/>
      <c r="E71" s="62"/>
      <c r="F71" s="62"/>
    </row>
    <row r="72" spans="1:6" hidden="1">
      <c r="A72" s="3" t="s">
        <v>240</v>
      </c>
      <c r="B72" s="51" t="s">
        <v>178</v>
      </c>
      <c r="C72" s="3" t="s">
        <v>179</v>
      </c>
      <c r="D72" s="16">
        <f>D9</f>
        <v>15.182616081540203</v>
      </c>
      <c r="E72" s="58">
        <v>2584.75</v>
      </c>
      <c r="F72" s="58">
        <f t="shared" ref="F72:F78" si="1">E72*D72</f>
        <v>39243.266916761044</v>
      </c>
    </row>
    <row r="73" spans="1:6" hidden="1">
      <c r="A73" s="3" t="s">
        <v>244</v>
      </c>
      <c r="B73" s="51" t="s">
        <v>180</v>
      </c>
      <c r="C73" s="3" t="s">
        <v>179</v>
      </c>
      <c r="D73" s="16">
        <f>D10</f>
        <v>14.715458663646661</v>
      </c>
      <c r="E73" s="58">
        <v>4229.6000000000004</v>
      </c>
      <c r="F73" s="58">
        <f t="shared" si="1"/>
        <v>62240.503963759926</v>
      </c>
    </row>
    <row r="74" spans="1:6" hidden="1">
      <c r="A74" s="3" t="s">
        <v>242</v>
      </c>
      <c r="B74" s="51" t="s">
        <v>181</v>
      </c>
      <c r="C74" s="3" t="s">
        <v>179</v>
      </c>
      <c r="D74" s="16">
        <f>D11</f>
        <v>5.1013590033975094</v>
      </c>
      <c r="E74" s="58">
        <v>5169.5</v>
      </c>
      <c r="F74" s="58">
        <f t="shared" si="1"/>
        <v>26371.475368063424</v>
      </c>
    </row>
    <row r="75" spans="1:6" ht="43.2" hidden="1">
      <c r="A75" s="3" t="s">
        <v>245</v>
      </c>
      <c r="B75" s="48" t="s">
        <v>182</v>
      </c>
      <c r="C75" s="3" t="s">
        <v>179</v>
      </c>
      <c r="D75" s="16">
        <v>30</v>
      </c>
      <c r="E75" s="58">
        <v>8459.2000000000007</v>
      </c>
      <c r="F75" s="58">
        <f t="shared" si="1"/>
        <v>253776.00000000003</v>
      </c>
    </row>
    <row r="76" spans="1:6" hidden="1">
      <c r="A76" s="3" t="s">
        <v>241</v>
      </c>
      <c r="B76" s="51" t="s">
        <v>183</v>
      </c>
      <c r="C76" s="3" t="s">
        <v>179</v>
      </c>
      <c r="D76" s="16">
        <v>10</v>
      </c>
      <c r="E76" s="58">
        <v>214.75</v>
      </c>
      <c r="F76" s="58">
        <f t="shared" si="1"/>
        <v>2147.5</v>
      </c>
    </row>
    <row r="77" spans="1:6" hidden="1">
      <c r="A77" s="3" t="s">
        <v>246</v>
      </c>
      <c r="B77" s="51" t="s">
        <v>184</v>
      </c>
      <c r="C77" s="3" t="s">
        <v>43</v>
      </c>
      <c r="D77" s="3">
        <v>7</v>
      </c>
      <c r="E77" s="58">
        <v>229</v>
      </c>
      <c r="F77" s="58">
        <f t="shared" si="1"/>
        <v>1603</v>
      </c>
    </row>
    <row r="78" spans="1:6" hidden="1">
      <c r="A78" s="3" t="s">
        <v>243</v>
      </c>
      <c r="B78" s="51" t="s">
        <v>185</v>
      </c>
      <c r="C78" s="3" t="s">
        <v>179</v>
      </c>
      <c r="D78" s="16">
        <v>20</v>
      </c>
      <c r="E78" s="58">
        <v>1997.3</v>
      </c>
      <c r="F78" s="58">
        <f t="shared" si="1"/>
        <v>39946</v>
      </c>
    </row>
    <row r="79" spans="1:6" hidden="1">
      <c r="A79" s="3"/>
      <c r="B79" s="50" t="s">
        <v>247</v>
      </c>
      <c r="C79" s="39"/>
      <c r="D79" s="39"/>
      <c r="E79" s="62"/>
      <c r="F79" s="62">
        <f>SUM(F72:F78)</f>
        <v>425327.74624858442</v>
      </c>
    </row>
    <row r="80" spans="1:6" hidden="1">
      <c r="A80" s="3"/>
      <c r="B80" s="50" t="s">
        <v>186</v>
      </c>
      <c r="C80" s="39"/>
      <c r="D80" s="39"/>
      <c r="E80" s="62"/>
      <c r="F80" s="62"/>
    </row>
    <row r="81" spans="1:6" ht="28.8" hidden="1">
      <c r="A81" s="3" t="s">
        <v>248</v>
      </c>
      <c r="B81" s="48" t="s">
        <v>187</v>
      </c>
      <c r="C81" s="3" t="s">
        <v>150</v>
      </c>
      <c r="D81" s="3">
        <v>1</v>
      </c>
      <c r="E81" s="58">
        <v>12083.17</v>
      </c>
      <c r="F81" s="58">
        <f>E81*D81</f>
        <v>12083.17</v>
      </c>
    </row>
    <row r="82" spans="1:6" ht="57.6" hidden="1">
      <c r="A82" s="3" t="s">
        <v>249</v>
      </c>
      <c r="B82" s="48" t="s">
        <v>188</v>
      </c>
      <c r="C82" s="39" t="s">
        <v>162</v>
      </c>
      <c r="D82" s="3">
        <v>30</v>
      </c>
      <c r="E82" s="58">
        <v>5021.6499999999996</v>
      </c>
      <c r="F82" s="58">
        <f>E82*D82</f>
        <v>150649.5</v>
      </c>
    </row>
    <row r="83" spans="1:6" ht="57.6" hidden="1">
      <c r="A83" s="3" t="s">
        <v>250</v>
      </c>
      <c r="B83" s="48" t="s">
        <v>189</v>
      </c>
      <c r="C83" s="39" t="s">
        <v>162</v>
      </c>
      <c r="D83" s="3">
        <v>30</v>
      </c>
      <c r="E83" s="58">
        <v>6809.75</v>
      </c>
      <c r="F83" s="58">
        <f t="shared" ref="F83:F95" si="2">E83*D83</f>
        <v>204292.5</v>
      </c>
    </row>
    <row r="84" spans="1:6" ht="57.6" hidden="1">
      <c r="A84" s="3" t="s">
        <v>251</v>
      </c>
      <c r="B84" s="48" t="s">
        <v>190</v>
      </c>
      <c r="C84" s="39" t="s">
        <v>162</v>
      </c>
      <c r="D84" s="3">
        <v>30</v>
      </c>
      <c r="E84" s="58">
        <v>8593.9500000000007</v>
      </c>
      <c r="F84" s="58">
        <f t="shared" si="2"/>
        <v>257818.50000000003</v>
      </c>
    </row>
    <row r="85" spans="1:6" ht="43.2" hidden="1">
      <c r="A85" s="3" t="s">
        <v>252</v>
      </c>
      <c r="B85" s="48" t="s">
        <v>191</v>
      </c>
      <c r="C85" s="3" t="s">
        <v>192</v>
      </c>
      <c r="D85" s="3">
        <v>1</v>
      </c>
      <c r="E85" s="58">
        <v>51671.35</v>
      </c>
      <c r="F85" s="58">
        <f t="shared" si="2"/>
        <v>51671.35</v>
      </c>
    </row>
    <row r="86" spans="1:6" ht="43.2" hidden="1">
      <c r="A86" s="3" t="s">
        <v>253</v>
      </c>
      <c r="B86" s="51" t="s">
        <v>193</v>
      </c>
      <c r="C86" s="17" t="s">
        <v>194</v>
      </c>
      <c r="D86" s="3">
        <v>1</v>
      </c>
      <c r="E86" s="58">
        <v>224.4</v>
      </c>
      <c r="F86" s="58">
        <f t="shared" si="2"/>
        <v>224.4</v>
      </c>
    </row>
    <row r="87" spans="1:6" ht="43.2" hidden="1">
      <c r="A87" s="3" t="s">
        <v>254</v>
      </c>
      <c r="B87" s="48" t="s">
        <v>195</v>
      </c>
      <c r="C87" s="3" t="s">
        <v>43</v>
      </c>
      <c r="D87" s="3">
        <v>1</v>
      </c>
      <c r="E87" s="58">
        <v>349.6</v>
      </c>
      <c r="F87" s="58">
        <f t="shared" si="2"/>
        <v>349.6</v>
      </c>
    </row>
    <row r="88" spans="1:6" ht="43.2" hidden="1">
      <c r="A88" s="3" t="s">
        <v>255</v>
      </c>
      <c r="B88" s="48" t="s">
        <v>196</v>
      </c>
      <c r="C88" s="3" t="s">
        <v>162</v>
      </c>
      <c r="D88" s="16">
        <f>48/3.281</f>
        <v>14.629686071319719</v>
      </c>
      <c r="E88" s="58">
        <v>3173.05</v>
      </c>
      <c r="F88" s="58">
        <f t="shared" si="2"/>
        <v>46420.725388601037</v>
      </c>
    </row>
    <row r="89" spans="1:6" ht="57.6" hidden="1">
      <c r="A89" s="3" t="s">
        <v>256</v>
      </c>
      <c r="B89" s="48" t="s">
        <v>197</v>
      </c>
      <c r="C89" s="3" t="s">
        <v>162</v>
      </c>
      <c r="D89" s="16">
        <f>250/3.281</f>
        <v>76.196281621456876</v>
      </c>
      <c r="E89" s="58">
        <v>6828.5</v>
      </c>
      <c r="F89" s="58">
        <f t="shared" si="2"/>
        <v>520306.30905211827</v>
      </c>
    </row>
    <row r="90" spans="1:6" ht="28.8" hidden="1">
      <c r="A90" s="3" t="s">
        <v>257</v>
      </c>
      <c r="B90" s="48" t="s">
        <v>198</v>
      </c>
      <c r="C90" s="17" t="s">
        <v>199</v>
      </c>
      <c r="D90" s="3">
        <v>35</v>
      </c>
      <c r="E90" s="58">
        <v>3299.45</v>
      </c>
      <c r="F90" s="58">
        <f t="shared" si="2"/>
        <v>115480.75</v>
      </c>
    </row>
    <row r="91" spans="1:6" ht="28.8" hidden="1">
      <c r="A91" s="3" t="s">
        <v>258</v>
      </c>
      <c r="B91" s="48" t="s">
        <v>200</v>
      </c>
      <c r="C91" s="3" t="s">
        <v>24</v>
      </c>
      <c r="D91" s="3">
        <v>3</v>
      </c>
      <c r="E91" s="58">
        <v>6018.55</v>
      </c>
      <c r="F91" s="58">
        <f t="shared" si="2"/>
        <v>18055.650000000001</v>
      </c>
    </row>
    <row r="92" spans="1:6" ht="86.4" hidden="1">
      <c r="A92" s="3" t="s">
        <v>259</v>
      </c>
      <c r="B92" s="48" t="s">
        <v>201</v>
      </c>
      <c r="C92" s="3" t="s">
        <v>162</v>
      </c>
      <c r="D92" s="16">
        <f>250/3.281</f>
        <v>76.196281621456876</v>
      </c>
      <c r="E92" s="58">
        <v>257.5</v>
      </c>
      <c r="F92" s="58">
        <f t="shared" si="2"/>
        <v>19620.542517525144</v>
      </c>
    </row>
    <row r="93" spans="1:6" ht="57.6" hidden="1">
      <c r="A93" s="3" t="s">
        <v>260</v>
      </c>
      <c r="B93" s="48" t="s">
        <v>202</v>
      </c>
      <c r="C93" s="3" t="s">
        <v>43</v>
      </c>
      <c r="D93" s="3">
        <v>1</v>
      </c>
      <c r="E93" s="58">
        <v>2355.6</v>
      </c>
      <c r="F93" s="58">
        <f t="shared" si="2"/>
        <v>2355.6</v>
      </c>
    </row>
    <row r="94" spans="1:6" ht="43.2" hidden="1">
      <c r="A94" s="3" t="s">
        <v>261</v>
      </c>
      <c r="B94" s="48" t="s">
        <v>203</v>
      </c>
      <c r="C94" s="3" t="s">
        <v>162</v>
      </c>
      <c r="D94" s="3">
        <v>70</v>
      </c>
      <c r="E94" s="58">
        <v>975.37</v>
      </c>
      <c r="F94" s="58">
        <f t="shared" si="2"/>
        <v>68275.899999999994</v>
      </c>
    </row>
    <row r="95" spans="1:6" ht="28.8" hidden="1">
      <c r="A95" s="3" t="s">
        <v>262</v>
      </c>
      <c r="B95" s="48" t="s">
        <v>204</v>
      </c>
      <c r="C95" s="3" t="s">
        <v>43</v>
      </c>
      <c r="D95" s="3">
        <v>1</v>
      </c>
      <c r="E95" s="58">
        <v>37072.5</v>
      </c>
      <c r="F95" s="58">
        <f t="shared" si="2"/>
        <v>37072.5</v>
      </c>
    </row>
    <row r="96" spans="1:6" hidden="1">
      <c r="A96" s="3"/>
      <c r="B96" s="52" t="s">
        <v>205</v>
      </c>
      <c r="C96" s="39"/>
      <c r="D96" s="39"/>
      <c r="E96" s="62"/>
      <c r="F96" s="62">
        <f>SUM(F81:F95)</f>
        <v>1504676.9969582444</v>
      </c>
    </row>
    <row r="97" spans="1:6" hidden="1">
      <c r="A97" s="39"/>
      <c r="B97" s="50" t="s">
        <v>206</v>
      </c>
      <c r="C97" s="39"/>
      <c r="D97" s="39"/>
      <c r="E97" s="62"/>
      <c r="F97" s="62">
        <f>F71+F44+F79+F96</f>
        <v>16511137.060296381</v>
      </c>
    </row>
    <row r="98" spans="1:6" ht="30" hidden="1" customHeight="1">
      <c r="B98" s="71" t="s">
        <v>207</v>
      </c>
      <c r="C98" s="72"/>
      <c r="D98" s="72"/>
      <c r="E98" s="72"/>
      <c r="F98" s="72"/>
    </row>
    <row r="99" spans="1:6" hidden="1"/>
  </sheetData>
  <mergeCells count="6">
    <mergeCell ref="B98:F98"/>
    <mergeCell ref="A1:F1"/>
    <mergeCell ref="G1:L1"/>
    <mergeCell ref="A2:F2"/>
    <mergeCell ref="G2:L2"/>
    <mergeCell ref="B44:E44"/>
  </mergeCells>
  <pageMargins left="0.7" right="0.7" top="0.75" bottom="0.75" header="0.3" footer="0.3"/>
  <pageSetup paperSize="9" scale="73" orientation="portrait" r:id="rId1"/>
</worksheet>
</file>

<file path=xl/worksheets/sheet5.xml><?xml version="1.0" encoding="utf-8"?>
<worksheet xmlns="http://schemas.openxmlformats.org/spreadsheetml/2006/main" xmlns:r="http://schemas.openxmlformats.org/officeDocument/2006/relationships">
  <sheetPr>
    <tabColor rgb="FF002060"/>
  </sheetPr>
  <dimension ref="A1:L97"/>
  <sheetViews>
    <sheetView view="pageBreakPreview" topLeftCell="A86" zoomScale="70" zoomScaleSheetLayoutView="70" workbookViewId="0">
      <selection activeCell="I83" sqref="I83"/>
    </sheetView>
  </sheetViews>
  <sheetFormatPr defaultRowHeight="14.4"/>
  <cols>
    <col min="1" max="1" width="8" style="4" customWidth="1"/>
    <col min="2" max="2" width="57.5546875" style="53" customWidth="1"/>
    <col min="3" max="3" width="7.5546875" style="4" bestFit="1" customWidth="1"/>
    <col min="4" max="4" width="12.33203125" style="4" customWidth="1"/>
    <col min="5" max="5" width="13.33203125" style="60" bestFit="1" customWidth="1"/>
    <col min="6" max="6" width="19.6640625" style="60" bestFit="1" customWidth="1"/>
  </cols>
  <sheetData>
    <row r="1" spans="1:12" ht="64.95" customHeight="1">
      <c r="A1" s="73" t="s">
        <v>263</v>
      </c>
      <c r="B1" s="74"/>
      <c r="C1" s="74"/>
      <c r="D1" s="74"/>
      <c r="E1" s="74"/>
      <c r="F1" s="74"/>
      <c r="G1" s="74"/>
      <c r="H1" s="74"/>
      <c r="I1" s="74"/>
      <c r="J1" s="74"/>
      <c r="K1" s="74"/>
      <c r="L1" s="74"/>
    </row>
    <row r="2" spans="1:12" ht="24.75" customHeight="1">
      <c r="A2" s="75"/>
      <c r="B2" s="75"/>
      <c r="C2" s="75"/>
      <c r="D2" s="75"/>
      <c r="E2" s="75"/>
      <c r="F2" s="75"/>
      <c r="G2" s="75"/>
      <c r="H2" s="75"/>
      <c r="I2" s="75"/>
      <c r="J2" s="75"/>
      <c r="K2" s="75"/>
      <c r="L2" s="75"/>
    </row>
    <row r="3" spans="1:12" s="4" customFormat="1" ht="29.25" customHeight="1">
      <c r="A3" s="40" t="s">
        <v>94</v>
      </c>
      <c r="B3" s="41" t="s">
        <v>0</v>
      </c>
      <c r="C3" s="41" t="s">
        <v>1</v>
      </c>
      <c r="D3" s="41" t="s">
        <v>2</v>
      </c>
      <c r="E3" s="54" t="s">
        <v>3</v>
      </c>
      <c r="F3" s="54" t="s">
        <v>4</v>
      </c>
    </row>
    <row r="4" spans="1:12" s="4" customFormat="1" ht="29.25" hidden="1" customHeight="1">
      <c r="A4" s="12"/>
      <c r="B4" s="42" t="s">
        <v>173</v>
      </c>
      <c r="C4" s="9"/>
      <c r="D4" s="9"/>
      <c r="E4" s="55"/>
      <c r="F4" s="56"/>
    </row>
    <row r="5" spans="1:12" ht="57.6" hidden="1">
      <c r="A5" s="20" t="s">
        <v>95</v>
      </c>
      <c r="B5" s="43" t="s">
        <v>32</v>
      </c>
      <c r="C5" s="11" t="s">
        <v>24</v>
      </c>
      <c r="D5" s="15">
        <f>m.sheet!I16</f>
        <v>145.19252548131371</v>
      </c>
      <c r="E5" s="57">
        <v>339.65</v>
      </c>
      <c r="F5" s="57">
        <f>E5*D5</f>
        <v>49314.641279728196</v>
      </c>
    </row>
    <row r="6" spans="1:12" ht="30" hidden="1" customHeight="1">
      <c r="A6" s="20" t="s">
        <v>96</v>
      </c>
      <c r="B6" s="44" t="s">
        <v>33</v>
      </c>
      <c r="C6" s="3" t="s">
        <v>24</v>
      </c>
      <c r="D6" s="15">
        <f>D5</f>
        <v>145.19252548131371</v>
      </c>
      <c r="E6" s="58">
        <v>164.5</v>
      </c>
      <c r="F6" s="57">
        <f t="shared" ref="F6:F43" si="0">E6*D6</f>
        <v>23884.170441676106</v>
      </c>
    </row>
    <row r="7" spans="1:12" ht="30" hidden="1" customHeight="1">
      <c r="A7" s="20" t="s">
        <v>97</v>
      </c>
      <c r="B7" s="45" t="s">
        <v>31</v>
      </c>
      <c r="C7" s="10" t="s">
        <v>24</v>
      </c>
      <c r="D7" s="15">
        <f>D6</f>
        <v>145.19252548131371</v>
      </c>
      <c r="E7" s="58">
        <v>235.8</v>
      </c>
      <c r="F7" s="57">
        <f t="shared" si="0"/>
        <v>34236.397508493777</v>
      </c>
    </row>
    <row r="8" spans="1:12" ht="43.2" hidden="1">
      <c r="A8" s="20" t="s">
        <v>98</v>
      </c>
      <c r="B8" s="44" t="s">
        <v>81</v>
      </c>
      <c r="C8" s="17"/>
      <c r="D8" s="17"/>
      <c r="E8" s="59"/>
      <c r="F8" s="57">
        <f t="shared" si="0"/>
        <v>0</v>
      </c>
    </row>
    <row r="9" spans="1:12" hidden="1">
      <c r="A9" s="20" t="s">
        <v>99</v>
      </c>
      <c r="B9" s="44" t="s">
        <v>80</v>
      </c>
      <c r="C9" s="3" t="s">
        <v>24</v>
      </c>
      <c r="D9" s="16">
        <f>m.sheet!I48</f>
        <v>15.182616081540203</v>
      </c>
      <c r="E9" s="58">
        <v>11140.4</v>
      </c>
      <c r="F9" s="57">
        <f t="shared" si="0"/>
        <v>169140.41619479048</v>
      </c>
    </row>
    <row r="10" spans="1:12" hidden="1">
      <c r="A10" s="20" t="s">
        <v>100</v>
      </c>
      <c r="B10" s="46" t="s">
        <v>83</v>
      </c>
      <c r="C10" s="3" t="s">
        <v>24</v>
      </c>
      <c r="D10" s="16">
        <f>m.sheet!I55</f>
        <v>14.715458663646661</v>
      </c>
      <c r="E10" s="58">
        <v>12625.55</v>
      </c>
      <c r="F10" s="57">
        <f t="shared" si="0"/>
        <v>185790.7591308041</v>
      </c>
    </row>
    <row r="11" spans="1:12" hidden="1">
      <c r="A11" s="20" t="s">
        <v>101</v>
      </c>
      <c r="B11" s="46" t="s">
        <v>82</v>
      </c>
      <c r="C11" s="3" t="s">
        <v>24</v>
      </c>
      <c r="D11" s="16">
        <f>m.sheet!I64</f>
        <v>5.1013590033975094</v>
      </c>
      <c r="E11" s="58">
        <v>13011.7</v>
      </c>
      <c r="F11" s="57">
        <f t="shared" si="0"/>
        <v>66377.35294450738</v>
      </c>
    </row>
    <row r="12" spans="1:12" hidden="1">
      <c r="A12" s="20" t="s">
        <v>102</v>
      </c>
      <c r="B12" s="46" t="s">
        <v>85</v>
      </c>
      <c r="C12" s="3" t="s">
        <v>24</v>
      </c>
      <c r="D12" s="16">
        <f>m.sheet!I85</f>
        <v>7.2876557191392983</v>
      </c>
      <c r="E12" s="58">
        <v>4613.25</v>
      </c>
      <c r="F12" s="57">
        <f t="shared" si="0"/>
        <v>33619.777746319371</v>
      </c>
    </row>
    <row r="13" spans="1:12" ht="115.2" hidden="1">
      <c r="A13" s="20" t="s">
        <v>103</v>
      </c>
      <c r="B13" s="44" t="s">
        <v>36</v>
      </c>
      <c r="C13" s="17"/>
      <c r="D13" s="17"/>
      <c r="E13" s="59"/>
      <c r="F13" s="57">
        <f t="shared" si="0"/>
        <v>0</v>
      </c>
    </row>
    <row r="14" spans="1:12" ht="72" hidden="1">
      <c r="A14" s="20" t="s">
        <v>104</v>
      </c>
      <c r="B14" s="44" t="s">
        <v>34</v>
      </c>
      <c r="C14" s="3" t="s">
        <v>24</v>
      </c>
      <c r="D14" s="16">
        <f>m.sheet!I93</f>
        <v>49.051528878822197</v>
      </c>
      <c r="E14" s="58">
        <v>18022.05</v>
      </c>
      <c r="F14" s="57">
        <f t="shared" si="0"/>
        <v>884009.10603057756</v>
      </c>
    </row>
    <row r="15" spans="1:12" ht="57.6" hidden="1">
      <c r="A15" s="20" t="s">
        <v>105</v>
      </c>
      <c r="B15" s="44" t="s">
        <v>35</v>
      </c>
      <c r="C15" s="3" t="s">
        <v>24</v>
      </c>
      <c r="D15" s="16">
        <f>m.sheet!I106</f>
        <v>50.172706681766705</v>
      </c>
      <c r="E15" s="58">
        <v>21857.8</v>
      </c>
      <c r="F15" s="57">
        <f t="shared" si="0"/>
        <v>1096664.9881087202</v>
      </c>
    </row>
    <row r="16" spans="1:12" ht="72" hidden="1">
      <c r="A16" s="20" t="s">
        <v>106</v>
      </c>
      <c r="B16" s="44" t="s">
        <v>38</v>
      </c>
      <c r="C16" s="17"/>
      <c r="D16" s="17"/>
      <c r="E16" s="59"/>
      <c r="F16" s="57">
        <f t="shared" si="0"/>
        <v>0</v>
      </c>
    </row>
    <row r="17" spans="1:6" hidden="1">
      <c r="A17" s="20" t="s">
        <v>107</v>
      </c>
      <c r="B17" s="46" t="s">
        <v>39</v>
      </c>
      <c r="C17" s="3" t="s">
        <v>44</v>
      </c>
      <c r="D17" s="16">
        <v>63.499096948818902</v>
      </c>
      <c r="E17" s="58">
        <v>34749</v>
      </c>
      <c r="F17" s="57">
        <f t="shared" si="0"/>
        <v>2206530.1198745081</v>
      </c>
    </row>
    <row r="18" spans="1:6" hidden="1">
      <c r="A18" s="20" t="s">
        <v>108</v>
      </c>
      <c r="B18" s="46" t="s">
        <v>40</v>
      </c>
      <c r="C18" s="3" t="s">
        <v>44</v>
      </c>
      <c r="D18" s="16">
        <f>m.sheet!I78</f>
        <v>144.42913385826776</v>
      </c>
      <c r="E18" s="58">
        <v>35138.75</v>
      </c>
      <c r="F18" s="57">
        <f t="shared" si="0"/>
        <v>5075059.2273622062</v>
      </c>
    </row>
    <row r="19" spans="1:6" ht="28.8" hidden="1">
      <c r="A19" s="20" t="s">
        <v>109</v>
      </c>
      <c r="B19" s="44" t="s">
        <v>37</v>
      </c>
      <c r="C19" s="3" t="s">
        <v>24</v>
      </c>
      <c r="D19" s="16">
        <f>m.sheet!I120</f>
        <v>35.819295016987546</v>
      </c>
      <c r="E19" s="60">
        <v>13021.95</v>
      </c>
      <c r="F19" s="57">
        <f t="shared" si="0"/>
        <v>466437.06874646101</v>
      </c>
    </row>
    <row r="20" spans="1:6" hidden="1">
      <c r="A20" s="20" t="s">
        <v>110</v>
      </c>
      <c r="B20" s="44" t="str">
        <f>m.sheet!B122</f>
        <v>Pacca brick work in ground floor cement, sand mortar:- Ratio 1:4</v>
      </c>
      <c r="C20" s="3" t="s">
        <v>24</v>
      </c>
      <c r="D20" s="16">
        <f>m.sheet!I136</f>
        <v>27.708274348810875</v>
      </c>
      <c r="E20" s="61">
        <v>14034.6</v>
      </c>
      <c r="F20" s="57">
        <f t="shared" si="0"/>
        <v>388874.54717582109</v>
      </c>
    </row>
    <row r="21" spans="1:6" hidden="1">
      <c r="A21" s="20" t="s">
        <v>111</v>
      </c>
      <c r="B21" s="47" t="s">
        <v>26</v>
      </c>
      <c r="C21" s="11" t="s">
        <v>25</v>
      </c>
      <c r="D21" s="15">
        <f>m.sheet!I144</f>
        <v>229.2093023255814</v>
      </c>
      <c r="E21" s="58">
        <v>432.5</v>
      </c>
      <c r="F21" s="57">
        <f t="shared" si="0"/>
        <v>99133.023255813954</v>
      </c>
    </row>
    <row r="22" spans="1:6" hidden="1">
      <c r="A22" s="20" t="s">
        <v>112</v>
      </c>
      <c r="B22" s="44" t="s">
        <v>27</v>
      </c>
      <c r="C22" s="3" t="s">
        <v>25</v>
      </c>
      <c r="D22" s="16">
        <f>m.sheet!I152</f>
        <v>182.13953488372096</v>
      </c>
      <c r="E22" s="60">
        <v>578</v>
      </c>
      <c r="F22" s="57">
        <f t="shared" si="0"/>
        <v>105276.65116279072</v>
      </c>
    </row>
    <row r="23" spans="1:6" ht="28.8" hidden="1">
      <c r="A23" s="20" t="s">
        <v>113</v>
      </c>
      <c r="B23" s="44" t="s">
        <v>28</v>
      </c>
      <c r="C23" s="10" t="s">
        <v>25</v>
      </c>
      <c r="D23" s="19">
        <f>m.sheet!I159</f>
        <v>193.39534883720933</v>
      </c>
      <c r="E23" s="61">
        <v>483.35</v>
      </c>
      <c r="F23" s="57">
        <f t="shared" si="0"/>
        <v>93477.641860465126</v>
      </c>
    </row>
    <row r="24" spans="1:6" ht="43.2" hidden="1">
      <c r="A24" s="20" t="s">
        <v>114</v>
      </c>
      <c r="B24" s="43" t="s">
        <v>45</v>
      </c>
      <c r="C24" s="3" t="s">
        <v>25</v>
      </c>
      <c r="D24" s="16">
        <f>D23+D22+D21</f>
        <v>604.74418604651169</v>
      </c>
      <c r="E24" s="58">
        <v>52.1</v>
      </c>
      <c r="F24" s="57">
        <f t="shared" si="0"/>
        <v>31507.172093023259</v>
      </c>
    </row>
    <row r="25" spans="1:6" hidden="1">
      <c r="A25" s="20" t="s">
        <v>115</v>
      </c>
      <c r="B25" s="46" t="s">
        <v>46</v>
      </c>
      <c r="C25" s="3" t="s">
        <v>25</v>
      </c>
      <c r="D25" s="16">
        <f>D24</f>
        <v>604.74418604651169</v>
      </c>
      <c r="E25" s="58">
        <v>181.25</v>
      </c>
      <c r="F25" s="57">
        <f t="shared" si="0"/>
        <v>109609.88372093024</v>
      </c>
    </row>
    <row r="26" spans="1:6" ht="43.2" hidden="1">
      <c r="A26" s="20" t="s">
        <v>116</v>
      </c>
      <c r="B26" s="47" t="s">
        <v>29</v>
      </c>
      <c r="C26" s="11" t="s">
        <v>25</v>
      </c>
      <c r="D26" s="15">
        <f>m.sheet!I188</f>
        <v>22.601162790697675</v>
      </c>
      <c r="E26" s="57">
        <v>875.3</v>
      </c>
      <c r="F26" s="57">
        <f t="shared" si="0"/>
        <v>19782.797790697674</v>
      </c>
    </row>
    <row r="27" spans="1:6" ht="57.6" hidden="1">
      <c r="A27" s="20" t="s">
        <v>117</v>
      </c>
      <c r="B27" s="44" t="s">
        <v>30</v>
      </c>
      <c r="C27" s="3" t="s">
        <v>25</v>
      </c>
      <c r="D27" s="16">
        <f>m.sheet!I200</f>
        <v>88.38372093023257</v>
      </c>
      <c r="E27" s="58">
        <v>836.4</v>
      </c>
      <c r="F27" s="57">
        <f t="shared" si="0"/>
        <v>73924.144186046513</v>
      </c>
    </row>
    <row r="28" spans="1:6" ht="86.4" hidden="1">
      <c r="A28" s="20" t="s">
        <v>118</v>
      </c>
      <c r="B28" s="43" t="s">
        <v>41</v>
      </c>
      <c r="C28" s="3" t="s">
        <v>25</v>
      </c>
      <c r="D28" s="16">
        <f>m.sheet!I166</f>
        <v>193.39534883720933</v>
      </c>
      <c r="E28" s="58">
        <v>2104.9</v>
      </c>
      <c r="F28" s="57">
        <f t="shared" si="0"/>
        <v>407077.86976744194</v>
      </c>
    </row>
    <row r="29" spans="1:6" hidden="1">
      <c r="A29" s="20" t="s">
        <v>119</v>
      </c>
      <c r="B29" s="46" t="s">
        <v>42</v>
      </c>
      <c r="C29" s="3" t="s">
        <v>43</v>
      </c>
      <c r="D29" s="3">
        <v>2</v>
      </c>
      <c r="E29" s="58">
        <v>1017.35</v>
      </c>
      <c r="F29" s="57">
        <f t="shared" si="0"/>
        <v>2034.7</v>
      </c>
    </row>
    <row r="30" spans="1:6" ht="86.4" hidden="1">
      <c r="A30" s="20" t="s">
        <v>120</v>
      </c>
      <c r="B30" s="44" t="s">
        <v>60</v>
      </c>
      <c r="C30" s="3" t="s">
        <v>25</v>
      </c>
      <c r="D30" s="16">
        <f>m.sheet!I36</f>
        <v>159.93488372093023</v>
      </c>
      <c r="E30" s="58">
        <v>129.25</v>
      </c>
      <c r="F30" s="57">
        <f t="shared" si="0"/>
        <v>20671.583720930234</v>
      </c>
    </row>
    <row r="31" spans="1:6" ht="57.6" hidden="1">
      <c r="A31" s="20" t="s">
        <v>121</v>
      </c>
      <c r="B31" s="43" t="s">
        <v>47</v>
      </c>
      <c r="C31" s="3" t="s">
        <v>25</v>
      </c>
      <c r="D31" s="16">
        <f>m.sheet!I175</f>
        <v>68.455813953488374</v>
      </c>
      <c r="E31" s="60">
        <v>3100.25</v>
      </c>
      <c r="F31" s="57">
        <f t="shared" si="0"/>
        <v>212230.13720930234</v>
      </c>
    </row>
    <row r="32" spans="1:6" ht="86.4" hidden="1">
      <c r="A32" s="20" t="s">
        <v>122</v>
      </c>
      <c r="B32" s="44" t="s">
        <v>69</v>
      </c>
      <c r="C32" s="3" t="s">
        <v>25</v>
      </c>
      <c r="D32" s="16">
        <f>m.sheet!I220</f>
        <v>184.18604651162795</v>
      </c>
      <c r="E32" s="58">
        <v>5723.15</v>
      </c>
      <c r="F32" s="57">
        <f t="shared" si="0"/>
        <v>1054124.3720930235</v>
      </c>
    </row>
    <row r="33" spans="1:9" ht="30" hidden="1" customHeight="1">
      <c r="A33" s="20" t="s">
        <v>123</v>
      </c>
      <c r="B33" s="44" t="s">
        <v>70</v>
      </c>
      <c r="C33" s="3"/>
      <c r="D33" s="16">
        <f>D32</f>
        <v>184.18604651162795</v>
      </c>
      <c r="E33" s="58">
        <v>69.05</v>
      </c>
      <c r="F33" s="57">
        <f t="shared" si="0"/>
        <v>12718.04651162791</v>
      </c>
      <c r="I33" t="s">
        <v>61</v>
      </c>
    </row>
    <row r="34" spans="1:9" ht="86.4" hidden="1">
      <c r="A34" s="20" t="s">
        <v>124</v>
      </c>
      <c r="B34" s="44" t="s">
        <v>89</v>
      </c>
      <c r="C34" s="3" t="s">
        <v>25</v>
      </c>
      <c r="D34" s="16">
        <f>m.sheet!I273</f>
        <v>14.243720930232557</v>
      </c>
      <c r="E34" s="58">
        <v>3380.3</v>
      </c>
      <c r="F34" s="57">
        <f t="shared" si="0"/>
        <v>48148.049860465115</v>
      </c>
    </row>
    <row r="35" spans="1:9" ht="72" hidden="1">
      <c r="A35" s="20" t="s">
        <v>125</v>
      </c>
      <c r="B35" s="43" t="s">
        <v>90</v>
      </c>
      <c r="C35" s="3" t="s">
        <v>25</v>
      </c>
      <c r="D35" s="16">
        <f>m.sheet!I280</f>
        <v>24.558139534883722</v>
      </c>
      <c r="E35" s="58">
        <v>7309.4</v>
      </c>
      <c r="F35" s="57">
        <f t="shared" si="0"/>
        <v>179505.26511627907</v>
      </c>
    </row>
    <row r="36" spans="1:9" hidden="1">
      <c r="A36" s="20" t="s">
        <v>126</v>
      </c>
      <c r="B36" s="48" t="s">
        <v>92</v>
      </c>
      <c r="C36" s="3" t="s">
        <v>24</v>
      </c>
      <c r="D36" s="16">
        <f>m.sheet!I24</f>
        <v>176.58550396375992</v>
      </c>
      <c r="E36" s="60">
        <v>1085.9000000000001</v>
      </c>
      <c r="F36" s="57">
        <f t="shared" si="0"/>
        <v>191754.1987542469</v>
      </c>
    </row>
    <row r="37" spans="1:9" ht="57.6" hidden="1">
      <c r="A37" s="20" t="s">
        <v>127</v>
      </c>
      <c r="B37" s="44" t="s">
        <v>71</v>
      </c>
      <c r="C37" s="3" t="s">
        <v>25</v>
      </c>
      <c r="D37" s="16">
        <f>m.sheet!I227</f>
        <v>15.348837209302326</v>
      </c>
      <c r="E37" s="58">
        <v>3871.35</v>
      </c>
      <c r="F37" s="57">
        <f t="shared" si="0"/>
        <v>59420.720930232557</v>
      </c>
    </row>
    <row r="38" spans="1:9" ht="100.8" hidden="1">
      <c r="A38" s="20" t="s">
        <v>128</v>
      </c>
      <c r="B38" s="44" t="s">
        <v>76</v>
      </c>
      <c r="C38" s="3" t="s">
        <v>25</v>
      </c>
      <c r="D38" s="16">
        <f>m.sheet!I236</f>
        <v>31.720930232558143</v>
      </c>
      <c r="E38" s="58">
        <v>5550.55</v>
      </c>
      <c r="F38" s="57">
        <f t="shared" si="0"/>
        <v>176068.60930232561</v>
      </c>
    </row>
    <row r="39" spans="1:9" ht="144" hidden="1">
      <c r="A39" s="20" t="s">
        <v>129</v>
      </c>
      <c r="B39" s="44" t="s">
        <v>72</v>
      </c>
      <c r="C39" s="3" t="s">
        <v>25</v>
      </c>
      <c r="D39" s="16">
        <f>m.sheet!I244</f>
        <v>23.944186046511629</v>
      </c>
      <c r="E39" s="58">
        <v>12672.3</v>
      </c>
      <c r="F39" s="57">
        <f t="shared" si="0"/>
        <v>303427.90883720928</v>
      </c>
    </row>
    <row r="40" spans="1:9" ht="72" hidden="1">
      <c r="A40" s="20" t="s">
        <v>130</v>
      </c>
      <c r="B40" s="44" t="s">
        <v>73</v>
      </c>
      <c r="C40" s="3" t="s">
        <v>25</v>
      </c>
      <c r="D40" s="16">
        <f>D39</f>
        <v>23.944186046511629</v>
      </c>
      <c r="E40" s="58">
        <v>14904.7</v>
      </c>
      <c r="F40" s="57">
        <f t="shared" si="0"/>
        <v>356880.90976744186</v>
      </c>
    </row>
    <row r="41" spans="1:9" ht="135.75" hidden="1" customHeight="1">
      <c r="A41" s="20" t="s">
        <v>131</v>
      </c>
      <c r="B41" s="44" t="s">
        <v>74</v>
      </c>
      <c r="C41" s="3" t="s">
        <v>25</v>
      </c>
      <c r="D41" s="16">
        <f>m.sheet!I259</f>
        <v>7.7767441860465123</v>
      </c>
      <c r="E41" s="58">
        <v>17617.599999999999</v>
      </c>
      <c r="F41" s="57">
        <f t="shared" si="0"/>
        <v>137007.56837209302</v>
      </c>
    </row>
    <row r="42" spans="1:9" ht="115.2" hidden="1">
      <c r="A42" s="20" t="s">
        <v>132</v>
      </c>
      <c r="B42" s="44" t="s">
        <v>75</v>
      </c>
      <c r="C42" s="3" t="s">
        <v>25</v>
      </c>
      <c r="D42" s="16">
        <f>m.sheet!I266</f>
        <v>5.525581395348838</v>
      </c>
      <c r="E42" s="58">
        <v>26213.75</v>
      </c>
      <c r="F42" s="57">
        <f t="shared" si="0"/>
        <v>144846.20930232559</v>
      </c>
    </row>
    <row r="43" spans="1:9" ht="30" hidden="1" customHeight="1">
      <c r="A43" s="20" t="s">
        <v>172</v>
      </c>
      <c r="B43" s="49" t="s">
        <v>91</v>
      </c>
      <c r="C43" s="3" t="s">
        <v>25</v>
      </c>
      <c r="D43" s="16">
        <f>m.sheet!I287</f>
        <v>13.097674418604653</v>
      </c>
      <c r="E43" s="58">
        <v>4776.8999999999996</v>
      </c>
      <c r="F43" s="57">
        <f t="shared" si="0"/>
        <v>62566.280930232562</v>
      </c>
    </row>
    <row r="44" spans="1:9" hidden="1">
      <c r="A44" s="3"/>
      <c r="B44" s="76" t="s">
        <v>176</v>
      </c>
      <c r="C44" s="76"/>
      <c r="D44" s="76"/>
      <c r="E44" s="76"/>
      <c r="F44" s="62">
        <f>SUM(F5:F43)</f>
        <v>14581132.317089552</v>
      </c>
    </row>
    <row r="45" spans="1:9" hidden="1">
      <c r="A45" s="3"/>
      <c r="B45" s="50" t="s">
        <v>174</v>
      </c>
      <c r="C45" s="39"/>
      <c r="D45" s="39"/>
      <c r="E45" s="62"/>
      <c r="F45" s="62"/>
    </row>
    <row r="46" spans="1:9" ht="43.2" hidden="1">
      <c r="A46" s="3" t="s">
        <v>215</v>
      </c>
      <c r="B46" s="48" t="s">
        <v>133</v>
      </c>
      <c r="C46" s="3" t="s">
        <v>43</v>
      </c>
      <c r="D46" s="3">
        <f>'m.sheet e'!I8</f>
        <v>16</v>
      </c>
      <c r="E46" s="58">
        <v>1907.5</v>
      </c>
      <c r="F46" s="58">
        <v>30245.599999999999</v>
      </c>
    </row>
    <row r="47" spans="1:9" ht="57.6" hidden="1">
      <c r="A47" s="3" t="s">
        <v>216</v>
      </c>
      <c r="B47" s="48" t="s">
        <v>135</v>
      </c>
      <c r="C47" s="3" t="s">
        <v>43</v>
      </c>
      <c r="D47" s="3">
        <f>'m.sheet e'!I15</f>
        <v>8</v>
      </c>
      <c r="E47" s="58">
        <v>9218.15</v>
      </c>
      <c r="F47" s="58">
        <v>73745.2</v>
      </c>
    </row>
    <row r="48" spans="1:9" ht="28.8" hidden="1">
      <c r="A48" s="3" t="s">
        <v>217</v>
      </c>
      <c r="B48" s="48" t="s">
        <v>136</v>
      </c>
      <c r="C48" s="3" t="s">
        <v>43</v>
      </c>
      <c r="D48" s="3">
        <f>'m.sheet e'!I15</f>
        <v>8</v>
      </c>
      <c r="E48" s="58">
        <v>90.65</v>
      </c>
      <c r="F48" s="58">
        <v>711.6</v>
      </c>
    </row>
    <row r="49" spans="1:6" ht="115.2" hidden="1">
      <c r="A49" s="3" t="s">
        <v>218</v>
      </c>
      <c r="B49" s="48" t="s">
        <v>137</v>
      </c>
      <c r="C49" s="3" t="s">
        <v>138</v>
      </c>
      <c r="D49" s="3"/>
      <c r="E49" s="58">
        <v>23383.7</v>
      </c>
      <c r="F49" s="58">
        <v>0</v>
      </c>
    </row>
    <row r="50" spans="1:6" ht="86.4" hidden="1">
      <c r="A50" s="3" t="s">
        <v>219</v>
      </c>
      <c r="B50" s="48" t="s">
        <v>139</v>
      </c>
      <c r="C50" s="3"/>
      <c r="D50" s="3"/>
      <c r="E50" s="58"/>
      <c r="F50" s="58">
        <v>0</v>
      </c>
    </row>
    <row r="51" spans="1:6" hidden="1">
      <c r="A51" s="3" t="s">
        <v>220</v>
      </c>
      <c r="B51" s="51" t="s">
        <v>140</v>
      </c>
      <c r="C51" s="3" t="s">
        <v>43</v>
      </c>
      <c r="D51" s="3">
        <f>'m.sheet e'!I29</f>
        <v>6</v>
      </c>
      <c r="E51" s="58">
        <v>1547.7</v>
      </c>
      <c r="F51" s="58">
        <v>9278.0999999999985</v>
      </c>
    </row>
    <row r="52" spans="1:6" hidden="1">
      <c r="A52" s="3" t="s">
        <v>221</v>
      </c>
      <c r="B52" s="51" t="s">
        <v>141</v>
      </c>
      <c r="C52" s="3" t="s">
        <v>43</v>
      </c>
      <c r="D52" s="3">
        <f>'m.sheet e'!I35</f>
        <v>2</v>
      </c>
      <c r="E52" s="58">
        <v>1404.8</v>
      </c>
      <c r="F52" s="58">
        <v>2807</v>
      </c>
    </row>
    <row r="53" spans="1:6" ht="86.4" hidden="1">
      <c r="A53" s="3" t="s">
        <v>222</v>
      </c>
      <c r="B53" s="48" t="s">
        <v>142</v>
      </c>
      <c r="C53" s="3"/>
      <c r="D53" s="3"/>
      <c r="E53" s="58"/>
      <c r="F53" s="58">
        <v>0</v>
      </c>
    </row>
    <row r="54" spans="1:6" hidden="1">
      <c r="A54" s="3" t="s">
        <v>223</v>
      </c>
      <c r="B54" s="51" t="s">
        <v>143</v>
      </c>
      <c r="C54" s="3" t="s">
        <v>43</v>
      </c>
      <c r="D54" s="3">
        <f>'m.sheet e'!I42</f>
        <v>2</v>
      </c>
      <c r="E54" s="58">
        <v>12215.35</v>
      </c>
      <c r="F54" s="58">
        <v>24426.7</v>
      </c>
    </row>
    <row r="55" spans="1:6" hidden="1">
      <c r="A55" s="3" t="s">
        <v>224</v>
      </c>
      <c r="B55" s="51" t="s">
        <v>144</v>
      </c>
      <c r="C55" s="3" t="s">
        <v>43</v>
      </c>
      <c r="D55" s="3">
        <f>'m.sheet e'!I48</f>
        <v>2</v>
      </c>
      <c r="E55" s="58">
        <v>11315.35</v>
      </c>
      <c r="F55" s="58">
        <v>22626.7</v>
      </c>
    </row>
    <row r="56" spans="1:6" ht="158.4" hidden="1">
      <c r="A56" s="3" t="s">
        <v>225</v>
      </c>
      <c r="B56" s="48" t="s">
        <v>145</v>
      </c>
      <c r="C56" s="3" t="s">
        <v>138</v>
      </c>
      <c r="D56" s="3">
        <f>'m.sheet e'!I55</f>
        <v>2</v>
      </c>
      <c r="E56" s="58">
        <v>3494.45</v>
      </c>
      <c r="F56" s="58">
        <v>8541.2999999999993</v>
      </c>
    </row>
    <row r="57" spans="1:6" ht="57.6" hidden="1">
      <c r="A57" s="3" t="s">
        <v>226</v>
      </c>
      <c r="B57" s="48" t="s">
        <v>146</v>
      </c>
      <c r="C57" s="3"/>
      <c r="D57" s="3"/>
      <c r="E57" s="58"/>
      <c r="F57" s="58">
        <v>0</v>
      </c>
    </row>
    <row r="58" spans="1:6" hidden="1">
      <c r="A58" s="3" t="s">
        <v>227</v>
      </c>
      <c r="B58" s="51" t="s">
        <v>147</v>
      </c>
      <c r="C58" s="3" t="s">
        <v>148</v>
      </c>
      <c r="D58" s="3">
        <f>'m.sheet e'!I62</f>
        <v>100</v>
      </c>
      <c r="E58" s="58">
        <v>325.64999999999998</v>
      </c>
      <c r="F58" s="58">
        <v>32435.000000000004</v>
      </c>
    </row>
    <row r="59" spans="1:6" ht="72" hidden="1">
      <c r="A59" s="3" t="s">
        <v>228</v>
      </c>
      <c r="B59" s="48" t="s">
        <v>149</v>
      </c>
      <c r="C59" s="3" t="s">
        <v>150</v>
      </c>
      <c r="D59" s="3">
        <f>'m.sheet e'!F68</f>
        <v>1</v>
      </c>
      <c r="E59" s="58">
        <v>12508.3</v>
      </c>
      <c r="F59" s="58">
        <v>12377.45</v>
      </c>
    </row>
    <row r="60" spans="1:6" ht="57.6" hidden="1">
      <c r="A60" s="3" t="s">
        <v>229</v>
      </c>
      <c r="B60" s="48" t="s">
        <v>151</v>
      </c>
      <c r="C60" s="3"/>
      <c r="D60" s="3"/>
      <c r="E60" s="58"/>
      <c r="F60" s="58">
        <v>0</v>
      </c>
    </row>
    <row r="61" spans="1:6" hidden="1">
      <c r="A61" s="3" t="s">
        <v>230</v>
      </c>
      <c r="B61" s="51" t="s">
        <v>152</v>
      </c>
      <c r="C61" s="3" t="s">
        <v>43</v>
      </c>
      <c r="D61" s="3">
        <f>'m.sheet e'!I68</f>
        <v>2</v>
      </c>
      <c r="E61" s="58">
        <v>1042.5</v>
      </c>
      <c r="F61" s="58">
        <v>2078.4</v>
      </c>
    </row>
    <row r="62" spans="1:6" hidden="1">
      <c r="A62" s="3" t="s">
        <v>231</v>
      </c>
      <c r="B62" s="51" t="s">
        <v>153</v>
      </c>
      <c r="C62" s="3" t="s">
        <v>43</v>
      </c>
      <c r="D62" s="3">
        <f>'m.sheet e'!I69</f>
        <v>4</v>
      </c>
      <c r="E62" s="58">
        <v>678.9</v>
      </c>
      <c r="F62" s="58">
        <v>3273.6</v>
      </c>
    </row>
    <row r="63" spans="1:6" hidden="1">
      <c r="A63" s="3" t="s">
        <v>232</v>
      </c>
      <c r="B63" s="51" t="s">
        <v>154</v>
      </c>
      <c r="C63" s="3" t="s">
        <v>43</v>
      </c>
      <c r="D63" s="3">
        <f>'m.sheet e'!I70</f>
        <v>12</v>
      </c>
      <c r="E63" s="58">
        <v>665.7</v>
      </c>
      <c r="F63" s="58">
        <v>7099.2000000000007</v>
      </c>
    </row>
    <row r="64" spans="1:6" hidden="1">
      <c r="A64" s="3" t="s">
        <v>233</v>
      </c>
      <c r="B64" s="51" t="s">
        <v>155</v>
      </c>
      <c r="C64" s="3" t="s">
        <v>43</v>
      </c>
      <c r="D64" s="3">
        <f>'m.sheet e'!I71</f>
        <v>28</v>
      </c>
      <c r="E64" s="58">
        <v>536.1</v>
      </c>
      <c r="F64" s="58">
        <v>14918.399999999998</v>
      </c>
    </row>
    <row r="65" spans="1:6" ht="43.2" hidden="1">
      <c r="A65" s="3" t="s">
        <v>234</v>
      </c>
      <c r="B65" s="48" t="s">
        <v>156</v>
      </c>
      <c r="C65" s="3"/>
      <c r="D65" s="3"/>
      <c r="E65" s="58"/>
      <c r="F65" s="58">
        <v>0</v>
      </c>
    </row>
    <row r="66" spans="1:6" hidden="1">
      <c r="A66" s="3" t="s">
        <v>235</v>
      </c>
      <c r="B66" s="48" t="s">
        <v>157</v>
      </c>
      <c r="C66" s="3" t="s">
        <v>43</v>
      </c>
      <c r="D66" s="3">
        <f>'m.sheet e'!I80</f>
        <v>28</v>
      </c>
      <c r="E66" s="58">
        <v>583.54999999999995</v>
      </c>
      <c r="F66" s="58">
        <v>16303</v>
      </c>
    </row>
    <row r="67" spans="1:6" ht="57.6" hidden="1">
      <c r="A67" s="3" t="s">
        <v>236</v>
      </c>
      <c r="B67" s="48" t="s">
        <v>158</v>
      </c>
      <c r="C67" s="3"/>
      <c r="D67" s="3"/>
      <c r="E67" s="58"/>
      <c r="F67" s="58">
        <v>0</v>
      </c>
    </row>
    <row r="68" spans="1:6" hidden="1">
      <c r="A68" s="3" t="s">
        <v>237</v>
      </c>
      <c r="B68" s="51" t="s">
        <v>159</v>
      </c>
      <c r="C68" s="3"/>
      <c r="D68" s="3"/>
      <c r="E68" s="58"/>
      <c r="F68" s="58">
        <v>0</v>
      </c>
    </row>
    <row r="69" spans="1:6" hidden="1">
      <c r="A69" s="3" t="s">
        <v>238</v>
      </c>
      <c r="B69" s="51" t="s">
        <v>160</v>
      </c>
      <c r="C69" s="3" t="s">
        <v>162</v>
      </c>
      <c r="D69" s="3">
        <v>50</v>
      </c>
      <c r="E69" s="58">
        <v>106</v>
      </c>
      <c r="F69" s="58">
        <v>5245</v>
      </c>
    </row>
    <row r="70" spans="1:6" hidden="1">
      <c r="A70" s="3" t="s">
        <v>239</v>
      </c>
      <c r="B70" s="51" t="s">
        <v>161</v>
      </c>
      <c r="C70" s="3" t="s">
        <v>162</v>
      </c>
      <c r="D70" s="3">
        <v>50</v>
      </c>
      <c r="E70" s="58">
        <v>118.5</v>
      </c>
      <c r="F70" s="58">
        <v>5872.5</v>
      </c>
    </row>
    <row r="71" spans="1:6" hidden="1">
      <c r="A71" s="3"/>
      <c r="B71" s="50" t="s">
        <v>177</v>
      </c>
      <c r="C71" s="39"/>
      <c r="D71" s="39"/>
      <c r="E71" s="62"/>
      <c r="F71" s="62">
        <f>SUM(F46:F70)</f>
        <v>271984.75</v>
      </c>
    </row>
    <row r="72" spans="1:6" hidden="1">
      <c r="A72" s="3" t="s">
        <v>240</v>
      </c>
      <c r="B72" s="51" t="s">
        <v>178</v>
      </c>
      <c r="C72" s="3" t="s">
        <v>179</v>
      </c>
      <c r="D72" s="16">
        <f>D9</f>
        <v>15.182616081540203</v>
      </c>
      <c r="E72" s="58">
        <v>2584.75</v>
      </c>
      <c r="F72" s="58">
        <f t="shared" ref="F72:F78" si="1">E72*D72</f>
        <v>39243.266916761044</v>
      </c>
    </row>
    <row r="73" spans="1:6" hidden="1">
      <c r="A73" s="3" t="s">
        <v>244</v>
      </c>
      <c r="B73" s="51" t="s">
        <v>180</v>
      </c>
      <c r="C73" s="3" t="s">
        <v>179</v>
      </c>
      <c r="D73" s="16">
        <f>D10</f>
        <v>14.715458663646661</v>
      </c>
      <c r="E73" s="58">
        <v>4229.6000000000004</v>
      </c>
      <c r="F73" s="58">
        <f t="shared" si="1"/>
        <v>62240.503963759926</v>
      </c>
    </row>
    <row r="74" spans="1:6" hidden="1">
      <c r="A74" s="3" t="s">
        <v>242</v>
      </c>
      <c r="B74" s="51" t="s">
        <v>181</v>
      </c>
      <c r="C74" s="3" t="s">
        <v>179</v>
      </c>
      <c r="D74" s="16">
        <f>D11</f>
        <v>5.1013590033975094</v>
      </c>
      <c r="E74" s="58">
        <v>5169.5</v>
      </c>
      <c r="F74" s="58">
        <f t="shared" si="1"/>
        <v>26371.475368063424</v>
      </c>
    </row>
    <row r="75" spans="1:6" ht="43.2" hidden="1">
      <c r="A75" s="3" t="s">
        <v>245</v>
      </c>
      <c r="B75" s="48" t="s">
        <v>182</v>
      </c>
      <c r="C75" s="3" t="s">
        <v>179</v>
      </c>
      <c r="D75" s="16">
        <v>30</v>
      </c>
      <c r="E75" s="58">
        <v>8459.2000000000007</v>
      </c>
      <c r="F75" s="58">
        <f t="shared" si="1"/>
        <v>253776.00000000003</v>
      </c>
    </row>
    <row r="76" spans="1:6" hidden="1">
      <c r="A76" s="3" t="s">
        <v>241</v>
      </c>
      <c r="B76" s="51" t="s">
        <v>183</v>
      </c>
      <c r="C76" s="3" t="s">
        <v>179</v>
      </c>
      <c r="D76" s="16">
        <v>10</v>
      </c>
      <c r="E76" s="58">
        <v>214.75</v>
      </c>
      <c r="F76" s="58">
        <f t="shared" si="1"/>
        <v>2147.5</v>
      </c>
    </row>
    <row r="77" spans="1:6" hidden="1">
      <c r="A77" s="3" t="s">
        <v>246</v>
      </c>
      <c r="B77" s="51" t="s">
        <v>184</v>
      </c>
      <c r="C77" s="3" t="s">
        <v>43</v>
      </c>
      <c r="D77" s="3">
        <v>7</v>
      </c>
      <c r="E77" s="58">
        <v>229</v>
      </c>
      <c r="F77" s="58">
        <f t="shared" si="1"/>
        <v>1603</v>
      </c>
    </row>
    <row r="78" spans="1:6" hidden="1">
      <c r="A78" s="3" t="s">
        <v>243</v>
      </c>
      <c r="B78" s="51" t="s">
        <v>185</v>
      </c>
      <c r="C78" s="3" t="s">
        <v>179</v>
      </c>
      <c r="D78" s="16">
        <v>20</v>
      </c>
      <c r="E78" s="58">
        <v>1997.3</v>
      </c>
      <c r="F78" s="58">
        <f t="shared" si="1"/>
        <v>39946</v>
      </c>
    </row>
    <row r="79" spans="1:6" hidden="1">
      <c r="A79" s="3"/>
      <c r="B79" s="50" t="s">
        <v>247</v>
      </c>
      <c r="C79" s="39"/>
      <c r="D79" s="39"/>
      <c r="E79" s="62"/>
      <c r="F79" s="62">
        <f>SUM(F72:F78)</f>
        <v>425327.74624858442</v>
      </c>
    </row>
    <row r="80" spans="1:6">
      <c r="A80" s="3"/>
      <c r="B80" s="50" t="s">
        <v>186</v>
      </c>
      <c r="C80" s="39"/>
      <c r="D80" s="39"/>
      <c r="E80" s="62"/>
      <c r="F80" s="62"/>
    </row>
    <row r="81" spans="1:6" ht="28.8">
      <c r="A81" s="3" t="s">
        <v>248</v>
      </c>
      <c r="B81" s="48" t="s">
        <v>187</v>
      </c>
      <c r="C81" s="3" t="s">
        <v>150</v>
      </c>
      <c r="D81" s="3">
        <v>1</v>
      </c>
      <c r="E81" s="58"/>
      <c r="F81" s="58"/>
    </row>
    <row r="82" spans="1:6" ht="57.6">
      <c r="A82" s="3" t="s">
        <v>249</v>
      </c>
      <c r="B82" s="48" t="s">
        <v>188</v>
      </c>
      <c r="C82" s="39" t="s">
        <v>162</v>
      </c>
      <c r="D82" s="3">
        <v>30</v>
      </c>
      <c r="E82" s="58"/>
      <c r="F82" s="58"/>
    </row>
    <row r="83" spans="1:6" ht="57.6">
      <c r="A83" s="3" t="s">
        <v>250</v>
      </c>
      <c r="B83" s="48" t="s">
        <v>189</v>
      </c>
      <c r="C83" s="39" t="s">
        <v>162</v>
      </c>
      <c r="D83" s="3">
        <v>30</v>
      </c>
      <c r="E83" s="58"/>
      <c r="F83" s="58"/>
    </row>
    <row r="84" spans="1:6" ht="57.6">
      <c r="A84" s="3" t="s">
        <v>251</v>
      </c>
      <c r="B84" s="48" t="s">
        <v>190</v>
      </c>
      <c r="C84" s="39" t="s">
        <v>162</v>
      </c>
      <c r="D84" s="3">
        <v>30</v>
      </c>
      <c r="E84" s="58"/>
      <c r="F84" s="58"/>
    </row>
    <row r="85" spans="1:6" ht="43.2">
      <c r="A85" s="3" t="s">
        <v>252</v>
      </c>
      <c r="B85" s="48" t="s">
        <v>191</v>
      </c>
      <c r="C85" s="3" t="s">
        <v>192</v>
      </c>
      <c r="D85" s="3">
        <v>1</v>
      </c>
      <c r="E85" s="58"/>
      <c r="F85" s="58"/>
    </row>
    <row r="86" spans="1:6" ht="43.2">
      <c r="A86" s="3" t="s">
        <v>253</v>
      </c>
      <c r="B86" s="51" t="s">
        <v>193</v>
      </c>
      <c r="C86" s="17" t="s">
        <v>194</v>
      </c>
      <c r="D86" s="3">
        <v>1</v>
      </c>
      <c r="E86" s="58"/>
      <c r="F86" s="58"/>
    </row>
    <row r="87" spans="1:6" ht="43.2">
      <c r="A87" s="3" t="s">
        <v>254</v>
      </c>
      <c r="B87" s="48" t="s">
        <v>195</v>
      </c>
      <c r="C87" s="3" t="s">
        <v>43</v>
      </c>
      <c r="D87" s="3">
        <v>1</v>
      </c>
      <c r="E87" s="58"/>
      <c r="F87" s="58"/>
    </row>
    <row r="88" spans="1:6" ht="43.2">
      <c r="A88" s="3" t="s">
        <v>255</v>
      </c>
      <c r="B88" s="48" t="s">
        <v>196</v>
      </c>
      <c r="C88" s="3" t="s">
        <v>162</v>
      </c>
      <c r="D88" s="16">
        <f>48/3.281</f>
        <v>14.629686071319719</v>
      </c>
      <c r="E88" s="58"/>
      <c r="F88" s="58"/>
    </row>
    <row r="89" spans="1:6" ht="57.6">
      <c r="A89" s="3" t="s">
        <v>256</v>
      </c>
      <c r="B89" s="48" t="s">
        <v>197</v>
      </c>
      <c r="C89" s="3" t="s">
        <v>162</v>
      </c>
      <c r="D89" s="16">
        <f>250/3.281</f>
        <v>76.196281621456876</v>
      </c>
      <c r="E89" s="58"/>
      <c r="F89" s="58"/>
    </row>
    <row r="90" spans="1:6" ht="28.8">
      <c r="A90" s="3" t="s">
        <v>257</v>
      </c>
      <c r="B90" s="48" t="s">
        <v>198</v>
      </c>
      <c r="C90" s="17" t="s">
        <v>199</v>
      </c>
      <c r="D90" s="3">
        <v>35</v>
      </c>
      <c r="E90" s="58"/>
      <c r="F90" s="58"/>
    </row>
    <row r="91" spans="1:6" ht="28.8">
      <c r="A91" s="3" t="s">
        <v>258</v>
      </c>
      <c r="B91" s="48" t="s">
        <v>200</v>
      </c>
      <c r="C91" s="3" t="s">
        <v>24</v>
      </c>
      <c r="D91" s="3">
        <v>3</v>
      </c>
      <c r="E91" s="58"/>
      <c r="F91" s="58"/>
    </row>
    <row r="92" spans="1:6" ht="86.4">
      <c r="A92" s="3" t="s">
        <v>259</v>
      </c>
      <c r="B92" s="48" t="s">
        <v>201</v>
      </c>
      <c r="C92" s="3" t="s">
        <v>162</v>
      </c>
      <c r="D92" s="16">
        <f>250/3.281</f>
        <v>76.196281621456876</v>
      </c>
      <c r="E92" s="58"/>
      <c r="F92" s="58"/>
    </row>
    <row r="93" spans="1:6" ht="57.6">
      <c r="A93" s="3" t="s">
        <v>260</v>
      </c>
      <c r="B93" s="48" t="s">
        <v>202</v>
      </c>
      <c r="C93" s="3" t="s">
        <v>43</v>
      </c>
      <c r="D93" s="3">
        <v>1</v>
      </c>
      <c r="E93" s="58"/>
      <c r="F93" s="58"/>
    </row>
    <row r="94" spans="1:6" ht="43.2">
      <c r="A94" s="3" t="s">
        <v>261</v>
      </c>
      <c r="B94" s="48" t="s">
        <v>203</v>
      </c>
      <c r="C94" s="3" t="s">
        <v>162</v>
      </c>
      <c r="D94" s="3">
        <v>70</v>
      </c>
      <c r="E94" s="58"/>
      <c r="F94" s="58"/>
    </row>
    <row r="95" spans="1:6" ht="28.8">
      <c r="A95" s="3" t="s">
        <v>262</v>
      </c>
      <c r="B95" s="48" t="s">
        <v>204</v>
      </c>
      <c r="C95" s="3" t="s">
        <v>43</v>
      </c>
      <c r="D95" s="3">
        <v>1</v>
      </c>
      <c r="E95" s="58"/>
      <c r="F95" s="58"/>
    </row>
    <row r="96" spans="1:6">
      <c r="A96" s="3"/>
      <c r="B96" s="52" t="s">
        <v>205</v>
      </c>
      <c r="C96" s="39"/>
      <c r="D96" s="39"/>
      <c r="E96" s="62"/>
      <c r="F96" s="62"/>
    </row>
    <row r="97" spans="2:6" ht="30" customHeight="1">
      <c r="B97" s="71"/>
      <c r="C97" s="72"/>
      <c r="D97" s="72"/>
      <c r="E97" s="72"/>
      <c r="F97" s="72"/>
    </row>
  </sheetData>
  <mergeCells count="6">
    <mergeCell ref="B97:F97"/>
    <mergeCell ref="A1:F1"/>
    <mergeCell ref="G1:L1"/>
    <mergeCell ref="A2:F2"/>
    <mergeCell ref="G2:L2"/>
    <mergeCell ref="B44:E44"/>
  </mergeCells>
  <pageMargins left="0.7" right="0.7" top="0.75" bottom="0.75" header="0.3" footer="0.3"/>
  <pageSetup paperSize="9" scale="73" orientation="portrait" r:id="rId1"/>
</worksheet>
</file>

<file path=xl/worksheets/sheet6.xml><?xml version="1.0" encoding="utf-8"?>
<worksheet xmlns="http://schemas.openxmlformats.org/spreadsheetml/2006/main" xmlns:r="http://schemas.openxmlformats.org/officeDocument/2006/relationships">
  <sheetPr>
    <tabColor rgb="FFFFFF00"/>
  </sheetPr>
  <dimension ref="A1:L98"/>
  <sheetViews>
    <sheetView view="pageBreakPreview" zoomScale="70" zoomScaleSheetLayoutView="70" workbookViewId="0">
      <selection activeCell="D112" sqref="D112"/>
    </sheetView>
  </sheetViews>
  <sheetFormatPr defaultRowHeight="14.4"/>
  <cols>
    <col min="1" max="1" width="8" style="4" customWidth="1"/>
    <col min="2" max="2" width="57.5546875" style="53" customWidth="1"/>
    <col min="3" max="3" width="7.5546875" style="4" bestFit="1" customWidth="1"/>
    <col min="4" max="4" width="12.33203125" style="4" customWidth="1"/>
    <col min="5" max="5" width="13.33203125" style="60" bestFit="1" customWidth="1"/>
    <col min="6" max="6" width="19.6640625" style="60" bestFit="1" customWidth="1"/>
  </cols>
  <sheetData>
    <row r="1" spans="1:12" ht="64.95" customHeight="1">
      <c r="A1" s="73" t="s">
        <v>263</v>
      </c>
      <c r="B1" s="74"/>
      <c r="C1" s="74"/>
      <c r="D1" s="74"/>
      <c r="E1" s="74"/>
      <c r="F1" s="74"/>
      <c r="G1" s="74"/>
      <c r="H1" s="74"/>
      <c r="I1" s="74"/>
      <c r="J1" s="74"/>
      <c r="K1" s="74"/>
      <c r="L1" s="74"/>
    </row>
    <row r="2" spans="1:12" ht="24.75" customHeight="1">
      <c r="A2" s="75"/>
      <c r="B2" s="75"/>
      <c r="C2" s="75"/>
      <c r="D2" s="75"/>
      <c r="E2" s="75"/>
      <c r="F2" s="75"/>
      <c r="G2" s="75"/>
      <c r="H2" s="75"/>
      <c r="I2" s="75"/>
      <c r="J2" s="75"/>
      <c r="K2" s="75"/>
      <c r="L2" s="75"/>
    </row>
    <row r="3" spans="1:12" s="4" customFormat="1" ht="29.25" customHeight="1">
      <c r="A3" s="40" t="s">
        <v>94</v>
      </c>
      <c r="B3" s="41" t="s">
        <v>0</v>
      </c>
      <c r="C3" s="41" t="s">
        <v>1</v>
      </c>
      <c r="D3" s="41" t="s">
        <v>2</v>
      </c>
      <c r="E3" s="54" t="s">
        <v>3</v>
      </c>
      <c r="F3" s="54" t="s">
        <v>4</v>
      </c>
    </row>
    <row r="4" spans="1:12" s="4" customFormat="1" ht="29.25" hidden="1" customHeight="1">
      <c r="A4" s="12"/>
      <c r="B4" s="42" t="s">
        <v>173</v>
      </c>
      <c r="C4" s="9"/>
      <c r="D4" s="9"/>
      <c r="E4" s="55"/>
      <c r="F4" s="56"/>
    </row>
    <row r="5" spans="1:12" ht="57.6" hidden="1">
      <c r="A5" s="20" t="s">
        <v>95</v>
      </c>
      <c r="B5" s="43" t="s">
        <v>32</v>
      </c>
      <c r="C5" s="11" t="s">
        <v>24</v>
      </c>
      <c r="D5" s="15">
        <f>m.sheet!I16</f>
        <v>145.19252548131371</v>
      </c>
      <c r="E5" s="57">
        <v>339.65</v>
      </c>
      <c r="F5" s="57">
        <f>E5*D5</f>
        <v>49314.641279728196</v>
      </c>
    </row>
    <row r="6" spans="1:12" ht="30" hidden="1" customHeight="1">
      <c r="A6" s="20" t="s">
        <v>96</v>
      </c>
      <c r="B6" s="44" t="s">
        <v>33</v>
      </c>
      <c r="C6" s="3" t="s">
        <v>24</v>
      </c>
      <c r="D6" s="15">
        <f>D5</f>
        <v>145.19252548131371</v>
      </c>
      <c r="E6" s="58">
        <v>164.5</v>
      </c>
      <c r="F6" s="57">
        <f t="shared" ref="F6:F43" si="0">E6*D6</f>
        <v>23884.170441676106</v>
      </c>
    </row>
    <row r="7" spans="1:12" ht="30" hidden="1" customHeight="1">
      <c r="A7" s="20" t="s">
        <v>97</v>
      </c>
      <c r="B7" s="45" t="s">
        <v>31</v>
      </c>
      <c r="C7" s="10" t="s">
        <v>24</v>
      </c>
      <c r="D7" s="15">
        <f>D6</f>
        <v>145.19252548131371</v>
      </c>
      <c r="E7" s="58">
        <v>235.8</v>
      </c>
      <c r="F7" s="57">
        <f t="shared" si="0"/>
        <v>34236.397508493777</v>
      </c>
    </row>
    <row r="8" spans="1:12" ht="43.2" hidden="1">
      <c r="A8" s="20" t="s">
        <v>98</v>
      </c>
      <c r="B8" s="44" t="s">
        <v>81</v>
      </c>
      <c r="C8" s="17"/>
      <c r="D8" s="17"/>
      <c r="E8" s="59"/>
      <c r="F8" s="57">
        <f t="shared" si="0"/>
        <v>0</v>
      </c>
    </row>
    <row r="9" spans="1:12" hidden="1">
      <c r="A9" s="20" t="s">
        <v>99</v>
      </c>
      <c r="B9" s="44" t="s">
        <v>80</v>
      </c>
      <c r="C9" s="3" t="s">
        <v>24</v>
      </c>
      <c r="D9" s="16">
        <f>m.sheet!I48</f>
        <v>15.182616081540203</v>
      </c>
      <c r="E9" s="58">
        <v>11140.4</v>
      </c>
      <c r="F9" s="57">
        <f t="shared" si="0"/>
        <v>169140.41619479048</v>
      </c>
    </row>
    <row r="10" spans="1:12" hidden="1">
      <c r="A10" s="20" t="s">
        <v>100</v>
      </c>
      <c r="B10" s="46" t="s">
        <v>83</v>
      </c>
      <c r="C10" s="3" t="s">
        <v>24</v>
      </c>
      <c r="D10" s="16">
        <f>m.sheet!I55</f>
        <v>14.715458663646661</v>
      </c>
      <c r="E10" s="58">
        <v>12625.55</v>
      </c>
      <c r="F10" s="57">
        <f t="shared" si="0"/>
        <v>185790.7591308041</v>
      </c>
    </row>
    <row r="11" spans="1:12" hidden="1">
      <c r="A11" s="20" t="s">
        <v>101</v>
      </c>
      <c r="B11" s="46" t="s">
        <v>82</v>
      </c>
      <c r="C11" s="3" t="s">
        <v>24</v>
      </c>
      <c r="D11" s="16">
        <f>m.sheet!I64</f>
        <v>5.1013590033975094</v>
      </c>
      <c r="E11" s="58">
        <v>13011.7</v>
      </c>
      <c r="F11" s="57">
        <f t="shared" si="0"/>
        <v>66377.35294450738</v>
      </c>
    </row>
    <row r="12" spans="1:12" hidden="1">
      <c r="A12" s="20" t="s">
        <v>102</v>
      </c>
      <c r="B12" s="46" t="s">
        <v>85</v>
      </c>
      <c r="C12" s="3" t="s">
        <v>24</v>
      </c>
      <c r="D12" s="16">
        <f>m.sheet!I85</f>
        <v>7.2876557191392983</v>
      </c>
      <c r="E12" s="58">
        <v>4613.25</v>
      </c>
      <c r="F12" s="57">
        <f t="shared" si="0"/>
        <v>33619.777746319371</v>
      </c>
    </row>
    <row r="13" spans="1:12" ht="115.2" hidden="1">
      <c r="A13" s="20" t="s">
        <v>103</v>
      </c>
      <c r="B13" s="44" t="s">
        <v>36</v>
      </c>
      <c r="C13" s="17"/>
      <c r="D13" s="17"/>
      <c r="E13" s="59"/>
      <c r="F13" s="57">
        <f t="shared" si="0"/>
        <v>0</v>
      </c>
    </row>
    <row r="14" spans="1:12" ht="72" hidden="1">
      <c r="A14" s="20" t="s">
        <v>104</v>
      </c>
      <c r="B14" s="44" t="s">
        <v>34</v>
      </c>
      <c r="C14" s="3" t="s">
        <v>24</v>
      </c>
      <c r="D14" s="16">
        <f>m.sheet!I93</f>
        <v>49.051528878822197</v>
      </c>
      <c r="E14" s="58">
        <v>18022.05</v>
      </c>
      <c r="F14" s="57">
        <f t="shared" si="0"/>
        <v>884009.10603057756</v>
      </c>
    </row>
    <row r="15" spans="1:12" ht="57.6" hidden="1">
      <c r="A15" s="20" t="s">
        <v>105</v>
      </c>
      <c r="B15" s="44" t="s">
        <v>35</v>
      </c>
      <c r="C15" s="3" t="s">
        <v>24</v>
      </c>
      <c r="D15" s="16">
        <f>m.sheet!I106</f>
        <v>50.172706681766705</v>
      </c>
      <c r="E15" s="58">
        <v>21857.8</v>
      </c>
      <c r="F15" s="57">
        <f t="shared" si="0"/>
        <v>1096664.9881087202</v>
      </c>
    </row>
    <row r="16" spans="1:12" ht="72" hidden="1">
      <c r="A16" s="20" t="s">
        <v>106</v>
      </c>
      <c r="B16" s="44" t="s">
        <v>38</v>
      </c>
      <c r="C16" s="17"/>
      <c r="D16" s="17"/>
      <c r="E16" s="59"/>
      <c r="F16" s="57">
        <f t="shared" si="0"/>
        <v>0</v>
      </c>
    </row>
    <row r="17" spans="1:6" hidden="1">
      <c r="A17" s="20" t="s">
        <v>107</v>
      </c>
      <c r="B17" s="46" t="s">
        <v>39</v>
      </c>
      <c r="C17" s="3" t="s">
        <v>44</v>
      </c>
      <c r="D17" s="16">
        <v>63.499096948818902</v>
      </c>
      <c r="E17" s="58">
        <v>34749</v>
      </c>
      <c r="F17" s="57">
        <f t="shared" si="0"/>
        <v>2206530.1198745081</v>
      </c>
    </row>
    <row r="18" spans="1:6" hidden="1">
      <c r="A18" s="20" t="s">
        <v>108</v>
      </c>
      <c r="B18" s="46" t="s">
        <v>40</v>
      </c>
      <c r="C18" s="3" t="s">
        <v>44</v>
      </c>
      <c r="D18" s="16">
        <f>m.sheet!I78</f>
        <v>144.42913385826776</v>
      </c>
      <c r="E18" s="58">
        <v>35138.75</v>
      </c>
      <c r="F18" s="57">
        <f t="shared" si="0"/>
        <v>5075059.2273622062</v>
      </c>
    </row>
    <row r="19" spans="1:6" ht="28.8" hidden="1">
      <c r="A19" s="20" t="s">
        <v>109</v>
      </c>
      <c r="B19" s="44" t="s">
        <v>37</v>
      </c>
      <c r="C19" s="3" t="s">
        <v>24</v>
      </c>
      <c r="D19" s="16">
        <f>m.sheet!I120</f>
        <v>35.819295016987546</v>
      </c>
      <c r="E19" s="60">
        <v>13021.95</v>
      </c>
      <c r="F19" s="57">
        <f t="shared" si="0"/>
        <v>466437.06874646101</v>
      </c>
    </row>
    <row r="20" spans="1:6" hidden="1">
      <c r="A20" s="20" t="s">
        <v>110</v>
      </c>
      <c r="B20" s="44" t="str">
        <f>m.sheet!B122</f>
        <v>Pacca brick work in ground floor cement, sand mortar:- Ratio 1:4</v>
      </c>
      <c r="C20" s="3" t="s">
        <v>24</v>
      </c>
      <c r="D20" s="16">
        <f>m.sheet!I136</f>
        <v>27.708274348810875</v>
      </c>
      <c r="E20" s="61">
        <v>14034.6</v>
      </c>
      <c r="F20" s="57">
        <f t="shared" si="0"/>
        <v>388874.54717582109</v>
      </c>
    </row>
    <row r="21" spans="1:6" hidden="1">
      <c r="A21" s="20" t="s">
        <v>111</v>
      </c>
      <c r="B21" s="47" t="s">
        <v>26</v>
      </c>
      <c r="C21" s="11" t="s">
        <v>25</v>
      </c>
      <c r="D21" s="15">
        <f>m.sheet!I144</f>
        <v>229.2093023255814</v>
      </c>
      <c r="E21" s="58">
        <v>432.5</v>
      </c>
      <c r="F21" s="57">
        <f t="shared" si="0"/>
        <v>99133.023255813954</v>
      </c>
    </row>
    <row r="22" spans="1:6" hidden="1">
      <c r="A22" s="20" t="s">
        <v>112</v>
      </c>
      <c r="B22" s="44" t="s">
        <v>27</v>
      </c>
      <c r="C22" s="3" t="s">
        <v>25</v>
      </c>
      <c r="D22" s="16">
        <f>m.sheet!I152</f>
        <v>182.13953488372096</v>
      </c>
      <c r="E22" s="60">
        <v>578</v>
      </c>
      <c r="F22" s="57">
        <f t="shared" si="0"/>
        <v>105276.65116279072</v>
      </c>
    </row>
    <row r="23" spans="1:6" ht="28.8" hidden="1">
      <c r="A23" s="20" t="s">
        <v>113</v>
      </c>
      <c r="B23" s="44" t="s">
        <v>28</v>
      </c>
      <c r="C23" s="10" t="s">
        <v>25</v>
      </c>
      <c r="D23" s="19">
        <f>m.sheet!I159</f>
        <v>193.39534883720933</v>
      </c>
      <c r="E23" s="61">
        <v>483.35</v>
      </c>
      <c r="F23" s="57">
        <f t="shared" si="0"/>
        <v>93477.641860465126</v>
      </c>
    </row>
    <row r="24" spans="1:6" ht="43.2" hidden="1">
      <c r="A24" s="20" t="s">
        <v>114</v>
      </c>
      <c r="B24" s="43" t="s">
        <v>45</v>
      </c>
      <c r="C24" s="3" t="s">
        <v>25</v>
      </c>
      <c r="D24" s="16">
        <f>D23+D22+D21</f>
        <v>604.74418604651169</v>
      </c>
      <c r="E24" s="58">
        <v>52.1</v>
      </c>
      <c r="F24" s="57">
        <f t="shared" si="0"/>
        <v>31507.172093023259</v>
      </c>
    </row>
    <row r="25" spans="1:6" hidden="1">
      <c r="A25" s="20" t="s">
        <v>115</v>
      </c>
      <c r="B25" s="46" t="s">
        <v>46</v>
      </c>
      <c r="C25" s="3" t="s">
        <v>25</v>
      </c>
      <c r="D25" s="16">
        <f>D24</f>
        <v>604.74418604651169</v>
      </c>
      <c r="E25" s="58">
        <v>181.25</v>
      </c>
      <c r="F25" s="57">
        <f t="shared" si="0"/>
        <v>109609.88372093024</v>
      </c>
    </row>
    <row r="26" spans="1:6" ht="43.2" hidden="1">
      <c r="A26" s="20" t="s">
        <v>116</v>
      </c>
      <c r="B26" s="47" t="s">
        <v>29</v>
      </c>
      <c r="C26" s="11" t="s">
        <v>25</v>
      </c>
      <c r="D26" s="15">
        <f>m.sheet!I188</f>
        <v>22.601162790697675</v>
      </c>
      <c r="E26" s="57">
        <v>875.3</v>
      </c>
      <c r="F26" s="57">
        <f t="shared" si="0"/>
        <v>19782.797790697674</v>
      </c>
    </row>
    <row r="27" spans="1:6" ht="57.6" hidden="1">
      <c r="A27" s="20" t="s">
        <v>117</v>
      </c>
      <c r="B27" s="44" t="s">
        <v>30</v>
      </c>
      <c r="C27" s="3" t="s">
        <v>25</v>
      </c>
      <c r="D27" s="16">
        <f>m.sheet!I200</f>
        <v>88.38372093023257</v>
      </c>
      <c r="E27" s="58">
        <v>836.4</v>
      </c>
      <c r="F27" s="57">
        <f t="shared" si="0"/>
        <v>73924.144186046513</v>
      </c>
    </row>
    <row r="28" spans="1:6" ht="86.4" hidden="1">
      <c r="A28" s="20" t="s">
        <v>118</v>
      </c>
      <c r="B28" s="43" t="s">
        <v>41</v>
      </c>
      <c r="C28" s="3" t="s">
        <v>25</v>
      </c>
      <c r="D28" s="16">
        <f>m.sheet!I166</f>
        <v>193.39534883720933</v>
      </c>
      <c r="E28" s="58">
        <v>2104.9</v>
      </c>
      <c r="F28" s="57">
        <f t="shared" si="0"/>
        <v>407077.86976744194</v>
      </c>
    </row>
    <row r="29" spans="1:6" hidden="1">
      <c r="A29" s="20" t="s">
        <v>119</v>
      </c>
      <c r="B29" s="46" t="s">
        <v>42</v>
      </c>
      <c r="C29" s="3" t="s">
        <v>43</v>
      </c>
      <c r="D29" s="3">
        <v>2</v>
      </c>
      <c r="E29" s="58">
        <v>1017.35</v>
      </c>
      <c r="F29" s="57">
        <f t="shared" si="0"/>
        <v>2034.7</v>
      </c>
    </row>
    <row r="30" spans="1:6" ht="86.4" hidden="1">
      <c r="A30" s="20" t="s">
        <v>120</v>
      </c>
      <c r="B30" s="44" t="s">
        <v>60</v>
      </c>
      <c r="C30" s="3" t="s">
        <v>25</v>
      </c>
      <c r="D30" s="16">
        <f>m.sheet!I36</f>
        <v>159.93488372093023</v>
      </c>
      <c r="E30" s="58">
        <v>129.25</v>
      </c>
      <c r="F30" s="57">
        <f t="shared" si="0"/>
        <v>20671.583720930234</v>
      </c>
    </row>
    <row r="31" spans="1:6" ht="57.6" hidden="1">
      <c r="A31" s="20" t="s">
        <v>121</v>
      </c>
      <c r="B31" s="43" t="s">
        <v>47</v>
      </c>
      <c r="C31" s="3" t="s">
        <v>25</v>
      </c>
      <c r="D31" s="16">
        <f>m.sheet!I175</f>
        <v>68.455813953488374</v>
      </c>
      <c r="E31" s="60">
        <v>3100.25</v>
      </c>
      <c r="F31" s="57">
        <f t="shared" si="0"/>
        <v>212230.13720930234</v>
      </c>
    </row>
    <row r="32" spans="1:6" ht="86.4" hidden="1">
      <c r="A32" s="20" t="s">
        <v>122</v>
      </c>
      <c r="B32" s="44" t="s">
        <v>69</v>
      </c>
      <c r="C32" s="3" t="s">
        <v>25</v>
      </c>
      <c r="D32" s="16">
        <f>m.sheet!I220</f>
        <v>184.18604651162795</v>
      </c>
      <c r="E32" s="58">
        <v>5723.15</v>
      </c>
      <c r="F32" s="57">
        <f t="shared" si="0"/>
        <v>1054124.3720930235</v>
      </c>
    </row>
    <row r="33" spans="1:9" ht="30" hidden="1" customHeight="1">
      <c r="A33" s="20" t="s">
        <v>123</v>
      </c>
      <c r="B33" s="44" t="s">
        <v>70</v>
      </c>
      <c r="C33" s="3"/>
      <c r="D33" s="16">
        <f>D32</f>
        <v>184.18604651162795</v>
      </c>
      <c r="E33" s="58">
        <v>69.05</v>
      </c>
      <c r="F33" s="57">
        <f t="shared" si="0"/>
        <v>12718.04651162791</v>
      </c>
      <c r="I33" t="s">
        <v>61</v>
      </c>
    </row>
    <row r="34" spans="1:9" ht="86.4" hidden="1">
      <c r="A34" s="20" t="s">
        <v>124</v>
      </c>
      <c r="B34" s="44" t="s">
        <v>89</v>
      </c>
      <c r="C34" s="3" t="s">
        <v>25</v>
      </c>
      <c r="D34" s="16">
        <f>m.sheet!I273</f>
        <v>14.243720930232557</v>
      </c>
      <c r="E34" s="58">
        <v>3380.3</v>
      </c>
      <c r="F34" s="57">
        <f t="shared" si="0"/>
        <v>48148.049860465115</v>
      </c>
    </row>
    <row r="35" spans="1:9" ht="72" hidden="1">
      <c r="A35" s="20" t="s">
        <v>125</v>
      </c>
      <c r="B35" s="43" t="s">
        <v>90</v>
      </c>
      <c r="C35" s="3" t="s">
        <v>25</v>
      </c>
      <c r="D35" s="16">
        <f>m.sheet!I280</f>
        <v>24.558139534883722</v>
      </c>
      <c r="E35" s="58">
        <v>7309.4</v>
      </c>
      <c r="F35" s="57">
        <f t="shared" si="0"/>
        <v>179505.26511627907</v>
      </c>
    </row>
    <row r="36" spans="1:9" hidden="1">
      <c r="A36" s="20" t="s">
        <v>126</v>
      </c>
      <c r="B36" s="48" t="s">
        <v>92</v>
      </c>
      <c r="C36" s="3" t="s">
        <v>24</v>
      </c>
      <c r="D36" s="16">
        <f>m.sheet!I24</f>
        <v>176.58550396375992</v>
      </c>
      <c r="E36" s="60">
        <v>1085.9000000000001</v>
      </c>
      <c r="F36" s="57">
        <f t="shared" si="0"/>
        <v>191754.1987542469</v>
      </c>
    </row>
    <row r="37" spans="1:9" ht="57.6" hidden="1">
      <c r="A37" s="20" t="s">
        <v>127</v>
      </c>
      <c r="B37" s="44" t="s">
        <v>71</v>
      </c>
      <c r="C37" s="3" t="s">
        <v>25</v>
      </c>
      <c r="D37" s="16">
        <f>m.sheet!I227</f>
        <v>15.348837209302326</v>
      </c>
      <c r="E37" s="58">
        <v>3871.35</v>
      </c>
      <c r="F37" s="57">
        <f t="shared" si="0"/>
        <v>59420.720930232557</v>
      </c>
    </row>
    <row r="38" spans="1:9" ht="100.8" hidden="1">
      <c r="A38" s="20" t="s">
        <v>128</v>
      </c>
      <c r="B38" s="44" t="s">
        <v>76</v>
      </c>
      <c r="C38" s="3" t="s">
        <v>25</v>
      </c>
      <c r="D38" s="16">
        <f>m.sheet!I236</f>
        <v>31.720930232558143</v>
      </c>
      <c r="E38" s="58">
        <v>5550.55</v>
      </c>
      <c r="F38" s="57">
        <f t="shared" si="0"/>
        <v>176068.60930232561</v>
      </c>
    </row>
    <row r="39" spans="1:9" ht="144" hidden="1">
      <c r="A39" s="20" t="s">
        <v>129</v>
      </c>
      <c r="B39" s="44" t="s">
        <v>72</v>
      </c>
      <c r="C39" s="3" t="s">
        <v>25</v>
      </c>
      <c r="D39" s="16">
        <f>m.sheet!I244</f>
        <v>23.944186046511629</v>
      </c>
      <c r="E39" s="58">
        <v>12672.3</v>
      </c>
      <c r="F39" s="57">
        <f t="shared" si="0"/>
        <v>303427.90883720928</v>
      </c>
    </row>
    <row r="40" spans="1:9" ht="72" hidden="1">
      <c r="A40" s="20" t="s">
        <v>130</v>
      </c>
      <c r="B40" s="44" t="s">
        <v>73</v>
      </c>
      <c r="C40" s="3" t="s">
        <v>25</v>
      </c>
      <c r="D40" s="16">
        <f>D39</f>
        <v>23.944186046511629</v>
      </c>
      <c r="E40" s="58">
        <v>14904.7</v>
      </c>
      <c r="F40" s="57">
        <f t="shared" si="0"/>
        <v>356880.90976744186</v>
      </c>
    </row>
    <row r="41" spans="1:9" ht="135.75" hidden="1" customHeight="1">
      <c r="A41" s="20" t="s">
        <v>131</v>
      </c>
      <c r="B41" s="44" t="s">
        <v>74</v>
      </c>
      <c r="C41" s="3" t="s">
        <v>25</v>
      </c>
      <c r="D41" s="16">
        <f>m.sheet!I259</f>
        <v>7.7767441860465123</v>
      </c>
      <c r="E41" s="58">
        <v>17617.599999999999</v>
      </c>
      <c r="F41" s="57">
        <f t="shared" si="0"/>
        <v>137007.56837209302</v>
      </c>
    </row>
    <row r="42" spans="1:9" ht="115.2" hidden="1">
      <c r="A42" s="20" t="s">
        <v>132</v>
      </c>
      <c r="B42" s="44" t="s">
        <v>75</v>
      </c>
      <c r="C42" s="3" t="s">
        <v>25</v>
      </c>
      <c r="D42" s="16">
        <f>m.sheet!I266</f>
        <v>5.525581395348838</v>
      </c>
      <c r="E42" s="58">
        <v>26213.75</v>
      </c>
      <c r="F42" s="57">
        <f t="shared" si="0"/>
        <v>144846.20930232559</v>
      </c>
    </row>
    <row r="43" spans="1:9" ht="30" hidden="1" customHeight="1">
      <c r="A43" s="20" t="s">
        <v>172</v>
      </c>
      <c r="B43" s="49" t="s">
        <v>91</v>
      </c>
      <c r="C43" s="3" t="s">
        <v>25</v>
      </c>
      <c r="D43" s="16">
        <f>m.sheet!I287</f>
        <v>13.097674418604653</v>
      </c>
      <c r="E43" s="58">
        <v>4776.8999999999996</v>
      </c>
      <c r="F43" s="57">
        <f t="shared" si="0"/>
        <v>62566.280930232562</v>
      </c>
    </row>
    <row r="44" spans="1:9" hidden="1">
      <c r="A44" s="3"/>
      <c r="B44" s="76" t="s">
        <v>176</v>
      </c>
      <c r="C44" s="76"/>
      <c r="D44" s="76"/>
      <c r="E44" s="76"/>
      <c r="F44" s="62">
        <f>SUM(F5:F43)</f>
        <v>14581132.317089552</v>
      </c>
    </row>
    <row r="45" spans="1:9" hidden="1">
      <c r="A45" s="3"/>
      <c r="B45" s="50" t="s">
        <v>174</v>
      </c>
      <c r="C45" s="39"/>
      <c r="D45" s="39"/>
      <c r="E45" s="62"/>
      <c r="F45" s="62"/>
    </row>
    <row r="46" spans="1:9" ht="43.2" hidden="1">
      <c r="A46" s="3" t="s">
        <v>215</v>
      </c>
      <c r="B46" s="48" t="s">
        <v>133</v>
      </c>
      <c r="C46" s="3" t="s">
        <v>43</v>
      </c>
      <c r="D46" s="3">
        <f>'m.sheet e'!I8</f>
        <v>16</v>
      </c>
      <c r="E46" s="58">
        <v>1907.5</v>
      </c>
      <c r="F46" s="58">
        <v>30245.599999999999</v>
      </c>
    </row>
    <row r="47" spans="1:9" ht="57.6" hidden="1">
      <c r="A47" s="3" t="s">
        <v>216</v>
      </c>
      <c r="B47" s="48" t="s">
        <v>135</v>
      </c>
      <c r="C47" s="3" t="s">
        <v>43</v>
      </c>
      <c r="D47" s="3">
        <f>'m.sheet e'!I15</f>
        <v>8</v>
      </c>
      <c r="E47" s="58">
        <v>9218.15</v>
      </c>
      <c r="F47" s="58">
        <v>73745.2</v>
      </c>
    </row>
    <row r="48" spans="1:9" ht="28.8" hidden="1">
      <c r="A48" s="3" t="s">
        <v>217</v>
      </c>
      <c r="B48" s="48" t="s">
        <v>136</v>
      </c>
      <c r="C48" s="3" t="s">
        <v>43</v>
      </c>
      <c r="D48" s="3">
        <f>'m.sheet e'!I15</f>
        <v>8</v>
      </c>
      <c r="E48" s="58">
        <v>90.65</v>
      </c>
      <c r="F48" s="58">
        <v>711.6</v>
      </c>
    </row>
    <row r="49" spans="1:6" ht="115.2" hidden="1">
      <c r="A49" s="3" t="s">
        <v>218</v>
      </c>
      <c r="B49" s="48" t="s">
        <v>137</v>
      </c>
      <c r="C49" s="3" t="s">
        <v>138</v>
      </c>
      <c r="D49" s="3"/>
      <c r="E49" s="58">
        <v>23383.7</v>
      </c>
      <c r="F49" s="58">
        <v>0</v>
      </c>
    </row>
    <row r="50" spans="1:6" ht="86.4" hidden="1">
      <c r="A50" s="3" t="s">
        <v>219</v>
      </c>
      <c r="B50" s="48" t="s">
        <v>139</v>
      </c>
      <c r="C50" s="3"/>
      <c r="D50" s="3"/>
      <c r="E50" s="58"/>
      <c r="F50" s="58">
        <v>0</v>
      </c>
    </row>
    <row r="51" spans="1:6" hidden="1">
      <c r="A51" s="3" t="s">
        <v>220</v>
      </c>
      <c r="B51" s="51" t="s">
        <v>140</v>
      </c>
      <c r="C51" s="3" t="s">
        <v>43</v>
      </c>
      <c r="D51" s="3">
        <f>'m.sheet e'!I29</f>
        <v>6</v>
      </c>
      <c r="E51" s="58">
        <v>1547.7</v>
      </c>
      <c r="F51" s="58">
        <v>9278.0999999999985</v>
      </c>
    </row>
    <row r="52" spans="1:6" hidden="1">
      <c r="A52" s="3" t="s">
        <v>221</v>
      </c>
      <c r="B52" s="51" t="s">
        <v>141</v>
      </c>
      <c r="C52" s="3" t="s">
        <v>43</v>
      </c>
      <c r="D52" s="3">
        <f>'m.sheet e'!I35</f>
        <v>2</v>
      </c>
      <c r="E52" s="58">
        <v>1404.8</v>
      </c>
      <c r="F52" s="58">
        <v>2807</v>
      </c>
    </row>
    <row r="53" spans="1:6" ht="86.4" hidden="1">
      <c r="A53" s="3" t="s">
        <v>222</v>
      </c>
      <c r="B53" s="48" t="s">
        <v>142</v>
      </c>
      <c r="C53" s="3"/>
      <c r="D53" s="3"/>
      <c r="E53" s="58"/>
      <c r="F53" s="58">
        <v>0</v>
      </c>
    </row>
    <row r="54" spans="1:6" hidden="1">
      <c r="A54" s="3" t="s">
        <v>223</v>
      </c>
      <c r="B54" s="51" t="s">
        <v>143</v>
      </c>
      <c r="C54" s="3" t="s">
        <v>43</v>
      </c>
      <c r="D54" s="3">
        <f>'m.sheet e'!I42</f>
        <v>2</v>
      </c>
      <c r="E54" s="58">
        <v>12215.35</v>
      </c>
      <c r="F54" s="58">
        <v>24426.7</v>
      </c>
    </row>
    <row r="55" spans="1:6" hidden="1">
      <c r="A55" s="3" t="s">
        <v>224</v>
      </c>
      <c r="B55" s="51" t="s">
        <v>144</v>
      </c>
      <c r="C55" s="3" t="s">
        <v>43</v>
      </c>
      <c r="D55" s="3">
        <f>'m.sheet e'!I48</f>
        <v>2</v>
      </c>
      <c r="E55" s="58">
        <v>11315.35</v>
      </c>
      <c r="F55" s="58">
        <v>22626.7</v>
      </c>
    </row>
    <row r="56" spans="1:6" ht="158.4" hidden="1">
      <c r="A56" s="3" t="s">
        <v>225</v>
      </c>
      <c r="B56" s="48" t="s">
        <v>145</v>
      </c>
      <c r="C56" s="3" t="s">
        <v>138</v>
      </c>
      <c r="D56" s="3">
        <f>'m.sheet e'!I55</f>
        <v>2</v>
      </c>
      <c r="E56" s="58">
        <v>3494.45</v>
      </c>
      <c r="F56" s="58">
        <v>8541.2999999999993</v>
      </c>
    </row>
    <row r="57" spans="1:6" ht="57.6" hidden="1">
      <c r="A57" s="3" t="s">
        <v>226</v>
      </c>
      <c r="B57" s="48" t="s">
        <v>146</v>
      </c>
      <c r="C57" s="3"/>
      <c r="D57" s="3"/>
      <c r="E57" s="58"/>
      <c r="F57" s="58">
        <v>0</v>
      </c>
    </row>
    <row r="58" spans="1:6" hidden="1">
      <c r="A58" s="3" t="s">
        <v>227</v>
      </c>
      <c r="B58" s="51" t="s">
        <v>147</v>
      </c>
      <c r="C58" s="3" t="s">
        <v>148</v>
      </c>
      <c r="D58" s="3">
        <f>'m.sheet e'!I62</f>
        <v>100</v>
      </c>
      <c r="E58" s="58">
        <v>325.64999999999998</v>
      </c>
      <c r="F58" s="58">
        <v>32435.000000000004</v>
      </c>
    </row>
    <row r="59" spans="1:6" ht="72" hidden="1">
      <c r="A59" s="3" t="s">
        <v>228</v>
      </c>
      <c r="B59" s="48" t="s">
        <v>149</v>
      </c>
      <c r="C59" s="3" t="s">
        <v>150</v>
      </c>
      <c r="D59" s="3">
        <f>'m.sheet e'!F68</f>
        <v>1</v>
      </c>
      <c r="E59" s="58">
        <v>12508.3</v>
      </c>
      <c r="F59" s="58">
        <v>12377.45</v>
      </c>
    </row>
    <row r="60" spans="1:6" ht="57.6" hidden="1">
      <c r="A60" s="3" t="s">
        <v>229</v>
      </c>
      <c r="B60" s="48" t="s">
        <v>151</v>
      </c>
      <c r="C60" s="3"/>
      <c r="D60" s="3"/>
      <c r="E60" s="58"/>
      <c r="F60" s="58">
        <v>0</v>
      </c>
    </row>
    <row r="61" spans="1:6" hidden="1">
      <c r="A61" s="3" t="s">
        <v>230</v>
      </c>
      <c r="B61" s="51" t="s">
        <v>152</v>
      </c>
      <c r="C61" s="3" t="s">
        <v>43</v>
      </c>
      <c r="D61" s="3">
        <f>'m.sheet e'!I68</f>
        <v>2</v>
      </c>
      <c r="E61" s="58">
        <v>1042.5</v>
      </c>
      <c r="F61" s="58">
        <v>2078.4</v>
      </c>
    </row>
    <row r="62" spans="1:6" hidden="1">
      <c r="A62" s="3" t="s">
        <v>231</v>
      </c>
      <c r="B62" s="51" t="s">
        <v>153</v>
      </c>
      <c r="C62" s="3" t="s">
        <v>43</v>
      </c>
      <c r="D62" s="3">
        <f>'m.sheet e'!I69</f>
        <v>4</v>
      </c>
      <c r="E62" s="58">
        <v>678.9</v>
      </c>
      <c r="F62" s="58">
        <v>3273.6</v>
      </c>
    </row>
    <row r="63" spans="1:6" hidden="1">
      <c r="A63" s="3" t="s">
        <v>232</v>
      </c>
      <c r="B63" s="51" t="s">
        <v>154</v>
      </c>
      <c r="C63" s="3" t="s">
        <v>43</v>
      </c>
      <c r="D63" s="3">
        <f>'m.sheet e'!I70</f>
        <v>12</v>
      </c>
      <c r="E63" s="58">
        <v>665.7</v>
      </c>
      <c r="F63" s="58">
        <v>7099.2000000000007</v>
      </c>
    </row>
    <row r="64" spans="1:6" hidden="1">
      <c r="A64" s="3" t="s">
        <v>233</v>
      </c>
      <c r="B64" s="51" t="s">
        <v>155</v>
      </c>
      <c r="C64" s="3" t="s">
        <v>43</v>
      </c>
      <c r="D64" s="3">
        <f>'m.sheet e'!I71</f>
        <v>28</v>
      </c>
      <c r="E64" s="58">
        <v>536.1</v>
      </c>
      <c r="F64" s="58">
        <v>14918.399999999998</v>
      </c>
    </row>
    <row r="65" spans="1:6" ht="43.2" hidden="1">
      <c r="A65" s="3" t="s">
        <v>234</v>
      </c>
      <c r="B65" s="48" t="s">
        <v>156</v>
      </c>
      <c r="C65" s="3"/>
      <c r="D65" s="3"/>
      <c r="E65" s="58"/>
      <c r="F65" s="58">
        <v>0</v>
      </c>
    </row>
    <row r="66" spans="1:6" hidden="1">
      <c r="A66" s="3" t="s">
        <v>235</v>
      </c>
      <c r="B66" s="48" t="s">
        <v>157</v>
      </c>
      <c r="C66" s="3" t="s">
        <v>43</v>
      </c>
      <c r="D66" s="3">
        <f>'m.sheet e'!I80</f>
        <v>28</v>
      </c>
      <c r="E66" s="58">
        <v>583.54999999999995</v>
      </c>
      <c r="F66" s="58">
        <v>16303</v>
      </c>
    </row>
    <row r="67" spans="1:6" ht="57.6" hidden="1">
      <c r="A67" s="3" t="s">
        <v>236</v>
      </c>
      <c r="B67" s="48" t="s">
        <v>158</v>
      </c>
      <c r="C67" s="3"/>
      <c r="D67" s="3"/>
      <c r="E67" s="58"/>
      <c r="F67" s="58">
        <v>0</v>
      </c>
    </row>
    <row r="68" spans="1:6" hidden="1">
      <c r="A68" s="3" t="s">
        <v>237</v>
      </c>
      <c r="B68" s="51" t="s">
        <v>159</v>
      </c>
      <c r="C68" s="3"/>
      <c r="D68" s="3"/>
      <c r="E68" s="58"/>
      <c r="F68" s="58">
        <v>0</v>
      </c>
    </row>
    <row r="69" spans="1:6" hidden="1">
      <c r="A69" s="3" t="s">
        <v>238</v>
      </c>
      <c r="B69" s="51" t="s">
        <v>160</v>
      </c>
      <c r="C69" s="3" t="s">
        <v>162</v>
      </c>
      <c r="D69" s="3">
        <v>50</v>
      </c>
      <c r="E69" s="58">
        <v>106</v>
      </c>
      <c r="F69" s="58">
        <v>5245</v>
      </c>
    </row>
    <row r="70" spans="1:6" hidden="1">
      <c r="A70" s="3" t="s">
        <v>239</v>
      </c>
      <c r="B70" s="51" t="s">
        <v>161</v>
      </c>
      <c r="C70" s="3" t="s">
        <v>162</v>
      </c>
      <c r="D70" s="3">
        <v>50</v>
      </c>
      <c r="E70" s="58">
        <v>118.5</v>
      </c>
      <c r="F70" s="58">
        <v>5872.5</v>
      </c>
    </row>
    <row r="71" spans="1:6">
      <c r="A71" s="3"/>
      <c r="B71" s="50" t="s">
        <v>177</v>
      </c>
      <c r="C71" s="39"/>
      <c r="D71" s="39"/>
      <c r="E71" s="62"/>
      <c r="F71" s="62"/>
    </row>
    <row r="72" spans="1:6">
      <c r="A72" s="3" t="s">
        <v>240</v>
      </c>
      <c r="B72" s="51" t="s">
        <v>178</v>
      </c>
      <c r="C72" s="3" t="s">
        <v>179</v>
      </c>
      <c r="D72" s="16">
        <f>D9</f>
        <v>15.182616081540203</v>
      </c>
      <c r="E72" s="58"/>
      <c r="F72" s="58"/>
    </row>
    <row r="73" spans="1:6">
      <c r="A73" s="3" t="s">
        <v>244</v>
      </c>
      <c r="B73" s="51" t="s">
        <v>180</v>
      </c>
      <c r="C73" s="3" t="s">
        <v>179</v>
      </c>
      <c r="D73" s="16">
        <f>D10</f>
        <v>14.715458663646661</v>
      </c>
      <c r="E73" s="58"/>
      <c r="F73" s="58"/>
    </row>
    <row r="74" spans="1:6">
      <c r="A74" s="3" t="s">
        <v>242</v>
      </c>
      <c r="B74" s="51" t="s">
        <v>181</v>
      </c>
      <c r="C74" s="3" t="s">
        <v>179</v>
      </c>
      <c r="D74" s="16">
        <f>D11</f>
        <v>5.1013590033975094</v>
      </c>
      <c r="E74" s="58"/>
      <c r="F74" s="58"/>
    </row>
    <row r="75" spans="1:6" ht="43.2">
      <c r="A75" s="3" t="s">
        <v>245</v>
      </c>
      <c r="B75" s="48" t="s">
        <v>182</v>
      </c>
      <c r="C75" s="3" t="s">
        <v>179</v>
      </c>
      <c r="D75" s="16">
        <v>30</v>
      </c>
      <c r="E75" s="58"/>
      <c r="F75" s="58"/>
    </row>
    <row r="76" spans="1:6">
      <c r="A76" s="3" t="s">
        <v>241</v>
      </c>
      <c r="B76" s="51" t="s">
        <v>183</v>
      </c>
      <c r="C76" s="3" t="s">
        <v>179</v>
      </c>
      <c r="D76" s="16">
        <v>10</v>
      </c>
      <c r="E76" s="58"/>
      <c r="F76" s="58"/>
    </row>
    <row r="77" spans="1:6">
      <c r="A77" s="3" t="s">
        <v>246</v>
      </c>
      <c r="B77" s="51" t="s">
        <v>184</v>
      </c>
      <c r="C77" s="3" t="s">
        <v>43</v>
      </c>
      <c r="D77" s="3">
        <v>7</v>
      </c>
      <c r="E77" s="58"/>
      <c r="F77" s="58"/>
    </row>
    <row r="78" spans="1:6">
      <c r="A78" s="3" t="s">
        <v>243</v>
      </c>
      <c r="B78" s="51" t="s">
        <v>185</v>
      </c>
      <c r="C78" s="3" t="s">
        <v>179</v>
      </c>
      <c r="D78" s="16">
        <v>20</v>
      </c>
      <c r="E78" s="58"/>
      <c r="F78" s="58"/>
    </row>
    <row r="79" spans="1:6">
      <c r="A79" s="3"/>
      <c r="B79" s="50" t="s">
        <v>247</v>
      </c>
      <c r="C79" s="39"/>
      <c r="D79" s="39"/>
      <c r="E79" s="62"/>
      <c r="F79" s="62"/>
    </row>
    <row r="80" spans="1:6" hidden="1">
      <c r="A80" s="3"/>
      <c r="B80" s="50" t="s">
        <v>186</v>
      </c>
      <c r="C80" s="39"/>
      <c r="D80" s="39"/>
      <c r="E80" s="62"/>
      <c r="F80" s="62"/>
    </row>
    <row r="81" spans="1:6" ht="28.8" hidden="1">
      <c r="A81" s="3" t="s">
        <v>248</v>
      </c>
      <c r="B81" s="48" t="s">
        <v>187</v>
      </c>
      <c r="C81" s="3" t="s">
        <v>150</v>
      </c>
      <c r="D81" s="3">
        <v>1</v>
      </c>
      <c r="E81" s="58">
        <v>12083.17</v>
      </c>
      <c r="F81" s="58">
        <f>E81*D81</f>
        <v>12083.17</v>
      </c>
    </row>
    <row r="82" spans="1:6" ht="57.6" hidden="1">
      <c r="A82" s="3" t="s">
        <v>249</v>
      </c>
      <c r="B82" s="48" t="s">
        <v>188</v>
      </c>
      <c r="C82" s="39" t="s">
        <v>162</v>
      </c>
      <c r="D82" s="3">
        <v>30</v>
      </c>
      <c r="E82" s="58">
        <v>5021.6499999999996</v>
      </c>
      <c r="F82" s="58">
        <f>E82*D82</f>
        <v>150649.5</v>
      </c>
    </row>
    <row r="83" spans="1:6" ht="57.6" hidden="1">
      <c r="A83" s="3" t="s">
        <v>250</v>
      </c>
      <c r="B83" s="48" t="s">
        <v>189</v>
      </c>
      <c r="C83" s="39" t="s">
        <v>162</v>
      </c>
      <c r="D83" s="3">
        <v>30</v>
      </c>
      <c r="E83" s="58">
        <v>6809.75</v>
      </c>
      <c r="F83" s="58">
        <f t="shared" ref="F83:F95" si="1">E83*D83</f>
        <v>204292.5</v>
      </c>
    </row>
    <row r="84" spans="1:6" ht="57.6" hidden="1">
      <c r="A84" s="3" t="s">
        <v>251</v>
      </c>
      <c r="B84" s="48" t="s">
        <v>190</v>
      </c>
      <c r="C84" s="39" t="s">
        <v>162</v>
      </c>
      <c r="D84" s="3">
        <v>30</v>
      </c>
      <c r="E84" s="58">
        <v>8593.9500000000007</v>
      </c>
      <c r="F84" s="58">
        <f t="shared" si="1"/>
        <v>257818.50000000003</v>
      </c>
    </row>
    <row r="85" spans="1:6" ht="43.2" hidden="1">
      <c r="A85" s="3" t="s">
        <v>252</v>
      </c>
      <c r="B85" s="48" t="s">
        <v>191</v>
      </c>
      <c r="C85" s="3" t="s">
        <v>192</v>
      </c>
      <c r="D85" s="3">
        <v>1</v>
      </c>
      <c r="E85" s="58">
        <v>51671.35</v>
      </c>
      <c r="F85" s="58">
        <f t="shared" si="1"/>
        <v>51671.35</v>
      </c>
    </row>
    <row r="86" spans="1:6" ht="43.2" hidden="1">
      <c r="A86" s="3" t="s">
        <v>253</v>
      </c>
      <c r="B86" s="51" t="s">
        <v>193</v>
      </c>
      <c r="C86" s="17" t="s">
        <v>194</v>
      </c>
      <c r="D86" s="3">
        <v>1</v>
      </c>
      <c r="E86" s="58">
        <v>224.4</v>
      </c>
      <c r="F86" s="58">
        <f t="shared" si="1"/>
        <v>224.4</v>
      </c>
    </row>
    <row r="87" spans="1:6" ht="43.2" hidden="1">
      <c r="A87" s="3" t="s">
        <v>254</v>
      </c>
      <c r="B87" s="48" t="s">
        <v>195</v>
      </c>
      <c r="C87" s="3" t="s">
        <v>43</v>
      </c>
      <c r="D87" s="3">
        <v>1</v>
      </c>
      <c r="E87" s="58">
        <v>349.6</v>
      </c>
      <c r="F87" s="58">
        <f t="shared" si="1"/>
        <v>349.6</v>
      </c>
    </row>
    <row r="88" spans="1:6" ht="43.2" hidden="1">
      <c r="A88" s="3" t="s">
        <v>255</v>
      </c>
      <c r="B88" s="48" t="s">
        <v>196</v>
      </c>
      <c r="C88" s="3" t="s">
        <v>162</v>
      </c>
      <c r="D88" s="16">
        <f>48/3.281</f>
        <v>14.629686071319719</v>
      </c>
      <c r="E88" s="58">
        <v>3173.05</v>
      </c>
      <c r="F88" s="58">
        <f t="shared" si="1"/>
        <v>46420.725388601037</v>
      </c>
    </row>
    <row r="89" spans="1:6" ht="57.6" hidden="1">
      <c r="A89" s="3" t="s">
        <v>256</v>
      </c>
      <c r="B89" s="48" t="s">
        <v>197</v>
      </c>
      <c r="C89" s="3" t="s">
        <v>162</v>
      </c>
      <c r="D89" s="16">
        <f>250/3.281</f>
        <v>76.196281621456876</v>
      </c>
      <c r="E89" s="58">
        <v>6828.5</v>
      </c>
      <c r="F89" s="58">
        <f t="shared" si="1"/>
        <v>520306.30905211827</v>
      </c>
    </row>
    <row r="90" spans="1:6" ht="28.8" hidden="1">
      <c r="A90" s="3" t="s">
        <v>257</v>
      </c>
      <c r="B90" s="48" t="s">
        <v>198</v>
      </c>
      <c r="C90" s="17" t="s">
        <v>199</v>
      </c>
      <c r="D90" s="3">
        <v>35</v>
      </c>
      <c r="E90" s="58">
        <v>3299.45</v>
      </c>
      <c r="F90" s="58">
        <f t="shared" si="1"/>
        <v>115480.75</v>
      </c>
    </row>
    <row r="91" spans="1:6" ht="28.8" hidden="1">
      <c r="A91" s="3" t="s">
        <v>258</v>
      </c>
      <c r="B91" s="48" t="s">
        <v>200</v>
      </c>
      <c r="C91" s="3" t="s">
        <v>24</v>
      </c>
      <c r="D91" s="3">
        <v>3</v>
      </c>
      <c r="E91" s="58">
        <v>6018.55</v>
      </c>
      <c r="F91" s="58">
        <f t="shared" si="1"/>
        <v>18055.650000000001</v>
      </c>
    </row>
    <row r="92" spans="1:6" ht="86.4" hidden="1">
      <c r="A92" s="3" t="s">
        <v>259</v>
      </c>
      <c r="B92" s="48" t="s">
        <v>201</v>
      </c>
      <c r="C92" s="3" t="s">
        <v>162</v>
      </c>
      <c r="D92" s="16">
        <f>250/3.281</f>
        <v>76.196281621456876</v>
      </c>
      <c r="E92" s="58">
        <v>257.5</v>
      </c>
      <c r="F92" s="58">
        <f t="shared" si="1"/>
        <v>19620.542517525144</v>
      </c>
    </row>
    <row r="93" spans="1:6" ht="57.6" hidden="1">
      <c r="A93" s="3" t="s">
        <v>260</v>
      </c>
      <c r="B93" s="48" t="s">
        <v>202</v>
      </c>
      <c r="C93" s="3" t="s">
        <v>43</v>
      </c>
      <c r="D93" s="3">
        <v>1</v>
      </c>
      <c r="E93" s="58">
        <v>2355.6</v>
      </c>
      <c r="F93" s="58">
        <f t="shared" si="1"/>
        <v>2355.6</v>
      </c>
    </row>
    <row r="94" spans="1:6" ht="43.2" hidden="1">
      <c r="A94" s="3" t="s">
        <v>261</v>
      </c>
      <c r="B94" s="48" t="s">
        <v>203</v>
      </c>
      <c r="C94" s="3" t="s">
        <v>162</v>
      </c>
      <c r="D94" s="3">
        <v>70</v>
      </c>
      <c r="E94" s="58">
        <v>975.37</v>
      </c>
      <c r="F94" s="58">
        <f t="shared" si="1"/>
        <v>68275.899999999994</v>
      </c>
    </row>
    <row r="95" spans="1:6" ht="28.8" hidden="1">
      <c r="A95" s="3" t="s">
        <v>262</v>
      </c>
      <c r="B95" s="48" t="s">
        <v>204</v>
      </c>
      <c r="C95" s="3" t="s">
        <v>43</v>
      </c>
      <c r="D95" s="3">
        <v>1</v>
      </c>
      <c r="E95" s="58">
        <v>37072.5</v>
      </c>
      <c r="F95" s="58">
        <f t="shared" si="1"/>
        <v>37072.5</v>
      </c>
    </row>
    <row r="96" spans="1:6" hidden="1">
      <c r="A96" s="3"/>
      <c r="B96" s="52" t="s">
        <v>205</v>
      </c>
      <c r="C96" s="39"/>
      <c r="D96" s="39"/>
      <c r="E96" s="62"/>
      <c r="F96" s="62">
        <f>SUM(F81:F95)</f>
        <v>1504676.9969582444</v>
      </c>
    </row>
    <row r="97" spans="1:6" hidden="1">
      <c r="A97" s="39"/>
      <c r="B97" s="50" t="s">
        <v>206</v>
      </c>
      <c r="C97" s="39"/>
      <c r="D97" s="39"/>
      <c r="E97" s="62"/>
      <c r="F97" s="62">
        <f>F71+F44+F79+F96</f>
        <v>16085809.314047797</v>
      </c>
    </row>
    <row r="98" spans="1:6" ht="30" hidden="1" customHeight="1">
      <c r="B98" s="71" t="s">
        <v>207</v>
      </c>
      <c r="C98" s="72"/>
      <c r="D98" s="72"/>
      <c r="E98" s="72"/>
      <c r="F98" s="72"/>
    </row>
  </sheetData>
  <mergeCells count="6">
    <mergeCell ref="B98:F98"/>
    <mergeCell ref="G1:L1"/>
    <mergeCell ref="G2:L2"/>
    <mergeCell ref="B44:E44"/>
    <mergeCell ref="A1:F1"/>
    <mergeCell ref="A2:F2"/>
  </mergeCells>
  <phoneticPr fontId="18" type="noConversion"/>
  <pageMargins left="0.7" right="0.7" top="0.75" bottom="0.75" header="0.3" footer="0.3"/>
  <pageSetup paperSize="9" scale="73" orientation="portrait" r:id="rId1"/>
</worksheet>
</file>

<file path=xl/worksheets/sheet7.xml><?xml version="1.0" encoding="utf-8"?>
<worksheet xmlns="http://schemas.openxmlformats.org/spreadsheetml/2006/main" xmlns:r="http://schemas.openxmlformats.org/officeDocument/2006/relationships">
  <dimension ref="A1:Q287"/>
  <sheetViews>
    <sheetView topLeftCell="A277" workbookViewId="0">
      <selection activeCell="C14" sqref="C14:H14"/>
    </sheetView>
  </sheetViews>
  <sheetFormatPr defaultRowHeight="14.4"/>
  <cols>
    <col min="1" max="1" width="5.44140625" bestFit="1" customWidth="1"/>
    <col min="2" max="2" width="22.5546875" customWidth="1"/>
    <col min="9" max="9" width="10" bestFit="1" customWidth="1"/>
  </cols>
  <sheetData>
    <row r="1" spans="1:9">
      <c r="A1" s="96" t="str">
        <f>'RHB SHEET'!A1:F1</f>
        <v>GBHS Bhabrawah Cantt. Rawalpindi.Re-Construction of 02. No. C/Room in GBHS Bhabrawah Cantt. Rawalpindi.Rehabilitation of Existing Building</v>
      </c>
      <c r="B1" s="96"/>
      <c r="C1" s="96"/>
      <c r="D1" s="96"/>
      <c r="E1" s="96"/>
      <c r="F1" s="96"/>
      <c r="G1" s="96"/>
      <c r="H1" s="96"/>
    </row>
    <row r="2" spans="1:9">
      <c r="A2" s="96" t="s">
        <v>5</v>
      </c>
      <c r="B2" s="96"/>
      <c r="C2" s="96"/>
      <c r="D2" s="96"/>
      <c r="E2" s="96"/>
      <c r="F2" s="96"/>
      <c r="G2" s="96"/>
      <c r="H2" s="96"/>
    </row>
    <row r="3" spans="1:9">
      <c r="A3" s="77" t="s">
        <v>168</v>
      </c>
      <c r="B3" s="77"/>
      <c r="C3" s="77"/>
      <c r="D3" s="77"/>
      <c r="E3" s="77"/>
      <c r="F3" s="77"/>
      <c r="G3" s="77"/>
      <c r="H3" s="77"/>
      <c r="I3" s="77"/>
    </row>
    <row r="4" spans="1:9" ht="64.5" customHeight="1">
      <c r="A4" s="2" t="s">
        <v>12</v>
      </c>
      <c r="B4" s="85" t="str">
        <f>'RHB SHEET'!B5</f>
        <v>Excavation in foundation of building, bridges and other tructures, including dagbelling, dressing, refilling in layers around tructure with excavated earth, watering and ramming lead upto one chain (30 m)lift upto 5 ft (1.5m). 2) a) By Excavator  Ordinary soil</v>
      </c>
      <c r="C4" s="86"/>
      <c r="D4" s="86"/>
      <c r="E4" s="86"/>
      <c r="F4" s="86"/>
      <c r="G4" s="86"/>
      <c r="H4" s="86"/>
      <c r="I4" s="87"/>
    </row>
    <row r="5" spans="1:9" s="4" customFormat="1">
      <c r="A5" s="88" t="s">
        <v>6</v>
      </c>
      <c r="B5" s="82" t="s">
        <v>0</v>
      </c>
      <c r="C5" s="82" t="s">
        <v>1</v>
      </c>
      <c r="D5" s="10"/>
      <c r="E5" s="82" t="s">
        <v>14</v>
      </c>
      <c r="F5" s="84" t="s">
        <v>7</v>
      </c>
      <c r="G5" s="84"/>
      <c r="H5" s="84"/>
      <c r="I5" s="82" t="s">
        <v>2</v>
      </c>
    </row>
    <row r="6" spans="1:9" s="4" customFormat="1">
      <c r="A6" s="89"/>
      <c r="B6" s="83"/>
      <c r="C6" s="83"/>
      <c r="D6" s="11"/>
      <c r="E6" s="83"/>
      <c r="F6" s="3" t="s">
        <v>8</v>
      </c>
      <c r="G6" s="3" t="s">
        <v>9</v>
      </c>
      <c r="H6" s="3" t="s">
        <v>10</v>
      </c>
      <c r="I6" s="83"/>
    </row>
    <row r="7" spans="1:9">
      <c r="A7" s="1"/>
      <c r="B7" s="1" t="s">
        <v>48</v>
      </c>
      <c r="C7" s="1" t="s">
        <v>15</v>
      </c>
      <c r="D7" s="1">
        <v>1</v>
      </c>
      <c r="E7" s="1">
        <v>5</v>
      </c>
      <c r="F7" s="1">
        <v>9</v>
      </c>
      <c r="G7" s="1">
        <v>9</v>
      </c>
      <c r="H7" s="1">
        <v>5</v>
      </c>
      <c r="I7" s="1">
        <f>H7*G7*F7*E7*D7</f>
        <v>2025</v>
      </c>
    </row>
    <row r="8" spans="1:9">
      <c r="A8" s="1"/>
      <c r="B8" s="1" t="s">
        <v>49</v>
      </c>
      <c r="C8" s="1" t="s">
        <v>15</v>
      </c>
      <c r="D8" s="1">
        <v>1</v>
      </c>
      <c r="E8" s="1">
        <v>5</v>
      </c>
      <c r="F8" s="1">
        <v>5</v>
      </c>
      <c r="G8" s="1">
        <v>5</v>
      </c>
      <c r="H8" s="1">
        <v>5</v>
      </c>
      <c r="I8" s="1">
        <f t="shared" ref="I8:I12" si="0">H8*G8*F8*E8*D8</f>
        <v>625</v>
      </c>
    </row>
    <row r="9" spans="1:9">
      <c r="A9" s="1"/>
      <c r="B9" s="1" t="s">
        <v>50</v>
      </c>
      <c r="C9" s="1" t="s">
        <v>15</v>
      </c>
      <c r="D9" s="1">
        <v>1</v>
      </c>
      <c r="E9" s="1">
        <v>3</v>
      </c>
      <c r="F9" s="1">
        <v>9</v>
      </c>
      <c r="G9" s="1">
        <v>4</v>
      </c>
      <c r="H9" s="1">
        <v>5</v>
      </c>
      <c r="I9" s="1">
        <f t="shared" si="0"/>
        <v>540</v>
      </c>
    </row>
    <row r="10" spans="1:9">
      <c r="A10" s="1"/>
      <c r="B10" s="1" t="s">
        <v>50</v>
      </c>
      <c r="C10" s="1" t="s">
        <v>15</v>
      </c>
      <c r="D10" s="1">
        <v>1</v>
      </c>
      <c r="E10" s="1">
        <v>8</v>
      </c>
      <c r="F10" s="1">
        <v>4.5</v>
      </c>
      <c r="G10" s="1">
        <v>4</v>
      </c>
      <c r="H10" s="1">
        <v>5</v>
      </c>
      <c r="I10" s="1">
        <f t="shared" si="0"/>
        <v>720</v>
      </c>
    </row>
    <row r="11" spans="1:9">
      <c r="A11" s="1"/>
      <c r="B11" s="1" t="s">
        <v>67</v>
      </c>
      <c r="C11" s="1"/>
      <c r="D11" s="1">
        <v>1</v>
      </c>
      <c r="E11" s="1">
        <v>2</v>
      </c>
      <c r="F11" s="1">
        <v>63</v>
      </c>
      <c r="G11" s="1">
        <v>2</v>
      </c>
      <c r="H11" s="1">
        <v>2</v>
      </c>
      <c r="I11" s="1">
        <f t="shared" ref="I11" si="1">H11*G11*F11*E11*D11</f>
        <v>504</v>
      </c>
    </row>
    <row r="12" spans="1:9">
      <c r="A12" s="1"/>
      <c r="B12" s="1" t="s">
        <v>67</v>
      </c>
      <c r="C12" s="1" t="s">
        <v>15</v>
      </c>
      <c r="D12" s="1">
        <v>1</v>
      </c>
      <c r="E12" s="1">
        <v>2</v>
      </c>
      <c r="F12" s="1">
        <v>31</v>
      </c>
      <c r="G12" s="1">
        <v>2</v>
      </c>
      <c r="H12" s="1">
        <v>2</v>
      </c>
      <c r="I12" s="1">
        <f t="shared" si="0"/>
        <v>248</v>
      </c>
    </row>
    <row r="13" spans="1:9">
      <c r="A13" s="1"/>
      <c r="B13" s="1"/>
      <c r="C13" s="6"/>
      <c r="D13" s="7"/>
      <c r="E13" s="7"/>
      <c r="F13" s="7"/>
      <c r="G13" s="7"/>
      <c r="H13" s="8"/>
      <c r="I13" s="1"/>
    </row>
    <row r="14" spans="1:9">
      <c r="A14" s="1"/>
      <c r="B14" s="1"/>
      <c r="C14" s="78" t="s">
        <v>51</v>
      </c>
      <c r="D14" s="79"/>
      <c r="E14" s="79"/>
      <c r="F14" s="79"/>
      <c r="G14" s="79"/>
      <c r="H14" s="80"/>
      <c r="I14" s="1">
        <f>SUM(I7:I12)</f>
        <v>4662</v>
      </c>
    </row>
    <row r="15" spans="1:9">
      <c r="A15" s="1"/>
      <c r="B15" s="1"/>
      <c r="C15" s="78" t="s">
        <v>52</v>
      </c>
      <c r="D15" s="79"/>
      <c r="E15" s="79"/>
      <c r="F15" s="79"/>
      <c r="G15" s="79"/>
      <c r="H15" s="80"/>
      <c r="I15" s="14">
        <f>I14/35.32</f>
        <v>131.99320498301245</v>
      </c>
    </row>
    <row r="16" spans="1:9">
      <c r="A16" s="1"/>
      <c r="B16" s="6"/>
      <c r="C16" s="79" t="s">
        <v>77</v>
      </c>
      <c r="D16" s="79"/>
      <c r="E16" s="79"/>
      <c r="F16" s="79"/>
      <c r="G16" s="79"/>
      <c r="H16" s="79"/>
      <c r="I16" s="18">
        <f>I15*1.1</f>
        <v>145.19252548131371</v>
      </c>
    </row>
    <row r="17" spans="1:9" ht="64.5" customHeight="1">
      <c r="A17" s="2" t="s">
        <v>12</v>
      </c>
      <c r="B17" s="85" t="str">
        <f>'RHB SHEET'!B36</f>
        <v>Supplying and filling sand under floor; or plugging in wells.</v>
      </c>
      <c r="C17" s="86"/>
      <c r="D17" s="86"/>
      <c r="E17" s="86"/>
      <c r="F17" s="86"/>
      <c r="G17" s="86"/>
      <c r="H17" s="86"/>
      <c r="I17" s="87"/>
    </row>
    <row r="18" spans="1:9" s="4" customFormat="1">
      <c r="A18" s="88" t="s">
        <v>6</v>
      </c>
      <c r="B18" s="82" t="s">
        <v>0</v>
      </c>
      <c r="C18" s="82" t="s">
        <v>1</v>
      </c>
      <c r="D18" s="10"/>
      <c r="E18" s="82" t="s">
        <v>14</v>
      </c>
      <c r="F18" s="84" t="s">
        <v>7</v>
      </c>
      <c r="G18" s="84"/>
      <c r="H18" s="84"/>
      <c r="I18" s="82" t="s">
        <v>2</v>
      </c>
    </row>
    <row r="19" spans="1:9" s="4" customFormat="1">
      <c r="A19" s="89"/>
      <c r="B19" s="83"/>
      <c r="C19" s="83"/>
      <c r="D19" s="11"/>
      <c r="E19" s="83"/>
      <c r="F19" s="3" t="s">
        <v>8</v>
      </c>
      <c r="G19" s="3" t="s">
        <v>9</v>
      </c>
      <c r="H19" s="3" t="s">
        <v>10</v>
      </c>
      <c r="I19" s="83"/>
    </row>
    <row r="20" spans="1:9">
      <c r="A20" s="1"/>
      <c r="B20" s="1" t="s">
        <v>93</v>
      </c>
      <c r="C20" s="1" t="s">
        <v>15</v>
      </c>
      <c r="D20" s="1">
        <v>1</v>
      </c>
      <c r="E20" s="1">
        <v>1</v>
      </c>
      <c r="F20" s="1">
        <v>30</v>
      </c>
      <c r="G20" s="1">
        <v>63</v>
      </c>
      <c r="H20" s="1">
        <v>3</v>
      </c>
      <c r="I20" s="1">
        <f>H20*G20*F20*E20*D20</f>
        <v>5670</v>
      </c>
    </row>
    <row r="21" spans="1:9">
      <c r="A21" s="1"/>
      <c r="B21" s="1"/>
      <c r="C21" s="6"/>
      <c r="D21" s="7"/>
      <c r="E21" s="7"/>
      <c r="F21" s="7"/>
      <c r="G21" s="7"/>
      <c r="H21" s="8"/>
      <c r="I21" s="1"/>
    </row>
    <row r="22" spans="1:9">
      <c r="A22" s="1"/>
      <c r="B22" s="1"/>
      <c r="C22" s="78" t="s">
        <v>51</v>
      </c>
      <c r="D22" s="79"/>
      <c r="E22" s="79"/>
      <c r="F22" s="79"/>
      <c r="G22" s="79"/>
      <c r="H22" s="80"/>
      <c r="I22" s="1">
        <f>SUM(I20:I20)</f>
        <v>5670</v>
      </c>
    </row>
    <row r="23" spans="1:9">
      <c r="A23" s="1"/>
      <c r="B23" s="1"/>
      <c r="C23" s="78" t="s">
        <v>52</v>
      </c>
      <c r="D23" s="79"/>
      <c r="E23" s="79"/>
      <c r="F23" s="79"/>
      <c r="G23" s="79"/>
      <c r="H23" s="80"/>
      <c r="I23" s="14">
        <f>I22/35.32</f>
        <v>160.53227633069082</v>
      </c>
    </row>
    <row r="24" spans="1:9">
      <c r="A24" s="1"/>
      <c r="B24" s="6"/>
      <c r="C24" s="79" t="s">
        <v>77</v>
      </c>
      <c r="D24" s="79"/>
      <c r="E24" s="79"/>
      <c r="F24" s="79"/>
      <c r="G24" s="79"/>
      <c r="H24" s="79"/>
      <c r="I24" s="18">
        <f>I23*1.1</f>
        <v>176.58550396375992</v>
      </c>
    </row>
    <row r="25" spans="1:9" ht="75.75" customHeight="1">
      <c r="A25" s="2" t="s">
        <v>12</v>
      </c>
      <c r="B25" s="85" t="str">
        <f>'RHB SHEET'!B30</f>
        <v>Spraying termite proofing by using liquid FMC/ Biflex/ Terminex Exin/ Ms Hextar or equivalent @ specified suspension concenterate (SC), Mixing Ability-HEXTAR with Ratio (1:250) = 540 Sft or equivalent approved liquid applying with shower and certificate will be provided by the contractor for 10-years complete in all respect .as approved by the Engineer Incharge</v>
      </c>
      <c r="C25" s="86"/>
      <c r="D25" s="86"/>
      <c r="E25" s="86"/>
      <c r="F25" s="86"/>
      <c r="G25" s="86"/>
      <c r="H25" s="86"/>
      <c r="I25" s="87"/>
    </row>
    <row r="26" spans="1:9" s="4" customFormat="1">
      <c r="A26" s="88" t="s">
        <v>6</v>
      </c>
      <c r="B26" s="82" t="s">
        <v>0</v>
      </c>
      <c r="C26" s="82" t="s">
        <v>1</v>
      </c>
      <c r="D26" s="10"/>
      <c r="E26" s="82" t="s">
        <v>14</v>
      </c>
      <c r="F26" s="84" t="s">
        <v>7</v>
      </c>
      <c r="G26" s="84"/>
      <c r="H26" s="84"/>
      <c r="I26" s="82" t="s">
        <v>2</v>
      </c>
    </row>
    <row r="27" spans="1:9" s="4" customFormat="1">
      <c r="A27" s="89"/>
      <c r="B27" s="83"/>
      <c r="C27" s="83"/>
      <c r="D27" s="11"/>
      <c r="E27" s="83"/>
      <c r="F27" s="3" t="s">
        <v>8</v>
      </c>
      <c r="G27" s="3" t="s">
        <v>9</v>
      </c>
      <c r="H27" s="3" t="s">
        <v>10</v>
      </c>
      <c r="I27" s="83"/>
    </row>
    <row r="28" spans="1:9">
      <c r="A28" s="1"/>
      <c r="B28" s="1" t="s">
        <v>48</v>
      </c>
      <c r="C28" s="1" t="s">
        <v>62</v>
      </c>
      <c r="D28" s="1">
        <v>1</v>
      </c>
      <c r="E28" s="1">
        <v>10</v>
      </c>
      <c r="F28" s="1">
        <v>9</v>
      </c>
      <c r="G28" s="1">
        <v>9</v>
      </c>
      <c r="H28" s="1"/>
      <c r="I28" s="1">
        <f>G28*F28*E28*D28</f>
        <v>810</v>
      </c>
    </row>
    <row r="29" spans="1:9">
      <c r="A29" s="1"/>
      <c r="B29" s="1" t="s">
        <v>49</v>
      </c>
      <c r="C29" s="1" t="s">
        <v>62</v>
      </c>
      <c r="D29" s="1">
        <v>1</v>
      </c>
      <c r="E29" s="1">
        <v>5</v>
      </c>
      <c r="F29" s="1">
        <v>5</v>
      </c>
      <c r="G29" s="1">
        <v>5</v>
      </c>
      <c r="H29" s="1"/>
      <c r="I29" s="1">
        <f t="shared" ref="I29:I33" si="2">G29*F29*E29*D29</f>
        <v>125</v>
      </c>
    </row>
    <row r="30" spans="1:9">
      <c r="A30" s="1"/>
      <c r="B30" s="1" t="s">
        <v>50</v>
      </c>
      <c r="C30" s="1" t="s">
        <v>62</v>
      </c>
      <c r="D30" s="1">
        <v>1</v>
      </c>
      <c r="E30" s="1">
        <v>3</v>
      </c>
      <c r="F30" s="1">
        <v>9</v>
      </c>
      <c r="G30" s="1">
        <v>4</v>
      </c>
      <c r="H30" s="1"/>
      <c r="I30" s="1">
        <f t="shared" si="2"/>
        <v>108</v>
      </c>
    </row>
    <row r="31" spans="1:9">
      <c r="A31" s="1"/>
      <c r="B31" s="1" t="s">
        <v>50</v>
      </c>
      <c r="C31" s="1" t="s">
        <v>62</v>
      </c>
      <c r="D31" s="1">
        <v>1</v>
      </c>
      <c r="E31" s="1">
        <v>8</v>
      </c>
      <c r="F31" s="1">
        <v>4.5</v>
      </c>
      <c r="G31" s="1">
        <v>4</v>
      </c>
      <c r="H31" s="1"/>
      <c r="I31" s="1">
        <f t="shared" si="2"/>
        <v>144</v>
      </c>
    </row>
    <row r="32" spans="1:9">
      <c r="A32" s="1"/>
      <c r="B32" s="1" t="s">
        <v>68</v>
      </c>
      <c r="C32" s="1" t="s">
        <v>62</v>
      </c>
      <c r="D32" s="7">
        <v>1</v>
      </c>
      <c r="E32" s="7">
        <v>2</v>
      </c>
      <c r="F32" s="7">
        <v>63</v>
      </c>
      <c r="G32" s="7">
        <v>2</v>
      </c>
      <c r="H32" s="8"/>
      <c r="I32" s="1">
        <f t="shared" si="2"/>
        <v>252</v>
      </c>
    </row>
    <row r="33" spans="1:9">
      <c r="A33" s="1"/>
      <c r="B33" s="1" t="s">
        <v>68</v>
      </c>
      <c r="C33" s="6"/>
      <c r="D33" s="7">
        <v>1</v>
      </c>
      <c r="E33" s="7">
        <v>2</v>
      </c>
      <c r="F33" s="7">
        <v>31</v>
      </c>
      <c r="G33" s="7">
        <v>2</v>
      </c>
      <c r="H33" s="8"/>
      <c r="I33" s="1">
        <f t="shared" si="2"/>
        <v>124</v>
      </c>
    </row>
    <row r="34" spans="1:9">
      <c r="A34" s="1"/>
      <c r="B34" s="1"/>
      <c r="C34" s="78" t="s">
        <v>51</v>
      </c>
      <c r="D34" s="79"/>
      <c r="E34" s="79"/>
      <c r="F34" s="79"/>
      <c r="G34" s="79"/>
      <c r="H34" s="80"/>
      <c r="I34" s="1">
        <f>SUM(I28:I33)</f>
        <v>1563</v>
      </c>
    </row>
    <row r="35" spans="1:9">
      <c r="A35" s="1"/>
      <c r="B35" s="1"/>
      <c r="C35" s="78" t="s">
        <v>52</v>
      </c>
      <c r="D35" s="79"/>
      <c r="E35" s="79"/>
      <c r="F35" s="79"/>
      <c r="G35" s="79"/>
      <c r="H35" s="80"/>
      <c r="I35" s="14">
        <f>I34/10.75</f>
        <v>145.3953488372093</v>
      </c>
    </row>
    <row r="36" spans="1:9">
      <c r="A36" s="1"/>
      <c r="B36" s="6"/>
      <c r="C36" s="79" t="s">
        <v>77</v>
      </c>
      <c r="D36" s="79"/>
      <c r="E36" s="79"/>
      <c r="F36" s="79"/>
      <c r="G36" s="79"/>
      <c r="H36" s="79"/>
      <c r="I36" s="18">
        <f>I35*1.1</f>
        <v>159.93488372093023</v>
      </c>
    </row>
    <row r="37" spans="1:9" ht="64.5" customHeight="1">
      <c r="A37" s="2" t="s">
        <v>12</v>
      </c>
      <c r="B37" s="85" t="str">
        <f>'RHB SHEET'!B9</f>
        <v>:(i) Ratio 1: 4: 8</v>
      </c>
      <c r="C37" s="86"/>
      <c r="D37" s="86"/>
      <c r="E37" s="86"/>
      <c r="F37" s="86"/>
      <c r="G37" s="86"/>
      <c r="H37" s="86"/>
      <c r="I37" s="87"/>
    </row>
    <row r="38" spans="1:9" s="4" customFormat="1">
      <c r="A38" s="88" t="s">
        <v>6</v>
      </c>
      <c r="B38" s="82" t="s">
        <v>0</v>
      </c>
      <c r="C38" s="82" t="s">
        <v>1</v>
      </c>
      <c r="D38" s="10"/>
      <c r="E38" s="82" t="s">
        <v>14</v>
      </c>
      <c r="F38" s="84" t="s">
        <v>7</v>
      </c>
      <c r="G38" s="84"/>
      <c r="H38" s="84"/>
      <c r="I38" s="82" t="s">
        <v>2</v>
      </c>
    </row>
    <row r="39" spans="1:9" s="4" customFormat="1">
      <c r="A39" s="89"/>
      <c r="B39" s="83"/>
      <c r="C39" s="83"/>
      <c r="D39" s="11"/>
      <c r="E39" s="83"/>
      <c r="F39" s="3" t="s">
        <v>8</v>
      </c>
      <c r="G39" s="3" t="s">
        <v>9</v>
      </c>
      <c r="H39" s="3" t="s">
        <v>10</v>
      </c>
      <c r="I39" s="83"/>
    </row>
    <row r="40" spans="1:9">
      <c r="A40" s="1"/>
      <c r="B40" s="1" t="s">
        <v>48</v>
      </c>
      <c r="C40" s="1" t="s">
        <v>15</v>
      </c>
      <c r="D40" s="1">
        <v>1</v>
      </c>
      <c r="E40" s="1">
        <v>1</v>
      </c>
      <c r="F40" s="1">
        <v>50</v>
      </c>
      <c r="G40" s="1">
        <v>30</v>
      </c>
      <c r="H40" s="1">
        <v>0.25</v>
      </c>
      <c r="I40" s="14">
        <f>H40*G40*F40*E40*D40</f>
        <v>375</v>
      </c>
    </row>
    <row r="41" spans="1:9">
      <c r="A41" s="1"/>
      <c r="B41" s="1" t="s">
        <v>54</v>
      </c>
      <c r="C41" s="1" t="s">
        <v>15</v>
      </c>
      <c r="D41" s="1">
        <v>1</v>
      </c>
      <c r="E41" s="1">
        <v>2</v>
      </c>
      <c r="F41" s="1">
        <v>27</v>
      </c>
      <c r="G41" s="1">
        <v>1.5</v>
      </c>
      <c r="H41" s="1">
        <v>0.25</v>
      </c>
      <c r="I41" s="14">
        <f t="shared" ref="I41:I45" si="3">H41*G41*F41*E41*D41</f>
        <v>20.25</v>
      </c>
    </row>
    <row r="42" spans="1:9">
      <c r="A42" s="1"/>
      <c r="B42" s="1" t="s">
        <v>55</v>
      </c>
      <c r="C42" s="1" t="s">
        <v>15</v>
      </c>
      <c r="D42" s="1">
        <v>1</v>
      </c>
      <c r="E42" s="1">
        <v>2</v>
      </c>
      <c r="F42" s="1">
        <v>63</v>
      </c>
      <c r="G42" s="1">
        <v>1.5</v>
      </c>
      <c r="H42" s="1">
        <v>0.25</v>
      </c>
      <c r="I42" s="14">
        <f t="shared" si="3"/>
        <v>47.25</v>
      </c>
    </row>
    <row r="43" spans="1:9">
      <c r="A43" s="1"/>
      <c r="B43" s="1" t="s">
        <v>79</v>
      </c>
      <c r="C43" s="6" t="s">
        <v>15</v>
      </c>
      <c r="D43" s="1">
        <v>1</v>
      </c>
      <c r="E43" s="7">
        <v>1</v>
      </c>
      <c r="F43" s="7">
        <v>20</v>
      </c>
      <c r="G43" s="7">
        <v>3</v>
      </c>
      <c r="H43" s="8">
        <v>0.25</v>
      </c>
      <c r="I43" s="14">
        <f t="shared" si="3"/>
        <v>15</v>
      </c>
    </row>
    <row r="44" spans="1:9">
      <c r="A44" s="1"/>
      <c r="B44" s="1" t="s">
        <v>84</v>
      </c>
      <c r="C44" s="6" t="s">
        <v>15</v>
      </c>
      <c r="D44" s="1">
        <v>1</v>
      </c>
      <c r="E44" s="7">
        <v>1</v>
      </c>
      <c r="F44" s="7">
        <v>40</v>
      </c>
      <c r="G44" s="7">
        <v>3</v>
      </c>
      <c r="H44" s="8">
        <v>0.25</v>
      </c>
      <c r="I44" s="14">
        <f t="shared" si="3"/>
        <v>30</v>
      </c>
    </row>
    <row r="45" spans="1:9">
      <c r="A45" s="1"/>
      <c r="B45" s="1" t="s">
        <v>66</v>
      </c>
      <c r="C45" s="6" t="s">
        <v>15</v>
      </c>
      <c r="D45" s="1">
        <v>0</v>
      </c>
      <c r="E45" s="7">
        <v>1</v>
      </c>
      <c r="F45" s="7">
        <v>31</v>
      </c>
      <c r="G45" s="7">
        <v>2</v>
      </c>
      <c r="H45" s="8">
        <v>0.25</v>
      </c>
      <c r="I45" s="14">
        <f t="shared" si="3"/>
        <v>0</v>
      </c>
    </row>
    <row r="46" spans="1:9">
      <c r="A46" s="1"/>
      <c r="B46" s="1"/>
      <c r="C46" s="78" t="s">
        <v>51</v>
      </c>
      <c r="D46" s="79"/>
      <c r="E46" s="79"/>
      <c r="F46" s="79"/>
      <c r="G46" s="79"/>
      <c r="H46" s="80"/>
      <c r="I46" s="14">
        <f>SUM(I40:I45)</f>
        <v>487.5</v>
      </c>
    </row>
    <row r="47" spans="1:9">
      <c r="A47" s="1"/>
      <c r="B47" s="1"/>
      <c r="C47" s="78" t="s">
        <v>52</v>
      </c>
      <c r="D47" s="79"/>
      <c r="E47" s="79"/>
      <c r="F47" s="79"/>
      <c r="G47" s="79"/>
      <c r="H47" s="80"/>
      <c r="I47" s="14">
        <f>I46/35.32</f>
        <v>13.802378255945639</v>
      </c>
    </row>
    <row r="48" spans="1:9">
      <c r="A48" s="1"/>
      <c r="B48" s="6"/>
      <c r="C48" s="79" t="s">
        <v>77</v>
      </c>
      <c r="D48" s="79"/>
      <c r="E48" s="79"/>
      <c r="F48" s="79"/>
      <c r="G48" s="79"/>
      <c r="H48" s="79"/>
      <c r="I48" s="18">
        <f>I47*1.1</f>
        <v>15.182616081540203</v>
      </c>
    </row>
    <row r="49" spans="1:9" ht="64.5" customHeight="1">
      <c r="A49" s="2" t="s">
        <v>12</v>
      </c>
      <c r="B49" s="85" t="str">
        <f>'RHB SHEET'!B10</f>
        <v>(h) Ratio 1: 3: 6</v>
      </c>
      <c r="C49" s="86"/>
      <c r="D49" s="86"/>
      <c r="E49" s="86"/>
      <c r="F49" s="86"/>
      <c r="G49" s="86"/>
      <c r="H49" s="86"/>
      <c r="I49" s="87"/>
    </row>
    <row r="50" spans="1:9" s="4" customFormat="1">
      <c r="A50" s="88" t="s">
        <v>6</v>
      </c>
      <c r="B50" s="82" t="s">
        <v>0</v>
      </c>
      <c r="C50" s="82" t="s">
        <v>1</v>
      </c>
      <c r="D50" s="10"/>
      <c r="E50" s="82" t="s">
        <v>14</v>
      </c>
      <c r="F50" s="84" t="s">
        <v>7</v>
      </c>
      <c r="G50" s="84"/>
      <c r="H50" s="84"/>
      <c r="I50" s="82" t="s">
        <v>2</v>
      </c>
    </row>
    <row r="51" spans="1:9" s="4" customFormat="1">
      <c r="A51" s="89"/>
      <c r="B51" s="83"/>
      <c r="C51" s="83"/>
      <c r="D51" s="11"/>
      <c r="E51" s="83"/>
      <c r="F51" s="3" t="s">
        <v>8</v>
      </c>
      <c r="G51" s="3" t="s">
        <v>9</v>
      </c>
      <c r="H51" s="3" t="s">
        <v>10</v>
      </c>
      <c r="I51" s="83"/>
    </row>
    <row r="52" spans="1:9">
      <c r="A52" s="1"/>
      <c r="B52" s="1" t="s">
        <v>48</v>
      </c>
      <c r="C52" s="1" t="s">
        <v>15</v>
      </c>
      <c r="D52" s="1">
        <v>1</v>
      </c>
      <c r="E52" s="1">
        <v>1</v>
      </c>
      <c r="F52" s="1">
        <v>63</v>
      </c>
      <c r="G52" s="1">
        <v>30</v>
      </c>
      <c r="H52" s="1">
        <v>0.25</v>
      </c>
      <c r="I52" s="14">
        <f>H52*G52*F52*E52*D52</f>
        <v>472.5</v>
      </c>
    </row>
    <row r="53" spans="1:9">
      <c r="A53" s="1"/>
      <c r="B53" s="1"/>
      <c r="C53" s="78" t="s">
        <v>51</v>
      </c>
      <c r="D53" s="79"/>
      <c r="E53" s="79"/>
      <c r="F53" s="79"/>
      <c r="G53" s="79"/>
      <c r="H53" s="80"/>
      <c r="I53" s="14">
        <f>SUM(I52:I52)</f>
        <v>472.5</v>
      </c>
    </row>
    <row r="54" spans="1:9">
      <c r="A54" s="1"/>
      <c r="B54" s="1"/>
      <c r="C54" s="78" t="s">
        <v>52</v>
      </c>
      <c r="D54" s="79"/>
      <c r="E54" s="79"/>
      <c r="F54" s="79"/>
      <c r="G54" s="79"/>
      <c r="H54" s="80"/>
      <c r="I54" s="14">
        <f>I53/35.32</f>
        <v>13.377689694224236</v>
      </c>
    </row>
    <row r="55" spans="1:9">
      <c r="A55" s="1"/>
      <c r="B55" s="6"/>
      <c r="C55" s="79" t="s">
        <v>77</v>
      </c>
      <c r="D55" s="79"/>
      <c r="E55" s="79"/>
      <c r="F55" s="79"/>
      <c r="G55" s="79"/>
      <c r="H55" s="79"/>
      <c r="I55" s="18">
        <f>I54*1.1</f>
        <v>14.715458663646661</v>
      </c>
    </row>
    <row r="56" spans="1:9" ht="64.5" customHeight="1">
      <c r="A56" s="2" t="s">
        <v>12</v>
      </c>
      <c r="B56" s="85" t="str">
        <f>'RHB SHEET'!B11</f>
        <v>(f) Ratio 1: 2: 4</v>
      </c>
      <c r="C56" s="86"/>
      <c r="D56" s="86"/>
      <c r="E56" s="86"/>
      <c r="F56" s="86"/>
      <c r="G56" s="86"/>
      <c r="H56" s="86"/>
      <c r="I56" s="87"/>
    </row>
    <row r="57" spans="1:9" s="4" customFormat="1">
      <c r="A57" s="88" t="s">
        <v>6</v>
      </c>
      <c r="B57" s="82" t="s">
        <v>0</v>
      </c>
      <c r="C57" s="82" t="s">
        <v>1</v>
      </c>
      <c r="D57" s="10"/>
      <c r="E57" s="82" t="s">
        <v>14</v>
      </c>
      <c r="F57" s="84" t="s">
        <v>7</v>
      </c>
      <c r="G57" s="84"/>
      <c r="H57" s="84"/>
      <c r="I57" s="82" t="s">
        <v>2</v>
      </c>
    </row>
    <row r="58" spans="1:9" s="4" customFormat="1">
      <c r="A58" s="89"/>
      <c r="B58" s="83"/>
      <c r="C58" s="83"/>
      <c r="D58" s="11"/>
      <c r="E58" s="83"/>
      <c r="F58" s="3" t="s">
        <v>8</v>
      </c>
      <c r="G58" s="3" t="s">
        <v>9</v>
      </c>
      <c r="H58" s="3" t="s">
        <v>10</v>
      </c>
      <c r="I58" s="83"/>
    </row>
    <row r="59" spans="1:9">
      <c r="A59" s="1"/>
      <c r="B59" s="1" t="s">
        <v>84</v>
      </c>
      <c r="C59" s="6" t="s">
        <v>15</v>
      </c>
      <c r="D59" s="7">
        <v>1</v>
      </c>
      <c r="E59" s="7">
        <v>1</v>
      </c>
      <c r="F59" s="7">
        <v>40</v>
      </c>
      <c r="G59" s="7">
        <v>3</v>
      </c>
      <c r="H59" s="8">
        <v>0.25</v>
      </c>
      <c r="I59" s="14">
        <f>H59*G59*F59*E59*D59</f>
        <v>30</v>
      </c>
    </row>
    <row r="60" spans="1:9">
      <c r="A60" s="1"/>
      <c r="B60" s="1" t="s">
        <v>68</v>
      </c>
      <c r="C60" s="6" t="s">
        <v>15</v>
      </c>
      <c r="D60" s="7">
        <v>1</v>
      </c>
      <c r="E60" s="7">
        <v>1</v>
      </c>
      <c r="F60" s="7">
        <f>63+63+30+30</f>
        <v>186</v>
      </c>
      <c r="G60" s="7">
        <v>2</v>
      </c>
      <c r="H60" s="8">
        <v>0.25</v>
      </c>
      <c r="I60" s="14">
        <f t="shared" ref="I60:I61" si="4">H60*G60*F60*E60*D60</f>
        <v>93</v>
      </c>
    </row>
    <row r="61" spans="1:9">
      <c r="A61" s="1"/>
      <c r="B61" s="1" t="s">
        <v>79</v>
      </c>
      <c r="C61" s="6" t="s">
        <v>15</v>
      </c>
      <c r="D61" s="7">
        <v>4</v>
      </c>
      <c r="E61" s="7">
        <v>1</v>
      </c>
      <c r="F61" s="7">
        <v>20</v>
      </c>
      <c r="G61" s="7">
        <v>3</v>
      </c>
      <c r="H61" s="8">
        <v>0.17</v>
      </c>
      <c r="I61" s="14">
        <f t="shared" si="4"/>
        <v>40.799999999999997</v>
      </c>
    </row>
    <row r="62" spans="1:9">
      <c r="A62" s="1"/>
      <c r="B62" s="1"/>
      <c r="C62" s="78" t="s">
        <v>51</v>
      </c>
      <c r="D62" s="79"/>
      <c r="E62" s="79"/>
      <c r="F62" s="79"/>
      <c r="G62" s="79"/>
      <c r="H62" s="80"/>
      <c r="I62" s="14">
        <f>SUM(I59:I61)</f>
        <v>163.80000000000001</v>
      </c>
    </row>
    <row r="63" spans="1:9">
      <c r="A63" s="1"/>
      <c r="B63" s="1"/>
      <c r="C63" s="78" t="s">
        <v>52</v>
      </c>
      <c r="D63" s="79"/>
      <c r="E63" s="79"/>
      <c r="F63" s="79"/>
      <c r="G63" s="79"/>
      <c r="H63" s="80"/>
      <c r="I63" s="14">
        <f>I62/35.32</f>
        <v>4.6375990939977356</v>
      </c>
    </row>
    <row r="64" spans="1:9">
      <c r="A64" s="1"/>
      <c r="B64" s="6"/>
      <c r="C64" s="79" t="s">
        <v>77</v>
      </c>
      <c r="D64" s="79"/>
      <c r="E64" s="79"/>
      <c r="F64" s="79"/>
      <c r="G64" s="79"/>
      <c r="H64" s="79"/>
      <c r="I64" s="18">
        <f>I63*1.1</f>
        <v>5.1013590033975094</v>
      </c>
    </row>
    <row r="65" spans="1:9" ht="64.5" customHeight="1">
      <c r="A65" s="2" t="s">
        <v>12</v>
      </c>
      <c r="B65" s="85" t="str">
        <f>'RHB SHEET'!B17</f>
        <v>(b) Deformed bars (Grade-40)</v>
      </c>
      <c r="C65" s="86"/>
      <c r="D65" s="86"/>
      <c r="E65" s="86"/>
      <c r="F65" s="86"/>
      <c r="G65" s="86"/>
      <c r="H65" s="86"/>
      <c r="I65" s="87"/>
    </row>
    <row r="66" spans="1:9" s="4" customFormat="1">
      <c r="A66" s="88" t="s">
        <v>6</v>
      </c>
      <c r="B66" s="82" t="s">
        <v>0</v>
      </c>
      <c r="C66" s="82" t="s">
        <v>1</v>
      </c>
      <c r="D66" s="10"/>
      <c r="E66" s="82" t="s">
        <v>14</v>
      </c>
      <c r="F66" s="84" t="s">
        <v>7</v>
      </c>
      <c r="G66" s="84"/>
      <c r="H66" s="84"/>
      <c r="I66" s="82" t="s">
        <v>2</v>
      </c>
    </row>
    <row r="67" spans="1:9" s="4" customFormat="1">
      <c r="A67" s="89"/>
      <c r="B67" s="83"/>
      <c r="C67" s="83"/>
      <c r="D67" s="11"/>
      <c r="E67" s="83"/>
      <c r="F67" s="3" t="s">
        <v>8</v>
      </c>
      <c r="G67" s="3" t="s">
        <v>9</v>
      </c>
      <c r="H67" s="3" t="s">
        <v>10</v>
      </c>
      <c r="I67" s="83"/>
    </row>
    <row r="68" spans="1:9">
      <c r="A68" s="1"/>
      <c r="B68" s="1" t="s">
        <v>164</v>
      </c>
      <c r="C68" s="6" t="str">
        <f>'RHB SHEET'!C17</f>
        <v>per cwt</v>
      </c>
      <c r="D68" s="7">
        <v>1</v>
      </c>
      <c r="E68" s="7">
        <v>1</v>
      </c>
      <c r="F68" s="81">
        <f>'[1]L.G.F.RAFT (2)'!$P$42</f>
        <v>2932.5037499999999</v>
      </c>
      <c r="G68" s="79"/>
      <c r="H68" s="80"/>
      <c r="I68" s="14">
        <f>F68*E68*D68</f>
        <v>2932.5037499999999</v>
      </c>
    </row>
    <row r="69" spans="1:9">
      <c r="A69" s="1"/>
      <c r="B69" s="1"/>
      <c r="C69" s="78" t="s">
        <v>51</v>
      </c>
      <c r="D69" s="79"/>
      <c r="E69" s="79"/>
      <c r="F69" s="79"/>
      <c r="G69" s="79"/>
      <c r="H69" s="80"/>
      <c r="I69" s="14">
        <f>SUM(I68:I68)</f>
        <v>2932.5037499999999</v>
      </c>
    </row>
    <row r="70" spans="1:9">
      <c r="A70" s="1"/>
      <c r="B70" s="1"/>
      <c r="C70" s="78" t="s">
        <v>52</v>
      </c>
      <c r="D70" s="79"/>
      <c r="E70" s="79"/>
      <c r="F70" s="79"/>
      <c r="G70" s="79"/>
      <c r="H70" s="80"/>
      <c r="I70" s="14">
        <f>I69/50.8</f>
        <v>57.726451771653544</v>
      </c>
    </row>
    <row r="71" spans="1:9">
      <c r="A71" s="1"/>
      <c r="B71" s="6"/>
      <c r="C71" s="79" t="s">
        <v>77</v>
      </c>
      <c r="D71" s="79"/>
      <c r="E71" s="79"/>
      <c r="F71" s="79"/>
      <c r="G71" s="79"/>
      <c r="H71" s="79"/>
      <c r="I71" s="18">
        <f>I70*1.1</f>
        <v>63.499096948818902</v>
      </c>
    </row>
    <row r="72" spans="1:9" ht="64.5" customHeight="1">
      <c r="A72" s="2" t="s">
        <v>12</v>
      </c>
      <c r="B72" s="85" t="str">
        <f>'RHB SHEET'!B18</f>
        <v>('c) Deformed bars (Grade-60)</v>
      </c>
      <c r="C72" s="86"/>
      <c r="D72" s="86"/>
      <c r="E72" s="86"/>
      <c r="F72" s="86"/>
      <c r="G72" s="86"/>
      <c r="H72" s="86"/>
      <c r="I72" s="87"/>
    </row>
    <row r="73" spans="1:9" s="4" customFormat="1">
      <c r="A73" s="88" t="s">
        <v>6</v>
      </c>
      <c r="B73" s="82" t="s">
        <v>0</v>
      </c>
      <c r="C73" s="82" t="s">
        <v>1</v>
      </c>
      <c r="D73" s="10"/>
      <c r="E73" s="82" t="s">
        <v>14</v>
      </c>
      <c r="F73" s="84" t="s">
        <v>7</v>
      </c>
      <c r="G73" s="84"/>
      <c r="H73" s="84"/>
      <c r="I73" s="82" t="s">
        <v>2</v>
      </c>
    </row>
    <row r="74" spans="1:9" s="4" customFormat="1">
      <c r="A74" s="89"/>
      <c r="B74" s="83"/>
      <c r="C74" s="83"/>
      <c r="D74" s="11"/>
      <c r="E74" s="83"/>
      <c r="F74" s="3" t="s">
        <v>8</v>
      </c>
      <c r="G74" s="3" t="s">
        <v>9</v>
      </c>
      <c r="H74" s="3" t="s">
        <v>10</v>
      </c>
      <c r="I74" s="83"/>
    </row>
    <row r="75" spans="1:9">
      <c r="A75" s="1"/>
      <c r="B75" s="1" t="s">
        <v>164</v>
      </c>
      <c r="C75" s="6" t="str">
        <f>'RHB SHEET'!C18</f>
        <v>per cwt</v>
      </c>
      <c r="D75" s="7">
        <v>1</v>
      </c>
      <c r="E75" s="7">
        <v>1</v>
      </c>
      <c r="F75" s="81">
        <v>6670</v>
      </c>
      <c r="G75" s="79"/>
      <c r="H75" s="80"/>
      <c r="I75" s="14">
        <f>F75*E75*D75</f>
        <v>6670</v>
      </c>
    </row>
    <row r="76" spans="1:9">
      <c r="A76" s="1"/>
      <c r="B76" s="1"/>
      <c r="C76" s="78" t="s">
        <v>51</v>
      </c>
      <c r="D76" s="79"/>
      <c r="E76" s="79"/>
      <c r="F76" s="79"/>
      <c r="G76" s="79"/>
      <c r="H76" s="80"/>
      <c r="I76" s="14">
        <f>SUM(I75:I75)</f>
        <v>6670</v>
      </c>
    </row>
    <row r="77" spans="1:9">
      <c r="A77" s="1"/>
      <c r="B77" s="1"/>
      <c r="C77" s="78" t="s">
        <v>52</v>
      </c>
      <c r="D77" s="79"/>
      <c r="E77" s="79"/>
      <c r="F77" s="79"/>
      <c r="G77" s="79"/>
      <c r="H77" s="80"/>
      <c r="I77" s="14">
        <f>I76/50.8</f>
        <v>131.29921259842521</v>
      </c>
    </row>
    <row r="78" spans="1:9">
      <c r="A78" s="1"/>
      <c r="B78" s="6"/>
      <c r="C78" s="79" t="s">
        <v>77</v>
      </c>
      <c r="D78" s="79"/>
      <c r="E78" s="79"/>
      <c r="F78" s="79"/>
      <c r="G78" s="79"/>
      <c r="H78" s="79"/>
      <c r="I78" s="18">
        <f>I77*1.1</f>
        <v>144.42913385826776</v>
      </c>
    </row>
    <row r="79" spans="1:9" ht="64.5" customHeight="1">
      <c r="A79" s="2" t="s">
        <v>12</v>
      </c>
      <c r="B79" s="85" t="str">
        <f>'RHB SHEET'!B12</f>
        <v>cement concrete in haunches 1:6:12</v>
      </c>
      <c r="C79" s="86"/>
      <c r="D79" s="86"/>
      <c r="E79" s="86"/>
      <c r="F79" s="86"/>
      <c r="G79" s="86"/>
      <c r="H79" s="86"/>
      <c r="I79" s="87"/>
    </row>
    <row r="80" spans="1:9" s="4" customFormat="1">
      <c r="A80" s="88" t="s">
        <v>6</v>
      </c>
      <c r="B80" s="82" t="s">
        <v>0</v>
      </c>
      <c r="C80" s="82" t="s">
        <v>1</v>
      </c>
      <c r="D80" s="10"/>
      <c r="E80" s="82" t="s">
        <v>14</v>
      </c>
      <c r="F80" s="84" t="s">
        <v>7</v>
      </c>
      <c r="G80" s="84"/>
      <c r="H80" s="84"/>
      <c r="I80" s="82" t="s">
        <v>2</v>
      </c>
    </row>
    <row r="81" spans="1:17" s="4" customFormat="1">
      <c r="A81" s="89"/>
      <c r="B81" s="83"/>
      <c r="C81" s="83"/>
      <c r="D81" s="11"/>
      <c r="E81" s="83"/>
      <c r="F81" s="3" t="s">
        <v>8</v>
      </c>
      <c r="G81" s="3" t="s">
        <v>9</v>
      </c>
      <c r="H81" s="3" t="s">
        <v>10</v>
      </c>
      <c r="I81" s="83"/>
    </row>
    <row r="82" spans="1:17">
      <c r="A82" s="1"/>
      <c r="B82" s="1" t="s">
        <v>84</v>
      </c>
      <c r="C82" s="6" t="s">
        <v>15</v>
      </c>
      <c r="D82" s="7">
        <v>1</v>
      </c>
      <c r="E82" s="7">
        <v>1</v>
      </c>
      <c r="F82" s="7">
        <v>26</v>
      </c>
      <c r="G82" s="7">
        <v>3</v>
      </c>
      <c r="H82" s="8">
        <v>3</v>
      </c>
      <c r="I82" s="14">
        <f>H82*G82*F82*E82*D82</f>
        <v>234</v>
      </c>
    </row>
    <row r="83" spans="1:17">
      <c r="A83" s="1"/>
      <c r="B83" s="1"/>
      <c r="C83" s="78" t="s">
        <v>51</v>
      </c>
      <c r="D83" s="79"/>
      <c r="E83" s="79"/>
      <c r="F83" s="79"/>
      <c r="G83" s="79"/>
      <c r="H83" s="80"/>
      <c r="I83" s="14">
        <f>SUM(I82:I82)</f>
        <v>234</v>
      </c>
    </row>
    <row r="84" spans="1:17">
      <c r="A84" s="1"/>
      <c r="B84" s="1"/>
      <c r="C84" s="78" t="s">
        <v>52</v>
      </c>
      <c r="D84" s="79"/>
      <c r="E84" s="79"/>
      <c r="F84" s="79"/>
      <c r="G84" s="79"/>
      <c r="H84" s="80"/>
      <c r="I84" s="14">
        <f>I83/35.32</f>
        <v>6.6251415628539068</v>
      </c>
    </row>
    <row r="85" spans="1:17">
      <c r="A85" s="1"/>
      <c r="B85" s="6"/>
      <c r="C85" s="79" t="s">
        <v>77</v>
      </c>
      <c r="D85" s="79"/>
      <c r="E85" s="79"/>
      <c r="F85" s="79"/>
      <c r="G85" s="79"/>
      <c r="H85" s="79"/>
      <c r="I85" s="18">
        <f>I84*1.1</f>
        <v>7.2876557191392983</v>
      </c>
      <c r="Q85">
        <f>2/100</f>
        <v>0.02</v>
      </c>
    </row>
    <row r="86" spans="1:17" ht="64.5" customHeight="1">
      <c r="A86" s="2" t="s">
        <v>12</v>
      </c>
      <c r="B86" s="85" t="str">
        <f>'RHB SHEET'!B14</f>
        <v>(a)(iii) Reinforced cement concrete in slab of rafts / strip foundation, base slab of column and retaining walls; etc and footing beams, other structural members other than those mentioned in 6(a) (i)&amp;(ii) above not requiring form work (i.e. horizontal shuttering) complete in all respects:(3) Type C (nominal mix 1: 2: 4)</v>
      </c>
      <c r="C86" s="86"/>
      <c r="D86" s="86"/>
      <c r="E86" s="86"/>
      <c r="F86" s="86"/>
      <c r="G86" s="86"/>
      <c r="H86" s="86"/>
      <c r="I86" s="87"/>
      <c r="N86">
        <f>50*30*1</f>
        <v>1500</v>
      </c>
    </row>
    <row r="87" spans="1:17" s="4" customFormat="1">
      <c r="A87" s="88" t="s">
        <v>6</v>
      </c>
      <c r="B87" s="82" t="s">
        <v>0</v>
      </c>
      <c r="C87" s="82" t="s">
        <v>1</v>
      </c>
      <c r="D87" s="10"/>
      <c r="E87" s="82" t="s">
        <v>14</v>
      </c>
      <c r="F87" s="84" t="s">
        <v>7</v>
      </c>
      <c r="G87" s="84"/>
      <c r="H87" s="84"/>
      <c r="I87" s="82" t="s">
        <v>2</v>
      </c>
      <c r="N87" s="4">
        <f>N86*0.02</f>
        <v>30</v>
      </c>
    </row>
    <row r="88" spans="1:17" s="4" customFormat="1">
      <c r="A88" s="89"/>
      <c r="B88" s="83"/>
      <c r="C88" s="83"/>
      <c r="D88" s="11"/>
      <c r="E88" s="83"/>
      <c r="F88" s="3" t="s">
        <v>8</v>
      </c>
      <c r="G88" s="3" t="s">
        <v>9</v>
      </c>
      <c r="H88" s="3" t="s">
        <v>10</v>
      </c>
      <c r="I88" s="83"/>
      <c r="N88" s="4">
        <f>N87*490</f>
        <v>14700</v>
      </c>
    </row>
    <row r="89" spans="1:17">
      <c r="A89" s="1"/>
      <c r="B89" s="1" t="s">
        <v>48</v>
      </c>
      <c r="C89" s="1" t="s">
        <v>15</v>
      </c>
      <c r="D89" s="1">
        <v>1</v>
      </c>
      <c r="E89" s="1">
        <v>1</v>
      </c>
      <c r="F89" s="1">
        <v>50</v>
      </c>
      <c r="G89" s="1">
        <v>30</v>
      </c>
      <c r="H89" s="1">
        <v>1</v>
      </c>
      <c r="I89" s="14">
        <f>H89*G89*F89*E89*D89</f>
        <v>1500</v>
      </c>
      <c r="N89">
        <f>N88/2.204</f>
        <v>6669.6914700544457</v>
      </c>
    </row>
    <row r="90" spans="1:17">
      <c r="A90" s="1"/>
      <c r="B90" s="1" t="s">
        <v>53</v>
      </c>
      <c r="C90" s="1" t="s">
        <v>15</v>
      </c>
      <c r="D90" s="1">
        <v>1</v>
      </c>
      <c r="E90" s="1">
        <v>15</v>
      </c>
      <c r="F90" s="1">
        <v>1</v>
      </c>
      <c r="G90" s="1">
        <v>1</v>
      </c>
      <c r="H90" s="1">
        <v>5</v>
      </c>
      <c r="I90" s="14">
        <f t="shared" ref="I90" si="5">H90*G90*F90*E90*D90</f>
        <v>75</v>
      </c>
      <c r="N90">
        <f>N89/50.8</f>
        <v>131.29313917430011</v>
      </c>
    </row>
    <row r="91" spans="1:17">
      <c r="A91" s="1"/>
      <c r="B91" s="1"/>
      <c r="C91" s="78" t="s">
        <v>51</v>
      </c>
      <c r="D91" s="79"/>
      <c r="E91" s="79"/>
      <c r="F91" s="79"/>
      <c r="G91" s="79"/>
      <c r="H91" s="80"/>
      <c r="I91" s="14">
        <f>SUM(I89:I90)</f>
        <v>1575</v>
      </c>
    </row>
    <row r="92" spans="1:17">
      <c r="A92" s="1"/>
      <c r="B92" s="1"/>
      <c r="C92" s="78" t="s">
        <v>52</v>
      </c>
      <c r="D92" s="79"/>
      <c r="E92" s="79"/>
      <c r="F92" s="79"/>
      <c r="G92" s="79"/>
      <c r="H92" s="80"/>
      <c r="I92" s="14">
        <f>I91/35.32</f>
        <v>44.592298980747451</v>
      </c>
    </row>
    <row r="93" spans="1:17">
      <c r="A93" s="1"/>
      <c r="B93" s="6"/>
      <c r="C93" s="79" t="s">
        <v>77</v>
      </c>
      <c r="D93" s="79"/>
      <c r="E93" s="79"/>
      <c r="F93" s="79"/>
      <c r="G93" s="79"/>
      <c r="H93" s="79"/>
      <c r="I93" s="18">
        <f>I92*1.1</f>
        <v>49.051528878822197</v>
      </c>
    </row>
    <row r="94" spans="1:17" ht="64.5" customHeight="1">
      <c r="A94" s="2" t="s">
        <v>12</v>
      </c>
      <c r="B94" s="85" t="str">
        <f>'RHB SHEET'!B15</f>
        <v>(a) (i) Reinforced cement concrete in roof slab, beams columns lintels, girders and other structural members laid in situ or precast laid in position, or prestressed members cast in situ, complete in all respects:-(3) Type C (nominal mix 1: 2: 4)</v>
      </c>
      <c r="C94" s="86"/>
      <c r="D94" s="86"/>
      <c r="E94" s="86"/>
      <c r="F94" s="86"/>
      <c r="G94" s="86"/>
      <c r="H94" s="86"/>
      <c r="I94" s="87"/>
    </row>
    <row r="95" spans="1:17" s="4" customFormat="1">
      <c r="A95" s="88" t="s">
        <v>6</v>
      </c>
      <c r="B95" s="82" t="s">
        <v>0</v>
      </c>
      <c r="C95" s="82" t="s">
        <v>1</v>
      </c>
      <c r="D95" s="10"/>
      <c r="E95" s="82" t="s">
        <v>14</v>
      </c>
      <c r="F95" s="84" t="s">
        <v>7</v>
      </c>
      <c r="G95" s="84"/>
      <c r="H95" s="84"/>
      <c r="I95" s="82" t="s">
        <v>2</v>
      </c>
    </row>
    <row r="96" spans="1:17" s="4" customFormat="1">
      <c r="A96" s="89"/>
      <c r="B96" s="83"/>
      <c r="C96" s="83"/>
      <c r="D96" s="11"/>
      <c r="E96" s="83"/>
      <c r="F96" s="3" t="s">
        <v>8</v>
      </c>
      <c r="G96" s="3" t="s">
        <v>9</v>
      </c>
      <c r="H96" s="3" t="s">
        <v>10</v>
      </c>
      <c r="I96" s="83"/>
    </row>
    <row r="97" spans="1:9">
      <c r="A97" s="1"/>
      <c r="B97" s="1" t="s">
        <v>56</v>
      </c>
      <c r="C97" s="1" t="s">
        <v>15</v>
      </c>
      <c r="D97" s="1">
        <v>1</v>
      </c>
      <c r="E97" s="1">
        <v>15</v>
      </c>
      <c r="F97" s="1">
        <v>1</v>
      </c>
      <c r="G97" s="1">
        <v>1</v>
      </c>
      <c r="H97" s="1">
        <v>10</v>
      </c>
      <c r="I97" s="14">
        <f>H97*G97*F97*E97*D97</f>
        <v>150</v>
      </c>
    </row>
    <row r="98" spans="1:9">
      <c r="A98" s="1"/>
      <c r="B98" s="1" t="s">
        <v>57</v>
      </c>
      <c r="C98" s="1" t="s">
        <v>15</v>
      </c>
      <c r="D98" s="1">
        <v>1</v>
      </c>
      <c r="E98" s="1">
        <v>3</v>
      </c>
      <c r="F98" s="1">
        <v>60</v>
      </c>
      <c r="G98" s="1">
        <v>1</v>
      </c>
      <c r="H98" s="1">
        <v>1</v>
      </c>
      <c r="I98" s="14">
        <f t="shared" ref="I98:I103" si="6">H98*G98*F98*E98*D98</f>
        <v>180</v>
      </c>
    </row>
    <row r="99" spans="1:9">
      <c r="A99" s="1"/>
      <c r="B99" s="1" t="s">
        <v>58</v>
      </c>
      <c r="C99" s="1" t="s">
        <v>15</v>
      </c>
      <c r="D99" s="1">
        <v>1</v>
      </c>
      <c r="E99" s="1">
        <v>5</v>
      </c>
      <c r="F99" s="1">
        <v>30</v>
      </c>
      <c r="G99" s="1">
        <v>1</v>
      </c>
      <c r="H99" s="1">
        <v>1</v>
      </c>
      <c r="I99" s="14">
        <f t="shared" si="6"/>
        <v>150</v>
      </c>
    </row>
    <row r="100" spans="1:9">
      <c r="A100" s="1"/>
      <c r="B100" s="1" t="s">
        <v>59</v>
      </c>
      <c r="C100" s="1" t="s">
        <v>15</v>
      </c>
      <c r="D100" s="1">
        <v>1</v>
      </c>
      <c r="E100" s="1">
        <v>1</v>
      </c>
      <c r="F100" s="1">
        <v>63</v>
      </c>
      <c r="G100" s="1">
        <v>30</v>
      </c>
      <c r="H100" s="1">
        <v>0.5</v>
      </c>
      <c r="I100" s="14">
        <f t="shared" si="6"/>
        <v>945</v>
      </c>
    </row>
    <row r="101" spans="1:9">
      <c r="A101" s="1"/>
      <c r="B101" s="1" t="s">
        <v>66</v>
      </c>
      <c r="C101" s="1" t="s">
        <v>15</v>
      </c>
      <c r="D101" s="1">
        <v>1</v>
      </c>
      <c r="E101" s="1">
        <v>2</v>
      </c>
      <c r="F101" s="1">
        <v>30</v>
      </c>
      <c r="G101" s="1">
        <v>2</v>
      </c>
      <c r="H101" s="1">
        <v>0.5</v>
      </c>
      <c r="I101" s="14">
        <f t="shared" si="6"/>
        <v>60</v>
      </c>
    </row>
    <row r="102" spans="1:9">
      <c r="A102" s="1"/>
      <c r="B102" s="1" t="s">
        <v>66</v>
      </c>
      <c r="C102" s="1" t="s">
        <v>15</v>
      </c>
      <c r="D102" s="1">
        <v>1</v>
      </c>
      <c r="E102" s="1">
        <v>2</v>
      </c>
      <c r="F102" s="1">
        <v>63</v>
      </c>
      <c r="G102" s="1">
        <v>2</v>
      </c>
      <c r="H102" s="1">
        <v>0.5</v>
      </c>
      <c r="I102" s="14">
        <f t="shared" si="6"/>
        <v>126</v>
      </c>
    </row>
    <row r="103" spans="1:9">
      <c r="A103" s="1"/>
      <c r="B103" s="1"/>
      <c r="C103" s="1" t="s">
        <v>15</v>
      </c>
      <c r="D103" s="1">
        <v>1</v>
      </c>
      <c r="E103" s="1"/>
      <c r="F103" s="1"/>
      <c r="G103" s="1"/>
      <c r="H103" s="1"/>
      <c r="I103" s="14">
        <f t="shared" si="6"/>
        <v>0</v>
      </c>
    </row>
    <row r="104" spans="1:9">
      <c r="A104" s="1"/>
      <c r="B104" s="1"/>
      <c r="C104" s="78" t="s">
        <v>51</v>
      </c>
      <c r="D104" s="79"/>
      <c r="E104" s="79"/>
      <c r="F104" s="79"/>
      <c r="G104" s="79"/>
      <c r="H104" s="80"/>
      <c r="I104" s="14">
        <f>SUM(I97:I103)</f>
        <v>1611</v>
      </c>
    </row>
    <row r="105" spans="1:9">
      <c r="A105" s="1"/>
      <c r="B105" s="1"/>
      <c r="C105" s="78" t="s">
        <v>52</v>
      </c>
      <c r="D105" s="79"/>
      <c r="E105" s="79"/>
      <c r="F105" s="79"/>
      <c r="G105" s="79"/>
      <c r="H105" s="80"/>
      <c r="I105" s="14">
        <f>I104/35.32</f>
        <v>45.61155152887882</v>
      </c>
    </row>
    <row r="106" spans="1:9">
      <c r="A106" s="1"/>
      <c r="B106" s="6"/>
      <c r="C106" s="79" t="s">
        <v>77</v>
      </c>
      <c r="D106" s="79"/>
      <c r="E106" s="79"/>
      <c r="F106" s="79"/>
      <c r="G106" s="79"/>
      <c r="H106" s="79"/>
      <c r="I106" s="18">
        <f>I105*1.1</f>
        <v>50.172706681766705</v>
      </c>
    </row>
    <row r="107" spans="1:9" ht="33.75" customHeight="1">
      <c r="A107" s="2" t="s">
        <v>12</v>
      </c>
      <c r="B107" s="85" t="str">
        <f>'RHB SHEET'!B19</f>
        <v>Pacca brick work in foundation and plinth in:-i) Cement, sand mortar:-Ratio 1:4</v>
      </c>
      <c r="C107" s="86"/>
      <c r="D107" s="86"/>
      <c r="E107" s="86"/>
      <c r="F107" s="86"/>
      <c r="G107" s="86"/>
      <c r="H107" s="86"/>
      <c r="I107" s="87"/>
    </row>
    <row r="108" spans="1:9" s="4" customFormat="1">
      <c r="A108" s="88" t="s">
        <v>6</v>
      </c>
      <c r="B108" s="82" t="s">
        <v>0</v>
      </c>
      <c r="C108" s="82" t="s">
        <v>1</v>
      </c>
      <c r="D108" s="10"/>
      <c r="E108" s="82" t="s">
        <v>14</v>
      </c>
      <c r="F108" s="84" t="s">
        <v>7</v>
      </c>
      <c r="G108" s="84"/>
      <c r="H108" s="84"/>
      <c r="I108" s="82" t="s">
        <v>2</v>
      </c>
    </row>
    <row r="109" spans="1:9" s="4" customFormat="1">
      <c r="A109" s="89"/>
      <c r="B109" s="83"/>
      <c r="C109" s="83"/>
      <c r="D109" s="11"/>
      <c r="E109" s="83"/>
      <c r="F109" s="3" t="s">
        <v>8</v>
      </c>
      <c r="G109" s="3" t="s">
        <v>9</v>
      </c>
      <c r="H109" s="3" t="s">
        <v>10</v>
      </c>
      <c r="I109" s="83"/>
    </row>
    <row r="110" spans="1:9">
      <c r="A110" s="2">
        <v>1</v>
      </c>
      <c r="B110" s="1" t="s">
        <v>13</v>
      </c>
      <c r="C110" s="1" t="s">
        <v>15</v>
      </c>
      <c r="D110" s="1">
        <v>1</v>
      </c>
      <c r="E110" s="1">
        <v>2</v>
      </c>
      <c r="F110" s="1">
        <v>60</v>
      </c>
      <c r="G110" s="1">
        <v>0.75</v>
      </c>
      <c r="H110" s="1">
        <v>5</v>
      </c>
      <c r="I110" s="1">
        <f>H110*G110*F110*E110*D110</f>
        <v>450</v>
      </c>
    </row>
    <row r="111" spans="1:9">
      <c r="A111" s="1">
        <v>2</v>
      </c>
      <c r="B111" s="1" t="s">
        <v>16</v>
      </c>
      <c r="C111" s="1" t="s">
        <v>15</v>
      </c>
      <c r="D111" s="1">
        <v>1</v>
      </c>
      <c r="E111" s="1">
        <v>2</v>
      </c>
      <c r="F111" s="1">
        <v>26</v>
      </c>
      <c r="G111" s="1">
        <v>0.75</v>
      </c>
      <c r="H111" s="1">
        <v>5</v>
      </c>
      <c r="I111" s="1">
        <f t="shared" ref="I111:I117" si="7">H111*G111*F111*E111*D111</f>
        <v>195</v>
      </c>
    </row>
    <row r="112" spans="1:9">
      <c r="A112" s="1"/>
      <c r="B112" s="1" t="s">
        <v>19</v>
      </c>
      <c r="C112" s="1" t="s">
        <v>15</v>
      </c>
      <c r="D112" s="1">
        <v>1</v>
      </c>
      <c r="E112" s="1">
        <v>4</v>
      </c>
      <c r="F112" s="1">
        <v>1.125</v>
      </c>
      <c r="G112" s="1">
        <v>0.75</v>
      </c>
      <c r="H112" s="1">
        <v>5</v>
      </c>
      <c r="I112" s="1">
        <f t="shared" si="7"/>
        <v>16.875</v>
      </c>
    </row>
    <row r="113" spans="1:9">
      <c r="A113" s="1"/>
      <c r="B113" s="1" t="s">
        <v>64</v>
      </c>
      <c r="C113" s="1"/>
      <c r="D113" s="1">
        <v>1</v>
      </c>
      <c r="E113" s="1">
        <v>2</v>
      </c>
      <c r="F113" s="1">
        <v>6</v>
      </c>
      <c r="G113" s="1">
        <v>0.75</v>
      </c>
      <c r="H113" s="1">
        <v>5</v>
      </c>
      <c r="I113" s="1">
        <f t="shared" si="7"/>
        <v>45</v>
      </c>
    </row>
    <row r="114" spans="1:9">
      <c r="A114" s="1"/>
      <c r="B114" s="1" t="s">
        <v>65</v>
      </c>
      <c r="C114" s="1"/>
      <c r="D114" s="1">
        <v>1</v>
      </c>
      <c r="E114" s="1">
        <v>1</v>
      </c>
      <c r="F114" s="1">
        <v>63</v>
      </c>
      <c r="G114" s="1">
        <v>0.75</v>
      </c>
      <c r="H114" s="1">
        <v>5</v>
      </c>
      <c r="I114" s="1">
        <f t="shared" si="7"/>
        <v>236.25</v>
      </c>
    </row>
    <row r="115" spans="1:9">
      <c r="A115" s="1"/>
      <c r="B115" s="1" t="s">
        <v>68</v>
      </c>
      <c r="C115" s="1"/>
      <c r="D115" s="1">
        <v>1</v>
      </c>
      <c r="E115" s="1">
        <v>2</v>
      </c>
      <c r="F115" s="1">
        <v>31</v>
      </c>
      <c r="G115" s="1">
        <v>0.75</v>
      </c>
      <c r="H115" s="1">
        <v>2</v>
      </c>
      <c r="I115" s="1">
        <f t="shared" si="7"/>
        <v>93</v>
      </c>
    </row>
    <row r="116" spans="1:9">
      <c r="A116" s="1"/>
      <c r="B116" s="1" t="s">
        <v>68</v>
      </c>
      <c r="C116" s="1"/>
      <c r="D116" s="1">
        <v>1</v>
      </c>
      <c r="E116" s="1">
        <v>2</v>
      </c>
      <c r="F116" s="1">
        <v>63</v>
      </c>
      <c r="G116" s="1">
        <v>0.75</v>
      </c>
      <c r="H116" s="1">
        <v>2</v>
      </c>
      <c r="I116" s="1">
        <f t="shared" si="7"/>
        <v>189</v>
      </c>
    </row>
    <row r="117" spans="1:9">
      <c r="A117" s="1"/>
      <c r="B117" s="1" t="s">
        <v>22</v>
      </c>
      <c r="C117" s="1" t="s">
        <v>15</v>
      </c>
      <c r="D117" s="1">
        <v>1</v>
      </c>
      <c r="E117" s="1">
        <v>-15</v>
      </c>
      <c r="F117" s="1">
        <v>1</v>
      </c>
      <c r="G117" s="1">
        <v>1</v>
      </c>
      <c r="H117" s="1">
        <v>5</v>
      </c>
      <c r="I117" s="1">
        <f t="shared" si="7"/>
        <v>-75</v>
      </c>
    </row>
    <row r="118" spans="1:9">
      <c r="A118" s="1"/>
      <c r="B118" s="90" t="s">
        <v>23</v>
      </c>
      <c r="C118" s="91"/>
      <c r="D118" s="91"/>
      <c r="E118" s="91"/>
      <c r="F118" s="91"/>
      <c r="G118" s="92"/>
      <c r="H118" s="1" t="s">
        <v>15</v>
      </c>
      <c r="I118" s="1">
        <f>SUM(I110:I117)</f>
        <v>1150.125</v>
      </c>
    </row>
    <row r="119" spans="1:9">
      <c r="A119" s="1"/>
      <c r="B119" s="93"/>
      <c r="C119" s="94"/>
      <c r="D119" s="94"/>
      <c r="E119" s="94"/>
      <c r="F119" s="94"/>
      <c r="G119" s="95"/>
      <c r="H119" s="1" t="s">
        <v>24</v>
      </c>
      <c r="I119" s="14">
        <f>I118/35.32</f>
        <v>32.562995469988678</v>
      </c>
    </row>
    <row r="120" spans="1:9">
      <c r="A120" s="1"/>
      <c r="B120" s="6"/>
      <c r="C120" s="79" t="s">
        <v>77</v>
      </c>
      <c r="D120" s="79"/>
      <c r="E120" s="79"/>
      <c r="F120" s="79"/>
      <c r="G120" s="79"/>
      <c r="H120" s="79"/>
      <c r="I120" s="18">
        <f>I119*1.1</f>
        <v>35.819295016987546</v>
      </c>
    </row>
    <row r="122" spans="1:9" ht="33.75" customHeight="1">
      <c r="A122" s="2" t="s">
        <v>12</v>
      </c>
      <c r="B122" s="85" t="s">
        <v>11</v>
      </c>
      <c r="C122" s="86"/>
      <c r="D122" s="86"/>
      <c r="E122" s="86"/>
      <c r="F122" s="86"/>
      <c r="G122" s="86"/>
      <c r="H122" s="86"/>
      <c r="I122" s="87"/>
    </row>
    <row r="123" spans="1:9" s="4" customFormat="1">
      <c r="A123" s="88" t="s">
        <v>6</v>
      </c>
      <c r="B123" s="82" t="s">
        <v>0</v>
      </c>
      <c r="C123" s="82" t="s">
        <v>1</v>
      </c>
      <c r="D123" s="10"/>
      <c r="E123" s="82" t="s">
        <v>14</v>
      </c>
      <c r="F123" s="84" t="s">
        <v>7</v>
      </c>
      <c r="G123" s="84"/>
      <c r="H123" s="84"/>
      <c r="I123" s="82" t="s">
        <v>2</v>
      </c>
    </row>
    <row r="124" spans="1:9" s="4" customFormat="1">
      <c r="A124" s="89"/>
      <c r="B124" s="83"/>
      <c r="C124" s="83"/>
      <c r="D124" s="11"/>
      <c r="E124" s="83"/>
      <c r="F124" s="3" t="s">
        <v>8</v>
      </c>
      <c r="G124" s="3" t="s">
        <v>9</v>
      </c>
      <c r="H124" s="3" t="s">
        <v>10</v>
      </c>
      <c r="I124" s="83"/>
    </row>
    <row r="125" spans="1:9">
      <c r="A125" s="2">
        <v>1</v>
      </c>
      <c r="B125" s="1" t="s">
        <v>13</v>
      </c>
      <c r="C125" s="1" t="s">
        <v>15</v>
      </c>
      <c r="D125" s="1">
        <v>1</v>
      </c>
      <c r="E125" s="1">
        <v>2</v>
      </c>
      <c r="F125" s="1">
        <v>63</v>
      </c>
      <c r="G125" s="1">
        <v>0.75</v>
      </c>
      <c r="H125" s="1">
        <v>9.5</v>
      </c>
      <c r="I125" s="1">
        <f>H125*G125*F125*E125*D125</f>
        <v>897.75</v>
      </c>
    </row>
    <row r="126" spans="1:9">
      <c r="A126" s="1">
        <v>2</v>
      </c>
      <c r="B126" s="1" t="s">
        <v>16</v>
      </c>
      <c r="C126" s="1" t="s">
        <v>15</v>
      </c>
      <c r="D126" s="1">
        <v>1</v>
      </c>
      <c r="E126" s="1">
        <v>3</v>
      </c>
      <c r="F126" s="1">
        <v>17</v>
      </c>
      <c r="G126" s="1">
        <v>0.75</v>
      </c>
      <c r="H126" s="1">
        <v>9.5</v>
      </c>
      <c r="I126" s="1">
        <f t="shared" ref="I126:I133" si="8">H126*G126*F126*E126*D126</f>
        <v>363.375</v>
      </c>
    </row>
    <row r="127" spans="1:9">
      <c r="A127" s="1"/>
      <c r="B127" s="1" t="s">
        <v>19</v>
      </c>
      <c r="C127" s="1" t="s">
        <v>15</v>
      </c>
      <c r="D127" s="1">
        <v>1</v>
      </c>
      <c r="E127" s="1">
        <v>4</v>
      </c>
      <c r="F127" s="1">
        <v>1.125</v>
      </c>
      <c r="G127" s="1">
        <v>0.75</v>
      </c>
      <c r="H127" s="1">
        <v>9.5</v>
      </c>
      <c r="I127" s="1">
        <f t="shared" si="8"/>
        <v>32.0625</v>
      </c>
    </row>
    <row r="128" spans="1:9">
      <c r="A128" s="1"/>
      <c r="B128" s="1"/>
      <c r="C128" s="1"/>
      <c r="D128" s="1">
        <v>1</v>
      </c>
      <c r="E128" s="1"/>
      <c r="F128" s="1"/>
      <c r="G128" s="1"/>
      <c r="H128" s="1"/>
      <c r="I128" s="1">
        <f t="shared" si="8"/>
        <v>0</v>
      </c>
    </row>
    <row r="129" spans="1:9">
      <c r="A129" s="1"/>
      <c r="B129" s="1" t="s">
        <v>17</v>
      </c>
      <c r="C129" s="1"/>
      <c r="D129" s="1">
        <v>1</v>
      </c>
      <c r="E129" s="1"/>
      <c r="F129" s="1"/>
      <c r="G129" s="1"/>
      <c r="H129" s="1"/>
      <c r="I129" s="1">
        <f t="shared" si="8"/>
        <v>0</v>
      </c>
    </row>
    <row r="130" spans="1:9">
      <c r="A130" s="1"/>
      <c r="B130" s="1" t="s">
        <v>18</v>
      </c>
      <c r="C130" s="1" t="s">
        <v>15</v>
      </c>
      <c r="D130" s="1">
        <v>2</v>
      </c>
      <c r="E130" s="1">
        <v>-2</v>
      </c>
      <c r="F130" s="1">
        <v>4</v>
      </c>
      <c r="G130" s="1">
        <v>0.75</v>
      </c>
      <c r="H130" s="1">
        <v>9.5</v>
      </c>
      <c r="I130" s="1">
        <f t="shared" si="8"/>
        <v>-114</v>
      </c>
    </row>
    <row r="131" spans="1:9">
      <c r="A131" s="1"/>
      <c r="B131" s="1" t="s">
        <v>20</v>
      </c>
      <c r="C131" s="1" t="s">
        <v>15</v>
      </c>
      <c r="D131" s="1">
        <v>2</v>
      </c>
      <c r="E131" s="1">
        <v>-2</v>
      </c>
      <c r="F131" s="1">
        <v>6</v>
      </c>
      <c r="G131" s="1">
        <v>0.75</v>
      </c>
      <c r="H131" s="1">
        <v>6.5</v>
      </c>
      <c r="I131" s="1">
        <f t="shared" si="8"/>
        <v>-117</v>
      </c>
    </row>
    <row r="132" spans="1:9">
      <c r="A132" s="1"/>
      <c r="B132" s="1" t="s">
        <v>21</v>
      </c>
      <c r="C132" s="1" t="s">
        <v>15</v>
      </c>
      <c r="D132" s="1">
        <v>2</v>
      </c>
      <c r="E132" s="1">
        <v>-2</v>
      </c>
      <c r="F132" s="1">
        <v>3</v>
      </c>
      <c r="G132" s="1">
        <v>0.75</v>
      </c>
      <c r="H132" s="1">
        <v>6.5</v>
      </c>
      <c r="I132" s="1">
        <f t="shared" si="8"/>
        <v>-58.5</v>
      </c>
    </row>
    <row r="133" spans="1:9">
      <c r="A133" s="1"/>
      <c r="B133" s="1" t="s">
        <v>22</v>
      </c>
      <c r="C133" s="1" t="s">
        <v>15</v>
      </c>
      <c r="D133" s="1">
        <v>2</v>
      </c>
      <c r="E133" s="1">
        <v>-6</v>
      </c>
      <c r="F133" s="1">
        <v>1</v>
      </c>
      <c r="G133" s="1">
        <v>1</v>
      </c>
      <c r="H133" s="1">
        <v>9.5</v>
      </c>
      <c r="I133" s="1">
        <f t="shared" si="8"/>
        <v>-114</v>
      </c>
    </row>
    <row r="134" spans="1:9">
      <c r="A134" s="1"/>
      <c r="B134" s="90" t="s">
        <v>23</v>
      </c>
      <c r="C134" s="91"/>
      <c r="D134" s="91"/>
      <c r="E134" s="91"/>
      <c r="F134" s="91"/>
      <c r="G134" s="92"/>
      <c r="H134" s="1" t="s">
        <v>15</v>
      </c>
      <c r="I134" s="1">
        <f>SUM(I125:I133)</f>
        <v>889.6875</v>
      </c>
    </row>
    <row r="135" spans="1:9">
      <c r="A135" s="1"/>
      <c r="B135" s="93"/>
      <c r="C135" s="94"/>
      <c r="D135" s="94"/>
      <c r="E135" s="94"/>
      <c r="F135" s="94"/>
      <c r="G135" s="95"/>
      <c r="H135" s="1" t="s">
        <v>24</v>
      </c>
      <c r="I135" s="1">
        <f>I134/35.32</f>
        <v>25.189340317100793</v>
      </c>
    </row>
    <row r="136" spans="1:9">
      <c r="A136" s="1"/>
      <c r="B136" s="6"/>
      <c r="C136" s="79" t="s">
        <v>77</v>
      </c>
      <c r="D136" s="79"/>
      <c r="E136" s="79"/>
      <c r="F136" s="79"/>
      <c r="G136" s="79"/>
      <c r="H136" s="79"/>
      <c r="I136" s="18">
        <f>I135*1.1</f>
        <v>27.708274348810875</v>
      </c>
    </row>
    <row r="137" spans="1:9" ht="75.75" customHeight="1">
      <c r="A137" s="2" t="s">
        <v>12</v>
      </c>
      <c r="B137" s="85" t="str">
        <f>'RHB SHEET'!B21</f>
        <v>Cement plaster 1:4 upto 20' (6.00 m) height:a)  ½" (13 mm) thick</v>
      </c>
      <c r="C137" s="86"/>
      <c r="D137" s="86"/>
      <c r="E137" s="86"/>
      <c r="F137" s="86"/>
      <c r="G137" s="86"/>
      <c r="H137" s="86"/>
      <c r="I137" s="87"/>
    </row>
    <row r="138" spans="1:9" s="4" customFormat="1">
      <c r="A138" s="88" t="s">
        <v>6</v>
      </c>
      <c r="B138" s="82" t="s">
        <v>0</v>
      </c>
      <c r="C138" s="82" t="s">
        <v>1</v>
      </c>
      <c r="D138" s="10"/>
      <c r="E138" s="82" t="s">
        <v>14</v>
      </c>
      <c r="F138" s="84" t="s">
        <v>7</v>
      </c>
      <c r="G138" s="84"/>
      <c r="H138" s="84"/>
      <c r="I138" s="82" t="s">
        <v>2</v>
      </c>
    </row>
    <row r="139" spans="1:9" s="4" customFormat="1">
      <c r="A139" s="89"/>
      <c r="B139" s="83"/>
      <c r="C139" s="83"/>
      <c r="D139" s="11"/>
      <c r="E139" s="83"/>
      <c r="F139" s="3" t="s">
        <v>8</v>
      </c>
      <c r="G139" s="3" t="s">
        <v>9</v>
      </c>
      <c r="H139" s="3" t="s">
        <v>10</v>
      </c>
      <c r="I139" s="83"/>
    </row>
    <row r="140" spans="1:9">
      <c r="A140" s="1"/>
      <c r="B140" s="1" t="s">
        <v>13</v>
      </c>
      <c r="C140" s="1" t="s">
        <v>62</v>
      </c>
      <c r="D140" s="1">
        <v>2</v>
      </c>
      <c r="E140" s="1">
        <v>2</v>
      </c>
      <c r="F140" s="1">
        <v>24</v>
      </c>
      <c r="G140" s="1">
        <v>10</v>
      </c>
      <c r="H140" s="1"/>
      <c r="I140" s="1">
        <f>G140*F140*E140*D140</f>
        <v>960</v>
      </c>
    </row>
    <row r="141" spans="1:9">
      <c r="A141" s="1"/>
      <c r="B141" s="1" t="s">
        <v>165</v>
      </c>
      <c r="C141" s="1" t="s">
        <v>62</v>
      </c>
      <c r="D141" s="1">
        <v>4</v>
      </c>
      <c r="E141" s="1">
        <v>2</v>
      </c>
      <c r="F141" s="1">
        <v>16</v>
      </c>
      <c r="G141" s="1">
        <v>10</v>
      </c>
      <c r="H141" s="1"/>
      <c r="I141" s="1">
        <f>G141*F141*E141*D141</f>
        <v>1280</v>
      </c>
    </row>
    <row r="142" spans="1:9">
      <c r="A142" s="1"/>
      <c r="B142" s="1"/>
      <c r="C142" s="78" t="s">
        <v>51</v>
      </c>
      <c r="D142" s="79"/>
      <c r="E142" s="79"/>
      <c r="F142" s="79"/>
      <c r="G142" s="79"/>
      <c r="H142" s="80"/>
      <c r="I142" s="1">
        <f>SUM(I140:I141)</f>
        <v>2240</v>
      </c>
    </row>
    <row r="143" spans="1:9">
      <c r="A143" s="1"/>
      <c r="B143" s="1"/>
      <c r="C143" s="78" t="s">
        <v>52</v>
      </c>
      <c r="D143" s="79"/>
      <c r="E143" s="79"/>
      <c r="F143" s="79"/>
      <c r="G143" s="79"/>
      <c r="H143" s="80"/>
      <c r="I143" s="14">
        <f>I142/10.75</f>
        <v>208.37209302325581</v>
      </c>
    </row>
    <row r="144" spans="1:9">
      <c r="A144" s="1"/>
      <c r="B144" s="6"/>
      <c r="C144" s="79" t="s">
        <v>77</v>
      </c>
      <c r="D144" s="79"/>
      <c r="E144" s="79"/>
      <c r="F144" s="79"/>
      <c r="G144" s="79"/>
      <c r="H144" s="79"/>
      <c r="I144" s="18">
        <f>I143*1.1</f>
        <v>229.2093023255814</v>
      </c>
    </row>
    <row r="145" spans="1:9" ht="75.75" customHeight="1">
      <c r="A145" s="2" t="s">
        <v>12</v>
      </c>
      <c r="B145" s="85" t="str">
        <f>'RHB SHEET'!B22</f>
        <v>Cement plaster 1:4 upto 20' (6.00 m) height ¾" (20 mm) thick</v>
      </c>
      <c r="C145" s="86"/>
      <c r="D145" s="86"/>
      <c r="E145" s="86"/>
      <c r="F145" s="86"/>
      <c r="G145" s="86"/>
      <c r="H145" s="86"/>
      <c r="I145" s="87"/>
    </row>
    <row r="146" spans="1:9" s="4" customFormat="1">
      <c r="A146" s="88" t="s">
        <v>6</v>
      </c>
      <c r="B146" s="82" t="s">
        <v>0</v>
      </c>
      <c r="C146" s="82" t="s">
        <v>1</v>
      </c>
      <c r="D146" s="10"/>
      <c r="E146" s="82" t="s">
        <v>14</v>
      </c>
      <c r="F146" s="84" t="s">
        <v>7</v>
      </c>
      <c r="G146" s="84"/>
      <c r="H146" s="84"/>
      <c r="I146" s="82" t="s">
        <v>2</v>
      </c>
    </row>
    <row r="147" spans="1:9" s="4" customFormat="1">
      <c r="A147" s="89"/>
      <c r="B147" s="83"/>
      <c r="C147" s="83"/>
      <c r="D147" s="11"/>
      <c r="E147" s="83"/>
      <c r="F147" s="3" t="s">
        <v>8</v>
      </c>
      <c r="G147" s="3" t="s">
        <v>9</v>
      </c>
      <c r="H147" s="3" t="s">
        <v>10</v>
      </c>
      <c r="I147" s="83"/>
    </row>
    <row r="148" spans="1:9">
      <c r="A148" s="1"/>
      <c r="B148" s="1" t="s">
        <v>16</v>
      </c>
      <c r="C148" s="1" t="s">
        <v>62</v>
      </c>
      <c r="D148" s="1">
        <v>1</v>
      </c>
      <c r="E148" s="1">
        <v>2</v>
      </c>
      <c r="F148" s="1">
        <v>26</v>
      </c>
      <c r="G148" s="1">
        <v>10</v>
      </c>
      <c r="H148" s="1"/>
      <c r="I148" s="1">
        <f>G148*F148*E148*D148</f>
        <v>520</v>
      </c>
    </row>
    <row r="149" spans="1:9">
      <c r="A149" s="1"/>
      <c r="B149" s="1" t="s">
        <v>166</v>
      </c>
      <c r="C149" s="1" t="s">
        <v>62</v>
      </c>
      <c r="D149" s="1">
        <v>1</v>
      </c>
      <c r="E149" s="1">
        <v>2</v>
      </c>
      <c r="F149" s="7">
        <v>63</v>
      </c>
      <c r="G149" s="7">
        <v>10</v>
      </c>
      <c r="H149" s="8"/>
      <c r="I149" s="1">
        <f>G149*F149*E149*D149</f>
        <v>1260</v>
      </c>
    </row>
    <row r="150" spans="1:9">
      <c r="A150" s="1"/>
      <c r="B150" s="1"/>
      <c r="C150" s="78" t="s">
        <v>51</v>
      </c>
      <c r="D150" s="79"/>
      <c r="E150" s="79"/>
      <c r="F150" s="79"/>
      <c r="G150" s="79"/>
      <c r="H150" s="80"/>
      <c r="I150" s="1">
        <f>SUM(I148:I149)</f>
        <v>1780</v>
      </c>
    </row>
    <row r="151" spans="1:9">
      <c r="A151" s="1"/>
      <c r="B151" s="1"/>
      <c r="C151" s="78" t="s">
        <v>52</v>
      </c>
      <c r="D151" s="79"/>
      <c r="E151" s="79"/>
      <c r="F151" s="79"/>
      <c r="G151" s="79"/>
      <c r="H151" s="80"/>
      <c r="I151" s="14">
        <f>I150/10.75</f>
        <v>165.58139534883722</v>
      </c>
    </row>
    <row r="152" spans="1:9">
      <c r="A152" s="1"/>
      <c r="B152" s="6"/>
      <c r="C152" s="79" t="s">
        <v>77</v>
      </c>
      <c r="D152" s="79"/>
      <c r="E152" s="79"/>
      <c r="F152" s="79"/>
      <c r="G152" s="79"/>
      <c r="H152" s="79"/>
      <c r="I152" s="18">
        <f>I151*1.1</f>
        <v>182.13953488372096</v>
      </c>
    </row>
    <row r="153" spans="1:9" ht="75.75" customHeight="1">
      <c r="A153" s="2" t="s">
        <v>12</v>
      </c>
      <c r="B153" s="85" t="str">
        <f>'RHB SHEET'!B23</f>
        <v>Cement plaster 3/8" (10 mm) thick under soffit of R.C.C. roof slabs only, upto 20' height 1:4</v>
      </c>
      <c r="C153" s="86"/>
      <c r="D153" s="86"/>
      <c r="E153" s="86"/>
      <c r="F153" s="86"/>
      <c r="G153" s="86"/>
      <c r="H153" s="86"/>
      <c r="I153" s="87"/>
    </row>
    <row r="154" spans="1:9" s="4" customFormat="1">
      <c r="A154" s="88" t="s">
        <v>6</v>
      </c>
      <c r="B154" s="82" t="s">
        <v>0</v>
      </c>
      <c r="C154" s="82" t="s">
        <v>1</v>
      </c>
      <c r="D154" s="10"/>
      <c r="E154" s="82" t="s">
        <v>14</v>
      </c>
      <c r="F154" s="84" t="s">
        <v>7</v>
      </c>
      <c r="G154" s="84"/>
      <c r="H154" s="84"/>
      <c r="I154" s="82" t="s">
        <v>2</v>
      </c>
    </row>
    <row r="155" spans="1:9" s="4" customFormat="1">
      <c r="A155" s="89"/>
      <c r="B155" s="83"/>
      <c r="C155" s="83"/>
      <c r="D155" s="11"/>
      <c r="E155" s="83"/>
      <c r="F155" s="3" t="s">
        <v>8</v>
      </c>
      <c r="G155" s="3" t="s">
        <v>9</v>
      </c>
      <c r="H155" s="3" t="s">
        <v>10</v>
      </c>
      <c r="I155" s="83"/>
    </row>
    <row r="156" spans="1:9">
      <c r="A156" s="1"/>
      <c r="B156" s="1" t="s">
        <v>13</v>
      </c>
      <c r="C156" s="1" t="s">
        <v>62</v>
      </c>
      <c r="D156" s="1">
        <v>1</v>
      </c>
      <c r="E156" s="1">
        <v>1</v>
      </c>
      <c r="F156" s="1">
        <v>30</v>
      </c>
      <c r="G156" s="1">
        <v>63</v>
      </c>
      <c r="H156" s="1"/>
      <c r="I156" s="1">
        <f>G156*F156*E156*D156</f>
        <v>1890</v>
      </c>
    </row>
    <row r="157" spans="1:9">
      <c r="A157" s="1"/>
      <c r="B157" s="1"/>
      <c r="C157" s="78" t="s">
        <v>51</v>
      </c>
      <c r="D157" s="79"/>
      <c r="E157" s="79"/>
      <c r="F157" s="79"/>
      <c r="G157" s="79"/>
      <c r="H157" s="80"/>
      <c r="I157" s="1">
        <f>SUM(I156:I156)</f>
        <v>1890</v>
      </c>
    </row>
    <row r="158" spans="1:9">
      <c r="A158" s="1"/>
      <c r="B158" s="1"/>
      <c r="C158" s="78" t="s">
        <v>52</v>
      </c>
      <c r="D158" s="79"/>
      <c r="E158" s="79"/>
      <c r="F158" s="79"/>
      <c r="G158" s="79"/>
      <c r="H158" s="80"/>
      <c r="I158" s="14">
        <f>I157/10.75</f>
        <v>175.81395348837211</v>
      </c>
    </row>
    <row r="159" spans="1:9">
      <c r="A159" s="1"/>
      <c r="B159" s="6"/>
      <c r="C159" s="79" t="s">
        <v>77</v>
      </c>
      <c r="D159" s="79"/>
      <c r="E159" s="79"/>
      <c r="F159" s="79"/>
      <c r="G159" s="79"/>
      <c r="H159" s="79"/>
      <c r="I159" s="18">
        <f>I158*1.1</f>
        <v>193.39534883720933</v>
      </c>
    </row>
    <row r="160" spans="1:9" ht="75.75" customHeight="1">
      <c r="A160" s="2" t="s">
        <v>12</v>
      </c>
      <c r="B160" s="85" t="str">
        <f>'RHB SHEET'!B28</f>
        <v>Providing and laying roof insulation, comprising of single layer of tiles 9"x4½"x1½" (225x113x40 mm) grouted with cement sand mortar 1:3 laid over 2" (50 mm) thick earth (including mud plaster) over thermopore sheet, over polythene sheet 300 gauge over a layer of bitumen, complete in all respects:-ii) Thermopore sheet 1" (25 mm) thick</v>
      </c>
      <c r="C160" s="86"/>
      <c r="D160" s="86"/>
      <c r="E160" s="86"/>
      <c r="F160" s="86"/>
      <c r="G160" s="86"/>
      <c r="H160" s="86"/>
      <c r="I160" s="87"/>
    </row>
    <row r="161" spans="1:9" s="4" customFormat="1">
      <c r="A161" s="88" t="s">
        <v>6</v>
      </c>
      <c r="B161" s="82" t="s">
        <v>0</v>
      </c>
      <c r="C161" s="82" t="s">
        <v>1</v>
      </c>
      <c r="D161" s="10"/>
      <c r="E161" s="82" t="s">
        <v>14</v>
      </c>
      <c r="F161" s="84" t="s">
        <v>7</v>
      </c>
      <c r="G161" s="84"/>
      <c r="H161" s="84"/>
      <c r="I161" s="82" t="s">
        <v>2</v>
      </c>
    </row>
    <row r="162" spans="1:9" s="4" customFormat="1">
      <c r="A162" s="89"/>
      <c r="B162" s="83"/>
      <c r="C162" s="83"/>
      <c r="D162" s="11"/>
      <c r="E162" s="83"/>
      <c r="F162" s="3" t="s">
        <v>8</v>
      </c>
      <c r="G162" s="3" t="s">
        <v>9</v>
      </c>
      <c r="H162" s="3" t="s">
        <v>10</v>
      </c>
      <c r="I162" s="83"/>
    </row>
    <row r="163" spans="1:9">
      <c r="A163" s="1"/>
      <c r="B163" s="1" t="s">
        <v>13</v>
      </c>
      <c r="C163" s="1" t="s">
        <v>62</v>
      </c>
      <c r="D163" s="1">
        <v>1</v>
      </c>
      <c r="E163" s="1">
        <v>1</v>
      </c>
      <c r="F163" s="1">
        <v>30</v>
      </c>
      <c r="G163" s="1">
        <v>63</v>
      </c>
      <c r="H163" s="1"/>
      <c r="I163" s="1">
        <f>G163*F163*E163*D163</f>
        <v>1890</v>
      </c>
    </row>
    <row r="164" spans="1:9">
      <c r="A164" s="1"/>
      <c r="B164" s="1"/>
      <c r="C164" s="78" t="s">
        <v>51</v>
      </c>
      <c r="D164" s="79"/>
      <c r="E164" s="79"/>
      <c r="F164" s="79"/>
      <c r="G164" s="79"/>
      <c r="H164" s="80"/>
      <c r="I164" s="1">
        <f>SUM(I163:I163)</f>
        <v>1890</v>
      </c>
    </row>
    <row r="165" spans="1:9">
      <c r="A165" s="1"/>
      <c r="B165" s="1"/>
      <c r="C165" s="78" t="s">
        <v>52</v>
      </c>
      <c r="D165" s="79"/>
      <c r="E165" s="79"/>
      <c r="F165" s="79"/>
      <c r="G165" s="79"/>
      <c r="H165" s="80"/>
      <c r="I165" s="14">
        <f>I164/10.75</f>
        <v>175.81395348837211</v>
      </c>
    </row>
    <row r="166" spans="1:9">
      <c r="A166" s="1"/>
      <c r="B166" s="6"/>
      <c r="C166" s="79" t="s">
        <v>77</v>
      </c>
      <c r="D166" s="79"/>
      <c r="E166" s="79"/>
      <c r="F166" s="79"/>
      <c r="G166" s="79"/>
      <c r="H166" s="79"/>
      <c r="I166" s="18">
        <f>I165*1.1</f>
        <v>193.39534883720933</v>
      </c>
    </row>
    <row r="167" spans="1:9" ht="75.75" customHeight="1">
      <c r="A167" s="2" t="s">
        <v>12</v>
      </c>
      <c r="B167" s="85" t="str">
        <f>'RHB SHEET'!B31</f>
        <v>Mosaic dado or skirting with one part of cement and marble powder in the ratio of 3:1 and two parts of marble chips, laid over ½"(13 mm) thick cement plaster 1:3, including rubbing and polishing, complete with finishing: ii) ½"(13 mm) thick</v>
      </c>
      <c r="C167" s="86"/>
      <c r="D167" s="86"/>
      <c r="E167" s="86"/>
      <c r="F167" s="86"/>
      <c r="G167" s="86"/>
      <c r="H167" s="86"/>
      <c r="I167" s="87"/>
    </row>
    <row r="168" spans="1:9" s="4" customFormat="1">
      <c r="A168" s="88" t="s">
        <v>6</v>
      </c>
      <c r="B168" s="82" t="s">
        <v>0</v>
      </c>
      <c r="C168" s="82" t="s">
        <v>1</v>
      </c>
      <c r="D168" s="10"/>
      <c r="E168" s="82" t="s">
        <v>14</v>
      </c>
      <c r="F168" s="84" t="s">
        <v>7</v>
      </c>
      <c r="G168" s="84"/>
      <c r="H168" s="84"/>
      <c r="I168" s="82" t="s">
        <v>2</v>
      </c>
    </row>
    <row r="169" spans="1:9" s="4" customFormat="1">
      <c r="A169" s="89"/>
      <c r="B169" s="83"/>
      <c r="C169" s="83"/>
      <c r="D169" s="11"/>
      <c r="E169" s="83"/>
      <c r="F169" s="3" t="s">
        <v>8</v>
      </c>
      <c r="G169" s="3" t="s">
        <v>9</v>
      </c>
      <c r="H169" s="3" t="s">
        <v>10</v>
      </c>
      <c r="I169" s="83"/>
    </row>
    <row r="170" spans="1:9">
      <c r="A170" s="1"/>
      <c r="B170" s="1" t="s">
        <v>13</v>
      </c>
      <c r="C170" s="1" t="s">
        <v>62</v>
      </c>
      <c r="D170" s="1">
        <v>2</v>
      </c>
      <c r="E170" s="1">
        <v>2</v>
      </c>
      <c r="F170" s="1">
        <v>24</v>
      </c>
      <c r="G170" s="1">
        <v>3</v>
      </c>
      <c r="H170" s="1"/>
      <c r="I170" s="1">
        <f>G170*F170*E170*D170</f>
        <v>288</v>
      </c>
    </row>
    <row r="171" spans="1:9">
      <c r="A171" s="1"/>
      <c r="B171" s="1" t="s">
        <v>16</v>
      </c>
      <c r="C171" s="1" t="s">
        <v>62</v>
      </c>
      <c r="D171" s="1">
        <v>2</v>
      </c>
      <c r="E171" s="1">
        <v>2</v>
      </c>
      <c r="F171" s="1">
        <v>16</v>
      </c>
      <c r="G171" s="1">
        <v>3</v>
      </c>
      <c r="H171" s="1"/>
      <c r="I171" s="1">
        <f t="shared" ref="I171:I172" si="9">G171*F171*E171*D171</f>
        <v>192</v>
      </c>
    </row>
    <row r="172" spans="1:9">
      <c r="A172" s="1"/>
      <c r="B172" s="1" t="s">
        <v>63</v>
      </c>
      <c r="C172" s="1" t="s">
        <v>62</v>
      </c>
      <c r="D172" s="7">
        <v>1</v>
      </c>
      <c r="E172" s="7">
        <v>1</v>
      </c>
      <c r="F172" s="7">
        <v>63</v>
      </c>
      <c r="G172" s="7">
        <v>3</v>
      </c>
      <c r="H172" s="8"/>
      <c r="I172" s="1">
        <f t="shared" si="9"/>
        <v>189</v>
      </c>
    </row>
    <row r="173" spans="1:9">
      <c r="A173" s="1"/>
      <c r="B173" s="1"/>
      <c r="C173" s="78" t="s">
        <v>51</v>
      </c>
      <c r="D173" s="79"/>
      <c r="E173" s="79"/>
      <c r="F173" s="79"/>
      <c r="G173" s="79"/>
      <c r="H173" s="80"/>
      <c r="I173" s="1">
        <f>SUM(I170:I172)</f>
        <v>669</v>
      </c>
    </row>
    <row r="174" spans="1:9">
      <c r="A174" s="1"/>
      <c r="B174" s="1"/>
      <c r="C174" s="78" t="s">
        <v>52</v>
      </c>
      <c r="D174" s="79"/>
      <c r="E174" s="79"/>
      <c r="F174" s="79"/>
      <c r="G174" s="79"/>
      <c r="H174" s="80"/>
      <c r="I174" s="14">
        <f>I173/10.75</f>
        <v>62.232558139534881</v>
      </c>
    </row>
    <row r="175" spans="1:9">
      <c r="A175" s="1"/>
      <c r="B175" s="6"/>
      <c r="C175" s="79" t="s">
        <v>77</v>
      </c>
      <c r="D175" s="79"/>
      <c r="E175" s="79"/>
      <c r="F175" s="79"/>
      <c r="G175" s="79"/>
      <c r="H175" s="79"/>
      <c r="I175" s="18">
        <f>I174*1.1</f>
        <v>68.455813953488374</v>
      </c>
    </row>
    <row r="176" spans="1:9" ht="65.25" customHeight="1">
      <c r="A176" s="2" t="s">
        <v>12</v>
      </c>
      <c r="B176" s="85" t="str">
        <f>'RHB SHEET'!B26</f>
        <v>Providing and laying damp proof course with cement sand plaster and bitumen coating:- (a) with one coat of bitumen and one coat of polythene sheet 500 gauge :- ii) Ratio 1:3 b) ¾ " thick (20mm)</v>
      </c>
      <c r="C176" s="86"/>
      <c r="D176" s="86"/>
      <c r="E176" s="86"/>
      <c r="F176" s="86"/>
      <c r="G176" s="86"/>
      <c r="H176" s="86"/>
      <c r="I176" s="87"/>
    </row>
    <row r="177" spans="1:9" s="4" customFormat="1">
      <c r="A177" s="88" t="s">
        <v>6</v>
      </c>
      <c r="B177" s="82" t="s">
        <v>0</v>
      </c>
      <c r="C177" s="82" t="s">
        <v>1</v>
      </c>
      <c r="D177" s="10"/>
      <c r="E177" s="82" t="s">
        <v>14</v>
      </c>
      <c r="F177" s="84" t="s">
        <v>7</v>
      </c>
      <c r="G177" s="84"/>
      <c r="H177" s="84"/>
      <c r="I177" s="82" t="s">
        <v>2</v>
      </c>
    </row>
    <row r="178" spans="1:9" s="4" customFormat="1">
      <c r="A178" s="89"/>
      <c r="B178" s="83"/>
      <c r="C178" s="83"/>
      <c r="D178" s="11"/>
      <c r="E178" s="83"/>
      <c r="F178" s="3" t="s">
        <v>8</v>
      </c>
      <c r="G178" s="3" t="s">
        <v>9</v>
      </c>
      <c r="H178" s="3" t="s">
        <v>10</v>
      </c>
      <c r="I178" s="83"/>
    </row>
    <row r="179" spans="1:9">
      <c r="A179" s="2">
        <v>1</v>
      </c>
      <c r="B179" s="1" t="s">
        <v>13</v>
      </c>
      <c r="C179" s="1" t="s">
        <v>15</v>
      </c>
      <c r="D179" s="1">
        <v>1</v>
      </c>
      <c r="E179" s="1">
        <v>2</v>
      </c>
      <c r="F179" s="1">
        <v>63</v>
      </c>
      <c r="G179" s="1">
        <v>0.75</v>
      </c>
      <c r="H179" s="1"/>
      <c r="I179" s="1">
        <f>G179*F179*E179*D179</f>
        <v>94.5</v>
      </c>
    </row>
    <row r="180" spans="1:9">
      <c r="A180" s="1">
        <v>2</v>
      </c>
      <c r="B180" s="1" t="s">
        <v>16</v>
      </c>
      <c r="C180" s="1" t="s">
        <v>15</v>
      </c>
      <c r="D180" s="1">
        <v>1</v>
      </c>
      <c r="E180" s="1">
        <v>5</v>
      </c>
      <c r="F180" s="1">
        <v>17</v>
      </c>
      <c r="G180" s="1">
        <v>0.75</v>
      </c>
      <c r="H180" s="1"/>
      <c r="I180" s="1">
        <f t="shared" ref="I180:I185" si="10">G180*F180*E180*D180</f>
        <v>63.75</v>
      </c>
    </row>
    <row r="181" spans="1:9">
      <c r="A181" s="1"/>
      <c r="B181" s="1" t="s">
        <v>19</v>
      </c>
      <c r="C181" s="1" t="s">
        <v>15</v>
      </c>
      <c r="D181" s="1">
        <v>2</v>
      </c>
      <c r="E181" s="1">
        <v>2</v>
      </c>
      <c r="F181" s="1">
        <v>1.125</v>
      </c>
      <c r="G181" s="1">
        <v>0.75</v>
      </c>
      <c r="H181" s="1"/>
      <c r="I181" s="1">
        <f t="shared" si="10"/>
        <v>3.375</v>
      </c>
    </row>
    <row r="182" spans="1:9">
      <c r="A182" s="1"/>
      <c r="B182" s="1" t="s">
        <v>64</v>
      </c>
      <c r="C182" s="1" t="s">
        <v>15</v>
      </c>
      <c r="D182" s="1">
        <v>1</v>
      </c>
      <c r="E182" s="1">
        <v>2</v>
      </c>
      <c r="F182" s="1">
        <v>8</v>
      </c>
      <c r="G182" s="1">
        <v>0.75</v>
      </c>
      <c r="H182" s="1"/>
      <c r="I182" s="1">
        <f t="shared" si="10"/>
        <v>12</v>
      </c>
    </row>
    <row r="183" spans="1:9">
      <c r="A183" s="1"/>
      <c r="B183" s="1" t="s">
        <v>65</v>
      </c>
      <c r="C183" s="1" t="s">
        <v>15</v>
      </c>
      <c r="D183" s="1">
        <v>1</v>
      </c>
      <c r="E183" s="1">
        <v>1</v>
      </c>
      <c r="F183" s="1">
        <v>63</v>
      </c>
      <c r="G183" s="1">
        <v>0.75</v>
      </c>
      <c r="H183" s="1"/>
      <c r="I183" s="1">
        <f t="shared" si="10"/>
        <v>47.25</v>
      </c>
    </row>
    <row r="184" spans="1:9">
      <c r="A184" s="1"/>
      <c r="B184" s="1"/>
      <c r="C184" s="1"/>
      <c r="D184" s="1">
        <v>4</v>
      </c>
      <c r="E184" s="1"/>
      <c r="F184" s="1"/>
      <c r="G184" s="1"/>
      <c r="H184" s="1"/>
      <c r="I184" s="1">
        <f t="shared" si="10"/>
        <v>0</v>
      </c>
    </row>
    <row r="185" spans="1:9">
      <c r="A185" s="1"/>
      <c r="B185" s="1" t="s">
        <v>22</v>
      </c>
      <c r="C185" s="1" t="s">
        <v>15</v>
      </c>
      <c r="D185" s="1">
        <v>4</v>
      </c>
      <c r="E185" s="1">
        <v>0</v>
      </c>
      <c r="F185" s="1">
        <v>1</v>
      </c>
      <c r="G185" s="1">
        <v>1</v>
      </c>
      <c r="H185" s="1">
        <v>5</v>
      </c>
      <c r="I185" s="1">
        <f t="shared" si="10"/>
        <v>0</v>
      </c>
    </row>
    <row r="186" spans="1:9">
      <c r="A186" s="1"/>
      <c r="B186" s="90" t="s">
        <v>23</v>
      </c>
      <c r="C186" s="91"/>
      <c r="D186" s="91"/>
      <c r="E186" s="91"/>
      <c r="F186" s="91"/>
      <c r="G186" s="92"/>
      <c r="H186" s="1" t="s">
        <v>15</v>
      </c>
      <c r="I186" s="1">
        <f>SUM(I179:I185)</f>
        <v>220.875</v>
      </c>
    </row>
    <row r="187" spans="1:9">
      <c r="A187" s="1"/>
      <c r="B187" s="93"/>
      <c r="C187" s="94"/>
      <c r="D187" s="94"/>
      <c r="E187" s="94"/>
      <c r="F187" s="94"/>
      <c r="G187" s="95"/>
      <c r="H187" s="1" t="s">
        <v>24</v>
      </c>
      <c r="I187" s="14">
        <f>I186/10.75</f>
        <v>20.546511627906977</v>
      </c>
    </row>
    <row r="188" spans="1:9">
      <c r="A188" s="1"/>
      <c r="B188" s="6"/>
      <c r="C188" s="79" t="s">
        <v>77</v>
      </c>
      <c r="D188" s="79"/>
      <c r="E188" s="79"/>
      <c r="F188" s="79"/>
      <c r="G188" s="79"/>
      <c r="H188" s="79"/>
      <c r="I188" s="18">
        <f>I187*1.1</f>
        <v>22.601162790697675</v>
      </c>
    </row>
    <row r="189" spans="1:9" ht="65.25" customHeight="1">
      <c r="A189" s="2" t="s">
        <v>12</v>
      </c>
      <c r="B189" s="85" t="str">
        <f>'RHB SHEET'!B27</f>
        <v>Providing and laying vertical damp proof course with cement sand plaster and bitumen coating:-(a) with one coat of bitumen and one coat of polythene sheet 500 gauge b) ¾ " thick (20 mm</v>
      </c>
      <c r="C189" s="86"/>
      <c r="D189" s="86"/>
      <c r="E189" s="86"/>
      <c r="F189" s="86"/>
      <c r="G189" s="86"/>
      <c r="H189" s="86"/>
      <c r="I189" s="87"/>
    </row>
    <row r="190" spans="1:9" s="4" customFormat="1">
      <c r="A190" s="88" t="s">
        <v>6</v>
      </c>
      <c r="B190" s="82" t="s">
        <v>0</v>
      </c>
      <c r="C190" s="82" t="s">
        <v>1</v>
      </c>
      <c r="D190" s="10"/>
      <c r="E190" s="82" t="s">
        <v>14</v>
      </c>
      <c r="F190" s="84" t="s">
        <v>7</v>
      </c>
      <c r="G190" s="84"/>
      <c r="H190" s="84"/>
      <c r="I190" s="82" t="s">
        <v>2</v>
      </c>
    </row>
    <row r="191" spans="1:9" s="4" customFormat="1">
      <c r="A191" s="89"/>
      <c r="B191" s="83"/>
      <c r="C191" s="83"/>
      <c r="D191" s="11"/>
      <c r="E191" s="83"/>
      <c r="F191" s="3" t="s">
        <v>8</v>
      </c>
      <c r="G191" s="3" t="s">
        <v>9</v>
      </c>
      <c r="H191" s="3" t="s">
        <v>10</v>
      </c>
      <c r="I191" s="83"/>
    </row>
    <row r="192" spans="1:9">
      <c r="A192" s="2">
        <v>1</v>
      </c>
      <c r="B192" s="1" t="s">
        <v>13</v>
      </c>
      <c r="C192" s="1" t="s">
        <v>62</v>
      </c>
      <c r="D192" s="1">
        <v>1</v>
      </c>
      <c r="E192" s="1">
        <v>2</v>
      </c>
      <c r="F192" s="1">
        <v>63</v>
      </c>
      <c r="G192" s="1">
        <v>5</v>
      </c>
      <c r="H192" s="1"/>
      <c r="I192" s="1">
        <f>G192*F192*E192*D192</f>
        <v>630</v>
      </c>
    </row>
    <row r="193" spans="1:9">
      <c r="A193" s="1">
        <v>2</v>
      </c>
      <c r="B193" s="1" t="s">
        <v>16</v>
      </c>
      <c r="C193" s="1" t="s">
        <v>62</v>
      </c>
      <c r="D193" s="1">
        <v>1</v>
      </c>
      <c r="E193" s="1">
        <v>2</v>
      </c>
      <c r="F193" s="1">
        <v>17</v>
      </c>
      <c r="G193" s="1">
        <v>5</v>
      </c>
      <c r="H193" s="1"/>
      <c r="I193" s="1">
        <f t="shared" ref="I193:I197" si="11">G193*F193*E193*D193</f>
        <v>170</v>
      </c>
    </row>
    <row r="194" spans="1:9">
      <c r="A194" s="1"/>
      <c r="B194" s="1" t="s">
        <v>19</v>
      </c>
      <c r="C194" s="1" t="s">
        <v>62</v>
      </c>
      <c r="D194" s="1">
        <v>2</v>
      </c>
      <c r="E194" s="1">
        <v>2</v>
      </c>
      <c r="F194" s="1">
        <v>1.125</v>
      </c>
      <c r="G194" s="1">
        <v>5</v>
      </c>
      <c r="H194" s="1"/>
      <c r="I194" s="1">
        <f t="shared" si="11"/>
        <v>22.5</v>
      </c>
    </row>
    <row r="195" spans="1:9">
      <c r="A195" s="1"/>
      <c r="B195" s="1" t="s">
        <v>64</v>
      </c>
      <c r="C195" s="1" t="s">
        <v>62</v>
      </c>
      <c r="D195" s="1">
        <v>1</v>
      </c>
      <c r="E195" s="1">
        <v>2</v>
      </c>
      <c r="F195" s="1">
        <v>8</v>
      </c>
      <c r="G195" s="1">
        <v>0.75</v>
      </c>
      <c r="H195" s="1"/>
      <c r="I195" s="1">
        <f t="shared" si="11"/>
        <v>12</v>
      </c>
    </row>
    <row r="196" spans="1:9">
      <c r="A196" s="1"/>
      <c r="B196" s="1" t="s">
        <v>65</v>
      </c>
      <c r="C196" s="1" t="s">
        <v>62</v>
      </c>
      <c r="D196" s="1">
        <v>1</v>
      </c>
      <c r="E196" s="1">
        <v>1</v>
      </c>
      <c r="F196" s="1">
        <v>63</v>
      </c>
      <c r="G196" s="1">
        <v>0.75</v>
      </c>
      <c r="H196" s="1"/>
      <c r="I196" s="1">
        <f t="shared" si="11"/>
        <v>47.25</v>
      </c>
    </row>
    <row r="197" spans="1:9">
      <c r="A197" s="1"/>
      <c r="B197" s="1" t="s">
        <v>22</v>
      </c>
      <c r="C197" s="1" t="s">
        <v>62</v>
      </c>
      <c r="D197" s="1">
        <v>3</v>
      </c>
      <c r="E197" s="1">
        <v>-6</v>
      </c>
      <c r="F197" s="1">
        <v>1</v>
      </c>
      <c r="G197" s="1">
        <v>1</v>
      </c>
      <c r="H197" s="1"/>
      <c r="I197" s="1">
        <f t="shared" si="11"/>
        <v>-18</v>
      </c>
    </row>
    <row r="198" spans="1:9">
      <c r="A198" s="1"/>
      <c r="B198" s="90" t="s">
        <v>23</v>
      </c>
      <c r="C198" s="91"/>
      <c r="D198" s="91"/>
      <c r="E198" s="91"/>
      <c r="F198" s="91"/>
      <c r="G198" s="92"/>
      <c r="H198" s="1" t="s">
        <v>15</v>
      </c>
      <c r="I198" s="1">
        <f>SUM(I192:I197)</f>
        <v>863.75</v>
      </c>
    </row>
    <row r="199" spans="1:9">
      <c r="A199" s="1"/>
      <c r="B199" s="93"/>
      <c r="C199" s="94"/>
      <c r="D199" s="94"/>
      <c r="E199" s="94"/>
      <c r="F199" s="94"/>
      <c r="G199" s="95"/>
      <c r="H199" s="1" t="s">
        <v>24</v>
      </c>
      <c r="I199" s="14">
        <f>I198/10.75</f>
        <v>80.348837209302332</v>
      </c>
    </row>
    <row r="200" spans="1:9">
      <c r="A200" s="1"/>
      <c r="B200" s="6"/>
      <c r="C200" s="79" t="s">
        <v>77</v>
      </c>
      <c r="D200" s="79"/>
      <c r="E200" s="79"/>
      <c r="F200" s="79"/>
      <c r="G200" s="79"/>
      <c r="H200" s="79"/>
      <c r="I200" s="18">
        <f>I199*1.1</f>
        <v>88.38372093023257</v>
      </c>
    </row>
    <row r="201" spans="1:9" ht="64.5" customHeight="1">
      <c r="A201" s="2" t="s">
        <v>12</v>
      </c>
      <c r="B201" s="85" t="str">
        <f>'RHB SHEET'!B26</f>
        <v>Providing and laying damp proof course with cement sand plaster and bitumen coating:- (a) with one coat of bitumen and one coat of polythene sheet 500 gauge :- ii) Ratio 1:3 b) ¾ " thick (20mm)</v>
      </c>
      <c r="C201" s="86"/>
      <c r="D201" s="86"/>
      <c r="E201" s="86"/>
      <c r="F201" s="86"/>
      <c r="G201" s="86"/>
      <c r="H201" s="86"/>
      <c r="I201" s="87"/>
    </row>
    <row r="202" spans="1:9" s="4" customFormat="1">
      <c r="A202" s="88" t="s">
        <v>6</v>
      </c>
      <c r="B202" s="82" t="s">
        <v>0</v>
      </c>
      <c r="C202" s="82" t="s">
        <v>1</v>
      </c>
      <c r="D202" s="10"/>
      <c r="E202" s="82" t="s">
        <v>14</v>
      </c>
      <c r="F202" s="84" t="s">
        <v>7</v>
      </c>
      <c r="G202" s="84"/>
      <c r="H202" s="84"/>
      <c r="I202" s="82" t="s">
        <v>2</v>
      </c>
    </row>
    <row r="203" spans="1:9" s="4" customFormat="1">
      <c r="A203" s="89"/>
      <c r="B203" s="83"/>
      <c r="C203" s="83"/>
      <c r="D203" s="11"/>
      <c r="E203" s="83"/>
      <c r="F203" s="3" t="s">
        <v>8</v>
      </c>
      <c r="G203" s="3" t="s">
        <v>9</v>
      </c>
      <c r="H203" s="3" t="s">
        <v>10</v>
      </c>
      <c r="I203" s="83"/>
    </row>
    <row r="204" spans="1:9">
      <c r="A204" s="1"/>
      <c r="B204" s="1" t="s">
        <v>48</v>
      </c>
      <c r="C204" s="1" t="s">
        <v>62</v>
      </c>
      <c r="D204" s="1">
        <v>1</v>
      </c>
      <c r="E204" s="1">
        <v>10</v>
      </c>
      <c r="F204" s="1">
        <v>8</v>
      </c>
      <c r="G204" s="1">
        <v>8</v>
      </c>
      <c r="H204" s="1"/>
      <c r="I204" s="14">
        <f>G204*F204*E204*D204</f>
        <v>640</v>
      </c>
    </row>
    <row r="205" spans="1:9">
      <c r="A205" s="1"/>
      <c r="B205" s="1" t="s">
        <v>49</v>
      </c>
      <c r="C205" s="1" t="s">
        <v>62</v>
      </c>
      <c r="D205" s="1">
        <v>1</v>
      </c>
      <c r="E205" s="1">
        <v>5</v>
      </c>
      <c r="F205" s="1">
        <v>4</v>
      </c>
      <c r="G205" s="1">
        <v>4</v>
      </c>
      <c r="H205" s="1"/>
      <c r="I205" s="14">
        <f t="shared" ref="I205:I210" si="12">G205*F205*E205*D205</f>
        <v>80</v>
      </c>
    </row>
    <row r="206" spans="1:9">
      <c r="A206" s="1"/>
      <c r="B206" s="1" t="s">
        <v>50</v>
      </c>
      <c r="C206" s="1" t="s">
        <v>62</v>
      </c>
      <c r="D206" s="1">
        <v>2</v>
      </c>
      <c r="E206" s="1">
        <v>2</v>
      </c>
      <c r="F206" s="1">
        <v>9</v>
      </c>
      <c r="G206" s="1">
        <v>3</v>
      </c>
      <c r="H206" s="1"/>
      <c r="I206" s="14">
        <f t="shared" si="12"/>
        <v>108</v>
      </c>
    </row>
    <row r="207" spans="1:9">
      <c r="A207" s="1"/>
      <c r="B207" s="1" t="s">
        <v>50</v>
      </c>
      <c r="C207" s="1" t="s">
        <v>62</v>
      </c>
      <c r="D207" s="1">
        <v>2</v>
      </c>
      <c r="E207" s="1">
        <v>4</v>
      </c>
      <c r="F207" s="1">
        <v>4.5</v>
      </c>
      <c r="G207" s="1">
        <v>3</v>
      </c>
      <c r="H207" s="1"/>
      <c r="I207" s="14">
        <f t="shared" si="12"/>
        <v>108</v>
      </c>
    </row>
    <row r="208" spans="1:9">
      <c r="A208" s="1"/>
      <c r="B208" s="1" t="s">
        <v>53</v>
      </c>
      <c r="C208" s="1" t="s">
        <v>62</v>
      </c>
      <c r="D208" s="1">
        <v>1</v>
      </c>
      <c r="E208" s="1">
        <v>15</v>
      </c>
      <c r="F208" s="1">
        <v>1</v>
      </c>
      <c r="G208" s="1">
        <v>1</v>
      </c>
      <c r="H208" s="1"/>
      <c r="I208" s="14">
        <f t="shared" si="12"/>
        <v>15</v>
      </c>
    </row>
    <row r="209" spans="1:9">
      <c r="A209" s="1"/>
      <c r="B209" s="1" t="s">
        <v>54</v>
      </c>
      <c r="C209" s="1" t="s">
        <v>62</v>
      </c>
      <c r="D209" s="1">
        <v>2</v>
      </c>
      <c r="E209" s="1">
        <v>3</v>
      </c>
      <c r="F209" s="1">
        <v>63</v>
      </c>
      <c r="G209" s="1">
        <v>1</v>
      </c>
      <c r="H209" s="1"/>
      <c r="I209" s="14">
        <f t="shared" si="12"/>
        <v>378</v>
      </c>
    </row>
    <row r="210" spans="1:9">
      <c r="A210" s="1"/>
      <c r="B210" s="1" t="s">
        <v>55</v>
      </c>
      <c r="C210" s="1" t="s">
        <v>62</v>
      </c>
      <c r="D210" s="1">
        <v>2</v>
      </c>
      <c r="E210" s="1">
        <v>3</v>
      </c>
      <c r="F210" s="1">
        <v>25</v>
      </c>
      <c r="G210" s="1">
        <v>1</v>
      </c>
      <c r="H210" s="1"/>
      <c r="I210" s="14">
        <f t="shared" si="12"/>
        <v>150</v>
      </c>
    </row>
    <row r="211" spans="1:9">
      <c r="A211" s="1"/>
      <c r="B211" s="1"/>
      <c r="C211" s="78" t="s">
        <v>51</v>
      </c>
      <c r="D211" s="79"/>
      <c r="E211" s="79"/>
      <c r="F211" s="79"/>
      <c r="G211" s="79"/>
      <c r="H211" s="80"/>
      <c r="I211" s="14">
        <f>SUM(I204:I210)</f>
        <v>1479</v>
      </c>
    </row>
    <row r="212" spans="1:9">
      <c r="A212" s="1"/>
      <c r="B212" s="1"/>
      <c r="C212" s="78" t="s">
        <v>52</v>
      </c>
      <c r="D212" s="79"/>
      <c r="E212" s="79"/>
      <c r="F212" s="79"/>
      <c r="G212" s="79"/>
      <c r="H212" s="80"/>
      <c r="I212" s="14">
        <f>I211/10.75</f>
        <v>137.58139534883722</v>
      </c>
    </row>
    <row r="213" spans="1:9">
      <c r="A213" s="1"/>
      <c r="B213" s="6"/>
      <c r="C213" s="79" t="s">
        <v>77</v>
      </c>
      <c r="D213" s="79"/>
      <c r="E213" s="79"/>
      <c r="F213" s="79"/>
      <c r="G213" s="79"/>
      <c r="H213" s="79"/>
      <c r="I213" s="18">
        <f>I212*1.1</f>
        <v>151.33953488372094</v>
      </c>
    </row>
    <row r="214" spans="1:9" ht="117" customHeight="1">
      <c r="A214" s="2" t="s">
        <v>12</v>
      </c>
      <c r="B214" s="85" t="str">
        <f>'RHB SHEET'!B32</f>
        <v>Providing and laying flooring with China Verona Marble having uniform texture (Spotless) of required size and specified thickness, with adhesive bond over 3/4" thick bedding of (1:2) cement sand mortor i/c the cost of matching sealer,cutting, grinding and chemical polishing complete in all respect as approved and directed by the Engineer Incharge i) 1/2" thick(12"x12"/12"x24")</v>
      </c>
      <c r="C214" s="86"/>
      <c r="D214" s="86"/>
      <c r="E214" s="86"/>
      <c r="F214" s="86"/>
      <c r="G214" s="86"/>
      <c r="H214" s="86"/>
      <c r="I214" s="87"/>
    </row>
    <row r="215" spans="1:9" s="4" customFormat="1">
      <c r="A215" s="88" t="s">
        <v>6</v>
      </c>
      <c r="B215" s="82" t="s">
        <v>0</v>
      </c>
      <c r="C215" s="82" t="s">
        <v>1</v>
      </c>
      <c r="D215" s="10"/>
      <c r="E215" s="82" t="s">
        <v>14</v>
      </c>
      <c r="F215" s="84" t="s">
        <v>7</v>
      </c>
      <c r="G215" s="84"/>
      <c r="H215" s="84"/>
      <c r="I215" s="82" t="s">
        <v>2</v>
      </c>
    </row>
    <row r="216" spans="1:9" s="4" customFormat="1">
      <c r="A216" s="89"/>
      <c r="B216" s="83"/>
      <c r="C216" s="83"/>
      <c r="D216" s="11"/>
      <c r="E216" s="83"/>
      <c r="F216" s="3" t="s">
        <v>8</v>
      </c>
      <c r="G216" s="3" t="s">
        <v>9</v>
      </c>
      <c r="H216" s="3" t="s">
        <v>10</v>
      </c>
      <c r="I216" s="83"/>
    </row>
    <row r="217" spans="1:9">
      <c r="A217" s="1"/>
      <c r="B217" s="1" t="s">
        <v>78</v>
      </c>
      <c r="C217" s="1" t="s">
        <v>15</v>
      </c>
      <c r="D217" s="1">
        <v>1</v>
      </c>
      <c r="E217" s="1">
        <v>1</v>
      </c>
      <c r="F217" s="1">
        <v>60</v>
      </c>
      <c r="G217" s="1">
        <v>30</v>
      </c>
      <c r="H217" s="1"/>
      <c r="I217" s="14">
        <f>G217*F217*E217*D217</f>
        <v>1800</v>
      </c>
    </row>
    <row r="218" spans="1:9">
      <c r="A218" s="1"/>
      <c r="B218" s="1"/>
      <c r="C218" s="78" t="s">
        <v>51</v>
      </c>
      <c r="D218" s="79"/>
      <c r="E218" s="79"/>
      <c r="F218" s="79"/>
      <c r="G218" s="79"/>
      <c r="H218" s="80"/>
      <c r="I218" s="14">
        <f>SUM(I217:I217)</f>
        <v>1800</v>
      </c>
    </row>
    <row r="219" spans="1:9">
      <c r="A219" s="1"/>
      <c r="B219" s="1"/>
      <c r="C219" s="78" t="s">
        <v>52</v>
      </c>
      <c r="D219" s="79"/>
      <c r="E219" s="79"/>
      <c r="F219" s="79"/>
      <c r="G219" s="79"/>
      <c r="H219" s="80"/>
      <c r="I219" s="14">
        <f>I218/10.75</f>
        <v>167.44186046511629</v>
      </c>
    </row>
    <row r="220" spans="1:9">
      <c r="A220" s="1"/>
      <c r="B220" s="6"/>
      <c r="C220" s="79" t="s">
        <v>77</v>
      </c>
      <c r="D220" s="79"/>
      <c r="E220" s="79"/>
      <c r="F220" s="79"/>
      <c r="G220" s="79"/>
      <c r="H220" s="79"/>
      <c r="I220" s="18">
        <f>I219*1.1</f>
        <v>184.18604651162795</v>
      </c>
    </row>
    <row r="221" spans="1:9" ht="117" customHeight="1">
      <c r="A221" s="2" t="s">
        <v>12</v>
      </c>
      <c r="B221" s="85" t="str">
        <f>'RHB SHEET'!B37</f>
        <v>Providing/fixing stair railing consisting of M.S. Box section size 1-1/2"x3" of 16 SWG welded with M.S. flat 1"x1/8" continuously and welded over M.S. square bars 5/8"x5/8" punched in M.S. flat 2 ¾' high @ 5½" c/c fixed in steps of stair I/C painting 3 coats complete</v>
      </c>
      <c r="C221" s="86"/>
      <c r="D221" s="86"/>
      <c r="E221" s="86"/>
      <c r="F221" s="86"/>
      <c r="G221" s="86"/>
      <c r="H221" s="86"/>
      <c r="I221" s="87"/>
    </row>
    <row r="222" spans="1:9" s="4" customFormat="1">
      <c r="A222" s="88" t="s">
        <v>6</v>
      </c>
      <c r="B222" s="82" t="s">
        <v>0</v>
      </c>
      <c r="C222" s="82" t="s">
        <v>1</v>
      </c>
      <c r="D222" s="10"/>
      <c r="E222" s="82" t="s">
        <v>14</v>
      </c>
      <c r="F222" s="84" t="s">
        <v>7</v>
      </c>
      <c r="G222" s="84"/>
      <c r="H222" s="84"/>
      <c r="I222" s="82" t="s">
        <v>2</v>
      </c>
    </row>
    <row r="223" spans="1:9" s="4" customFormat="1">
      <c r="A223" s="89"/>
      <c r="B223" s="83"/>
      <c r="C223" s="83"/>
      <c r="D223" s="11"/>
      <c r="E223" s="83"/>
      <c r="F223" s="3" t="s">
        <v>8</v>
      </c>
      <c r="G223" s="3" t="s">
        <v>9</v>
      </c>
      <c r="H223" s="3" t="s">
        <v>10</v>
      </c>
      <c r="I223" s="83"/>
    </row>
    <row r="224" spans="1:9">
      <c r="A224" s="1"/>
      <c r="B224" s="1" t="s">
        <v>78</v>
      </c>
      <c r="C224" s="1" t="s">
        <v>15</v>
      </c>
      <c r="D224" s="1">
        <v>1</v>
      </c>
      <c r="E224" s="1">
        <v>1</v>
      </c>
      <c r="F224" s="1">
        <v>50</v>
      </c>
      <c r="G224" s="1">
        <v>3</v>
      </c>
      <c r="H224" s="1"/>
      <c r="I224" s="14">
        <f>G224*F224*E224*D224</f>
        <v>150</v>
      </c>
    </row>
    <row r="225" spans="1:9">
      <c r="A225" s="1"/>
      <c r="B225" s="1"/>
      <c r="C225" s="78" t="s">
        <v>51</v>
      </c>
      <c r="D225" s="79"/>
      <c r="E225" s="79"/>
      <c r="F225" s="79"/>
      <c r="G225" s="79"/>
      <c r="H225" s="80"/>
      <c r="I225" s="14">
        <f>SUM(I224:I224)</f>
        <v>150</v>
      </c>
    </row>
    <row r="226" spans="1:9">
      <c r="A226" s="1"/>
      <c r="B226" s="1"/>
      <c r="C226" s="78" t="s">
        <v>52</v>
      </c>
      <c r="D226" s="79"/>
      <c r="E226" s="79"/>
      <c r="F226" s="79"/>
      <c r="G226" s="79"/>
      <c r="H226" s="80"/>
      <c r="I226" s="14">
        <f>I225/10.75</f>
        <v>13.953488372093023</v>
      </c>
    </row>
    <row r="227" spans="1:9">
      <c r="A227" s="1"/>
      <c r="B227" s="6"/>
      <c r="C227" s="79" t="s">
        <v>77</v>
      </c>
      <c r="D227" s="79"/>
      <c r="E227" s="79"/>
      <c r="F227" s="79"/>
      <c r="G227" s="79"/>
      <c r="H227" s="79"/>
      <c r="I227" s="18">
        <f>I226*1.1</f>
        <v>15.348837209302326</v>
      </c>
    </row>
    <row r="228" spans="1:9" ht="117" customHeight="1">
      <c r="A228" s="2" t="s">
        <v>12</v>
      </c>
      <c r="B228" s="85" t="str">
        <f>'RHB SHEET'!B38</f>
        <v>Providing and fixing M.S. sheet hollow pressed frame of doors, windows, C. windows, etc. (chowkat only) of 20 SWG welded with M.S. flat 5"x 2" x 1/8" (127mmx50mmx3mm) M.S. holdfast 9"x1"x1/8" (225mmx25mmx3mm) welded/screwed 4" (100 mm) long iron hinges, including filling chowkat with cement sand mortar 1:8 and embedding holdfast in cement concrete 1:2:4, complete in all respects: double rebate</v>
      </c>
      <c r="C228" s="86"/>
      <c r="D228" s="86"/>
      <c r="E228" s="86"/>
      <c r="F228" s="86"/>
      <c r="G228" s="86"/>
      <c r="H228" s="86"/>
      <c r="I228" s="87"/>
    </row>
    <row r="229" spans="1:9" s="4" customFormat="1">
      <c r="A229" s="88" t="s">
        <v>6</v>
      </c>
      <c r="B229" s="82" t="s">
        <v>0</v>
      </c>
      <c r="C229" s="82" t="s">
        <v>1</v>
      </c>
      <c r="D229" s="10"/>
      <c r="E229" s="82" t="s">
        <v>14</v>
      </c>
      <c r="F229" s="84" t="s">
        <v>7</v>
      </c>
      <c r="G229" s="84"/>
      <c r="H229" s="84"/>
      <c r="I229" s="82" t="s">
        <v>2</v>
      </c>
    </row>
    <row r="230" spans="1:9" s="4" customFormat="1">
      <c r="A230" s="89"/>
      <c r="B230" s="83"/>
      <c r="C230" s="83"/>
      <c r="D230" s="11"/>
      <c r="E230" s="83"/>
      <c r="F230" s="3" t="s">
        <v>8</v>
      </c>
      <c r="G230" s="3" t="s">
        <v>9</v>
      </c>
      <c r="H230" s="3" t="s">
        <v>10</v>
      </c>
      <c r="I230" s="83"/>
    </row>
    <row r="231" spans="1:9">
      <c r="A231" s="1"/>
      <c r="B231" s="1" t="s">
        <v>18</v>
      </c>
      <c r="C231" s="1" t="s">
        <v>62</v>
      </c>
      <c r="D231" s="1">
        <v>2</v>
      </c>
      <c r="E231" s="1">
        <v>1</v>
      </c>
      <c r="F231" s="1">
        <v>4</v>
      </c>
      <c r="G231" s="1">
        <v>9.5</v>
      </c>
      <c r="H231" s="1"/>
      <c r="I231" s="14">
        <f>G231*F231*E231*D231</f>
        <v>76</v>
      </c>
    </row>
    <row r="232" spans="1:9">
      <c r="A232" s="1"/>
      <c r="B232" s="1" t="s">
        <v>86</v>
      </c>
      <c r="C232" s="1" t="s">
        <v>62</v>
      </c>
      <c r="D232" s="1">
        <v>2</v>
      </c>
      <c r="E232" s="1">
        <v>2</v>
      </c>
      <c r="F232" s="1">
        <v>6</v>
      </c>
      <c r="G232" s="1">
        <v>6.5</v>
      </c>
      <c r="H232" s="1"/>
      <c r="I232" s="14">
        <f t="shared" ref="I232:I233" si="13">G232*F232*E232*D232</f>
        <v>156</v>
      </c>
    </row>
    <row r="233" spans="1:9">
      <c r="A233" s="1"/>
      <c r="B233" s="1" t="s">
        <v>87</v>
      </c>
      <c r="C233" s="1" t="s">
        <v>62</v>
      </c>
      <c r="D233" s="1">
        <v>2</v>
      </c>
      <c r="E233" s="1">
        <v>2</v>
      </c>
      <c r="F233" s="1">
        <v>3</v>
      </c>
      <c r="G233" s="1">
        <v>6.5</v>
      </c>
      <c r="H233" s="1"/>
      <c r="I233" s="14">
        <f t="shared" si="13"/>
        <v>78</v>
      </c>
    </row>
    <row r="234" spans="1:9">
      <c r="A234" s="1"/>
      <c r="B234" s="1"/>
      <c r="C234" s="78" t="s">
        <v>51</v>
      </c>
      <c r="D234" s="79"/>
      <c r="E234" s="79"/>
      <c r="F234" s="79"/>
      <c r="G234" s="79"/>
      <c r="H234" s="80"/>
      <c r="I234" s="14">
        <f>SUM(I231:I233)</f>
        <v>310</v>
      </c>
    </row>
    <row r="235" spans="1:9">
      <c r="A235" s="1"/>
      <c r="B235" s="1"/>
      <c r="C235" s="78" t="s">
        <v>52</v>
      </c>
      <c r="D235" s="79"/>
      <c r="E235" s="79"/>
      <c r="F235" s="79"/>
      <c r="G235" s="79"/>
      <c r="H235" s="80"/>
      <c r="I235" s="14">
        <f>I234/10.75</f>
        <v>28.837209302325583</v>
      </c>
    </row>
    <row r="236" spans="1:9">
      <c r="A236" s="1"/>
      <c r="B236" s="6"/>
      <c r="C236" s="79" t="s">
        <v>77</v>
      </c>
      <c r="D236" s="79"/>
      <c r="E236" s="79"/>
      <c r="F236" s="79"/>
      <c r="G236" s="79"/>
      <c r="H236" s="79"/>
      <c r="I236" s="18">
        <f>I235*1.1</f>
        <v>31.720930232558143</v>
      </c>
    </row>
    <row r="237" spans="1:9" ht="117" customHeight="1">
      <c r="A237" s="2" t="s">
        <v>12</v>
      </c>
      <c r="B237" s="85" t="str">
        <f>'RHB SHEET'!B40</f>
        <v>Providing and Fixing steel grating on windows comprising of ¾” MS square bars of 4"c/c penetrated through punched holes of 3 no Ms flat 2”x3/8” duly welded wiith 2”x2”x3/8" angle iron frame i/c three coat painting complete in all respect as approved by the Engineer incharge</v>
      </c>
      <c r="C237" s="86"/>
      <c r="D237" s="86"/>
      <c r="E237" s="86"/>
      <c r="F237" s="86"/>
      <c r="G237" s="86"/>
      <c r="H237" s="86"/>
      <c r="I237" s="87"/>
    </row>
    <row r="238" spans="1:9" s="4" customFormat="1">
      <c r="A238" s="88" t="s">
        <v>6</v>
      </c>
      <c r="B238" s="82" t="s">
        <v>0</v>
      </c>
      <c r="C238" s="82" t="s">
        <v>1</v>
      </c>
      <c r="D238" s="10"/>
      <c r="E238" s="82" t="s">
        <v>14</v>
      </c>
      <c r="F238" s="84" t="s">
        <v>7</v>
      </c>
      <c r="G238" s="84"/>
      <c r="H238" s="84"/>
      <c r="I238" s="82" t="s">
        <v>2</v>
      </c>
    </row>
    <row r="239" spans="1:9" s="4" customFormat="1">
      <c r="A239" s="89"/>
      <c r="B239" s="83"/>
      <c r="C239" s="83"/>
      <c r="D239" s="11"/>
      <c r="E239" s="83"/>
      <c r="F239" s="3" t="s">
        <v>8</v>
      </c>
      <c r="G239" s="3" t="s">
        <v>9</v>
      </c>
      <c r="H239" s="3" t="s">
        <v>10</v>
      </c>
      <c r="I239" s="83"/>
    </row>
    <row r="240" spans="1:9">
      <c r="A240" s="1"/>
      <c r="B240" s="1" t="s">
        <v>86</v>
      </c>
      <c r="C240" s="1" t="s">
        <v>62</v>
      </c>
      <c r="D240" s="1">
        <v>2</v>
      </c>
      <c r="E240" s="1">
        <v>2</v>
      </c>
      <c r="F240" s="1">
        <v>6</v>
      </c>
      <c r="G240" s="1">
        <v>6.5</v>
      </c>
      <c r="H240" s="1"/>
      <c r="I240" s="14">
        <f>G240*F240*E240*D240</f>
        <v>156</v>
      </c>
    </row>
    <row r="241" spans="1:9">
      <c r="A241" s="1"/>
      <c r="B241" s="1" t="s">
        <v>87</v>
      </c>
      <c r="C241" s="1" t="s">
        <v>62</v>
      </c>
      <c r="D241" s="1">
        <v>2</v>
      </c>
      <c r="E241" s="1">
        <v>2</v>
      </c>
      <c r="F241" s="1">
        <v>3</v>
      </c>
      <c r="G241" s="1">
        <v>6.5</v>
      </c>
      <c r="H241" s="1"/>
      <c r="I241" s="14">
        <f>G241*F241*E241*D241</f>
        <v>78</v>
      </c>
    </row>
    <row r="242" spans="1:9">
      <c r="A242" s="1"/>
      <c r="B242" s="1"/>
      <c r="C242" s="78" t="s">
        <v>51</v>
      </c>
      <c r="D242" s="79"/>
      <c r="E242" s="79"/>
      <c r="F242" s="79"/>
      <c r="G242" s="79"/>
      <c r="H242" s="80"/>
      <c r="I242" s="14">
        <f>SUM(I240:I241)</f>
        <v>234</v>
      </c>
    </row>
    <row r="243" spans="1:9">
      <c r="A243" s="1"/>
      <c r="B243" s="1"/>
      <c r="C243" s="78" t="s">
        <v>52</v>
      </c>
      <c r="D243" s="79"/>
      <c r="E243" s="79"/>
      <c r="F243" s="79"/>
      <c r="G243" s="79"/>
      <c r="H243" s="80"/>
      <c r="I243" s="14">
        <f>I242/10.75</f>
        <v>21.767441860465116</v>
      </c>
    </row>
    <row r="244" spans="1:9">
      <c r="A244" s="1"/>
      <c r="B244" s="6"/>
      <c r="C244" s="79" t="s">
        <v>77</v>
      </c>
      <c r="D244" s="79"/>
      <c r="E244" s="79"/>
      <c r="F244" s="79"/>
      <c r="G244" s="79"/>
      <c r="H244" s="79"/>
      <c r="I244" s="18">
        <f>I243*1.1</f>
        <v>23.944186046511629</v>
      </c>
    </row>
    <row r="245" spans="1:9" ht="117" customHeight="1">
      <c r="A245" s="2" t="s">
        <v>12</v>
      </c>
      <c r="B245" s="85" t="str">
        <f>'RHB SHEET'!B39</f>
        <v>Providing and fixing steel windows with openable glazed panels, using beam section for frame 1½"x1"x5/8"x1/8" (40x25x16x3 mm), Z-section for leaves ¾"x1"x¾"x1/8" (20x25x20x3 mm), T-section sashes 1"x1"x1/8" (25x25x3 mm), glass panes, wooden screed for glazing embedded over a thin layer of putty duly screwed with leaves, brassfittings, holdfast, duly painted, complete in all respects,including all cost of material and labour, etc. as perapproved design and as directed by theEngineer-in-charge:-v) glass pane 5 mm thick</v>
      </c>
      <c r="C245" s="86"/>
      <c r="D245" s="86"/>
      <c r="E245" s="86"/>
      <c r="F245" s="86"/>
      <c r="G245" s="86"/>
      <c r="H245" s="86"/>
      <c r="I245" s="87"/>
    </row>
    <row r="246" spans="1:9" s="4" customFormat="1">
      <c r="A246" s="88" t="s">
        <v>6</v>
      </c>
      <c r="B246" s="82" t="s">
        <v>0</v>
      </c>
      <c r="C246" s="82" t="s">
        <v>1</v>
      </c>
      <c r="D246" s="10"/>
      <c r="E246" s="82" t="s">
        <v>14</v>
      </c>
      <c r="F246" s="84" t="s">
        <v>7</v>
      </c>
      <c r="G246" s="84"/>
      <c r="H246" s="84"/>
      <c r="I246" s="82" t="s">
        <v>2</v>
      </c>
    </row>
    <row r="247" spans="1:9" s="4" customFormat="1">
      <c r="A247" s="89"/>
      <c r="B247" s="83"/>
      <c r="C247" s="83"/>
      <c r="D247" s="11"/>
      <c r="E247" s="83"/>
      <c r="F247" s="3" t="s">
        <v>8</v>
      </c>
      <c r="G247" s="3" t="s">
        <v>9</v>
      </c>
      <c r="H247" s="3" t="s">
        <v>10</v>
      </c>
      <c r="I247" s="83"/>
    </row>
    <row r="248" spans="1:9">
      <c r="A248" s="1"/>
      <c r="B248" s="1" t="s">
        <v>86</v>
      </c>
      <c r="C248" s="1" t="s">
        <v>62</v>
      </c>
      <c r="D248" s="1">
        <v>2</v>
      </c>
      <c r="E248" s="1">
        <v>2</v>
      </c>
      <c r="F248" s="1">
        <v>6</v>
      </c>
      <c r="G248" s="1">
        <v>6.5</v>
      </c>
      <c r="H248" s="1"/>
      <c r="I248" s="14">
        <f>G248*F248*E248*D248</f>
        <v>156</v>
      </c>
    </row>
    <row r="249" spans="1:9">
      <c r="A249" s="1"/>
      <c r="B249" s="1" t="s">
        <v>87</v>
      </c>
      <c r="C249" s="1" t="s">
        <v>62</v>
      </c>
      <c r="D249" s="1">
        <v>2</v>
      </c>
      <c r="E249" s="1">
        <v>2</v>
      </c>
      <c r="F249" s="1">
        <v>3</v>
      </c>
      <c r="G249" s="1">
        <v>6.5</v>
      </c>
      <c r="H249" s="1"/>
      <c r="I249" s="14">
        <f>G249*F249*E249*D249</f>
        <v>78</v>
      </c>
    </row>
    <row r="250" spans="1:9">
      <c r="A250" s="1"/>
      <c r="B250" s="1"/>
      <c r="C250" s="78" t="s">
        <v>51</v>
      </c>
      <c r="D250" s="79"/>
      <c r="E250" s="79"/>
      <c r="F250" s="79"/>
      <c r="G250" s="79"/>
      <c r="H250" s="80"/>
      <c r="I250" s="14">
        <f>SUM(I248:I249)</f>
        <v>234</v>
      </c>
    </row>
    <row r="251" spans="1:9">
      <c r="A251" s="1"/>
      <c r="B251" s="1"/>
      <c r="C251" s="78" t="s">
        <v>52</v>
      </c>
      <c r="D251" s="79"/>
      <c r="E251" s="79"/>
      <c r="F251" s="79"/>
      <c r="G251" s="79"/>
      <c r="H251" s="80"/>
      <c r="I251" s="14">
        <f>I250/10.75</f>
        <v>21.767441860465116</v>
      </c>
    </row>
    <row r="252" spans="1:9">
      <c r="A252" s="1"/>
      <c r="B252" s="6"/>
      <c r="C252" s="79" t="s">
        <v>77</v>
      </c>
      <c r="D252" s="79"/>
      <c r="E252" s="79"/>
      <c r="F252" s="79"/>
      <c r="G252" s="79"/>
      <c r="H252" s="79"/>
      <c r="I252" s="18">
        <f>I251*1.1</f>
        <v>23.944186046511629</v>
      </c>
    </row>
    <row r="253" spans="1:9" ht="117" customHeight="1">
      <c r="A253" s="2" t="s">
        <v>12</v>
      </c>
      <c r="B253" s="85" t="str">
        <f>'RHB SHEET'!B41</f>
        <v>P/F iron grated doors comprising of 2-1/2”x2-1/2”x3/8” angle iron chowkat ,2”x2”x3/8” angle iron frame and with ¾” square bar at 4”center to center penetrate through punch holes of 2-nos 2”x3/8”MS flat horizantal bracings i/c cost of gussest plates of 3/8” MSsheet, hinges, MS Sliding Bolts and three coats of painting completein all respect as approved and directed by the Engineer incharge.</v>
      </c>
      <c r="C253" s="86"/>
      <c r="D253" s="86"/>
      <c r="E253" s="86"/>
      <c r="F253" s="86"/>
      <c r="G253" s="86"/>
      <c r="H253" s="86"/>
      <c r="I253" s="87"/>
    </row>
    <row r="254" spans="1:9" s="4" customFormat="1">
      <c r="A254" s="88" t="s">
        <v>6</v>
      </c>
      <c r="B254" s="82" t="s">
        <v>0</v>
      </c>
      <c r="C254" s="82" t="s">
        <v>1</v>
      </c>
      <c r="D254" s="10"/>
      <c r="E254" s="82" t="s">
        <v>14</v>
      </c>
      <c r="F254" s="84" t="s">
        <v>7</v>
      </c>
      <c r="G254" s="84"/>
      <c r="H254" s="84"/>
      <c r="I254" s="82" t="s">
        <v>2</v>
      </c>
    </row>
    <row r="255" spans="1:9" s="4" customFormat="1">
      <c r="A255" s="89"/>
      <c r="B255" s="83"/>
      <c r="C255" s="83"/>
      <c r="D255" s="11"/>
      <c r="E255" s="83"/>
      <c r="F255" s="3" t="s">
        <v>8</v>
      </c>
      <c r="G255" s="3" t="s">
        <v>9</v>
      </c>
      <c r="H255" s="3" t="s">
        <v>10</v>
      </c>
      <c r="I255" s="83"/>
    </row>
    <row r="256" spans="1:9">
      <c r="A256" s="1"/>
      <c r="B256" s="1" t="s">
        <v>18</v>
      </c>
      <c r="C256" s="1" t="s">
        <v>62</v>
      </c>
      <c r="D256" s="1">
        <v>2</v>
      </c>
      <c r="E256" s="1">
        <v>1</v>
      </c>
      <c r="F256" s="1">
        <v>4</v>
      </c>
      <c r="G256" s="1">
        <v>9.5</v>
      </c>
      <c r="H256" s="1"/>
      <c r="I256" s="14">
        <f>G256*F256*E256*D256</f>
        <v>76</v>
      </c>
    </row>
    <row r="257" spans="1:9">
      <c r="A257" s="1"/>
      <c r="B257" s="1"/>
      <c r="C257" s="78" t="s">
        <v>51</v>
      </c>
      <c r="D257" s="79"/>
      <c r="E257" s="79"/>
      <c r="F257" s="79"/>
      <c r="G257" s="79"/>
      <c r="H257" s="80"/>
      <c r="I257" s="14">
        <f>SUM(I256:I256)</f>
        <v>76</v>
      </c>
    </row>
    <row r="258" spans="1:9">
      <c r="A258" s="1"/>
      <c r="B258" s="1"/>
      <c r="C258" s="78" t="s">
        <v>52</v>
      </c>
      <c r="D258" s="79"/>
      <c r="E258" s="79"/>
      <c r="F258" s="79"/>
      <c r="G258" s="79"/>
      <c r="H258" s="80"/>
      <c r="I258" s="14">
        <f>I257/10.75</f>
        <v>7.0697674418604652</v>
      </c>
    </row>
    <row r="259" spans="1:9">
      <c r="A259" s="1"/>
      <c r="B259" s="6"/>
      <c r="C259" s="79" t="s">
        <v>77</v>
      </c>
      <c r="D259" s="79"/>
      <c r="E259" s="79"/>
      <c r="F259" s="79"/>
      <c r="G259" s="79"/>
      <c r="H259" s="79"/>
      <c r="I259" s="18">
        <f>I258*1.1</f>
        <v>7.7767441860465123</v>
      </c>
    </row>
    <row r="260" spans="1:9" ht="117" customHeight="1">
      <c r="A260" s="2" t="s">
        <v>12</v>
      </c>
      <c r="B260" s="85" t="str">
        <f>'RHB SHEET'!B42</f>
        <v>Providing and fixing 2.00 ft deep M.Steel Lockers (Wardrobes) consisting of 1-1/4”x1-1/4”x3/16” angle Iron Frame &amp; 1”x1”x1/8” MS Flat for center vertical bracing duly welded with MS sheet 24- SWG Sheet on all Sides, Back &amp; Top and for partitions / Shelves and 1"x1"x1/8" Angle Iron for Leaf Frame duly welded with 18- SWG for Front Door and hinges and locking arragement ,handles duly painted with hammar paint 3-coats complete in all respect as approved by the Engineer Incharge</v>
      </c>
      <c r="C260" s="86"/>
      <c r="D260" s="86"/>
      <c r="E260" s="86"/>
      <c r="F260" s="86"/>
      <c r="G260" s="86"/>
      <c r="H260" s="86"/>
      <c r="I260" s="87"/>
    </row>
    <row r="261" spans="1:9" s="4" customFormat="1">
      <c r="A261" s="88" t="s">
        <v>6</v>
      </c>
      <c r="B261" s="82" t="s">
        <v>0</v>
      </c>
      <c r="C261" s="82" t="s">
        <v>1</v>
      </c>
      <c r="D261" s="10"/>
      <c r="E261" s="82" t="s">
        <v>14</v>
      </c>
      <c r="F261" s="84" t="s">
        <v>7</v>
      </c>
      <c r="G261" s="84"/>
      <c r="H261" s="84"/>
      <c r="I261" s="82" t="s">
        <v>2</v>
      </c>
    </row>
    <row r="262" spans="1:9" s="4" customFormat="1">
      <c r="A262" s="89"/>
      <c r="B262" s="83"/>
      <c r="C262" s="83"/>
      <c r="D262" s="11"/>
      <c r="E262" s="83"/>
      <c r="F262" s="3" t="s">
        <v>8</v>
      </c>
      <c r="G262" s="3" t="s">
        <v>9</v>
      </c>
      <c r="H262" s="3" t="s">
        <v>10</v>
      </c>
      <c r="I262" s="83"/>
    </row>
    <row r="263" spans="1:9">
      <c r="A263" s="1"/>
      <c r="B263" s="1" t="s">
        <v>88</v>
      </c>
      <c r="C263" s="1" t="s">
        <v>62</v>
      </c>
      <c r="D263" s="1">
        <v>2</v>
      </c>
      <c r="E263" s="1">
        <v>2</v>
      </c>
      <c r="F263" s="1">
        <v>2</v>
      </c>
      <c r="G263" s="1">
        <v>6.75</v>
      </c>
      <c r="H263" s="1"/>
      <c r="I263" s="14">
        <f>G263*F263*E263*D263</f>
        <v>54</v>
      </c>
    </row>
    <row r="264" spans="1:9">
      <c r="A264" s="1"/>
      <c r="B264" s="1"/>
      <c r="C264" s="78" t="s">
        <v>51</v>
      </c>
      <c r="D264" s="79"/>
      <c r="E264" s="79"/>
      <c r="F264" s="79"/>
      <c r="G264" s="79"/>
      <c r="H264" s="80"/>
      <c r="I264" s="14">
        <f>SUM(I263:I263)</f>
        <v>54</v>
      </c>
    </row>
    <row r="265" spans="1:9">
      <c r="A265" s="1"/>
      <c r="B265" s="1"/>
      <c r="C265" s="78" t="s">
        <v>52</v>
      </c>
      <c r="D265" s="79"/>
      <c r="E265" s="79"/>
      <c r="F265" s="79"/>
      <c r="G265" s="79"/>
      <c r="H265" s="80"/>
      <c r="I265" s="14">
        <f>I264/10.75</f>
        <v>5.0232558139534884</v>
      </c>
    </row>
    <row r="266" spans="1:9">
      <c r="A266" s="1"/>
      <c r="B266" s="6"/>
      <c r="C266" s="79" t="s">
        <v>77</v>
      </c>
      <c r="D266" s="79"/>
      <c r="E266" s="79"/>
      <c r="F266" s="79"/>
      <c r="G266" s="79"/>
      <c r="H266" s="79"/>
      <c r="I266" s="18">
        <f>I265*1.1</f>
        <v>5.525581395348838</v>
      </c>
    </row>
    <row r="267" spans="1:9" ht="117" customHeight="1">
      <c r="A267" s="2" t="s">
        <v>12</v>
      </c>
      <c r="B267" s="85" t="str">
        <f>'RHB SHEET'!B34</f>
        <v>Providing and laying 3/8" thick Prepolished Marble skirting/risers having uniform texture (spot less) of size 24"x6" of approved quality and shade with adhesive bond over 3/4" thick (1:2) cement sand mortor complete in all respect i/c the cost of matching sealer to finish the joints as approved and directed by the Engineer Incharge. i) China Verona</v>
      </c>
      <c r="C267" s="86"/>
      <c r="D267" s="86"/>
      <c r="E267" s="86"/>
      <c r="F267" s="86"/>
      <c r="G267" s="86"/>
      <c r="H267" s="86"/>
      <c r="I267" s="87"/>
    </row>
    <row r="268" spans="1:9" s="4" customFormat="1">
      <c r="A268" s="88" t="s">
        <v>6</v>
      </c>
      <c r="B268" s="82" t="s">
        <v>0</v>
      </c>
      <c r="C268" s="82" t="s">
        <v>1</v>
      </c>
      <c r="D268" s="10"/>
      <c r="E268" s="82" t="s">
        <v>14</v>
      </c>
      <c r="F268" s="84" t="s">
        <v>7</v>
      </c>
      <c r="G268" s="84"/>
      <c r="H268" s="84"/>
      <c r="I268" s="82" t="s">
        <v>2</v>
      </c>
    </row>
    <row r="269" spans="1:9" s="4" customFormat="1">
      <c r="A269" s="89"/>
      <c r="B269" s="83"/>
      <c r="C269" s="83"/>
      <c r="D269" s="11"/>
      <c r="E269" s="83"/>
      <c r="F269" s="3" t="s">
        <v>8</v>
      </c>
      <c r="G269" s="3" t="s">
        <v>9</v>
      </c>
      <c r="H269" s="3" t="s">
        <v>10</v>
      </c>
      <c r="I269" s="83"/>
    </row>
    <row r="270" spans="1:9">
      <c r="A270" s="1"/>
      <c r="B270" s="1" t="s">
        <v>167</v>
      </c>
      <c r="C270" s="1" t="s">
        <v>62</v>
      </c>
      <c r="D270" s="1">
        <v>1</v>
      </c>
      <c r="E270" s="1">
        <v>4</v>
      </c>
      <c r="F270" s="1">
        <v>60</v>
      </c>
      <c r="G270" s="1">
        <v>0.57999999999999996</v>
      </c>
      <c r="H270" s="1"/>
      <c r="I270" s="14">
        <f>G270*F270*E270*D270</f>
        <v>139.19999999999999</v>
      </c>
    </row>
    <row r="271" spans="1:9">
      <c r="A271" s="1"/>
      <c r="B271" s="1"/>
      <c r="C271" s="78" t="s">
        <v>51</v>
      </c>
      <c r="D271" s="79"/>
      <c r="E271" s="79"/>
      <c r="F271" s="79"/>
      <c r="G271" s="79"/>
      <c r="H271" s="80"/>
      <c r="I271" s="14">
        <f>SUM(I270:I270)</f>
        <v>139.19999999999999</v>
      </c>
    </row>
    <row r="272" spans="1:9">
      <c r="A272" s="1"/>
      <c r="B272" s="1"/>
      <c r="C272" s="78" t="s">
        <v>52</v>
      </c>
      <c r="D272" s="79"/>
      <c r="E272" s="79"/>
      <c r="F272" s="79"/>
      <c r="G272" s="79"/>
      <c r="H272" s="80"/>
      <c r="I272" s="14">
        <f>I271/10.75</f>
        <v>12.948837209302324</v>
      </c>
    </row>
    <row r="273" spans="1:9">
      <c r="A273" s="1"/>
      <c r="B273" s="6"/>
      <c r="C273" s="79" t="s">
        <v>77</v>
      </c>
      <c r="D273" s="79"/>
      <c r="E273" s="79"/>
      <c r="F273" s="79"/>
      <c r="G273" s="79"/>
      <c r="H273" s="79"/>
      <c r="I273" s="18">
        <f>I272*1.1</f>
        <v>14.243720930232557</v>
      </c>
    </row>
    <row r="274" spans="1:9" ht="117" customHeight="1">
      <c r="A274" s="2" t="s">
        <v>12</v>
      </c>
      <c r="B274" s="85" t="str">
        <f>'RHB SHEET'!B35</f>
        <v>Providing and laying 3/4" thick full width Prepolished Marble slab for Vanities / Shelves / Treads/Window Cills , having Uniform texture (Spotless) with adhesive bond over 3/4" thick (1:2) cement sand mortor i/c the cost of matching sealer complete in all respects as approved and directed by the Engineer Incharge.i) China Verona</v>
      </c>
      <c r="C274" s="86"/>
      <c r="D274" s="86"/>
      <c r="E274" s="86"/>
      <c r="F274" s="86"/>
      <c r="G274" s="86"/>
      <c r="H274" s="86"/>
      <c r="I274" s="87"/>
    </row>
    <row r="275" spans="1:9" s="4" customFormat="1">
      <c r="A275" s="88" t="s">
        <v>6</v>
      </c>
      <c r="B275" s="82" t="s">
        <v>0</v>
      </c>
      <c r="C275" s="82" t="s">
        <v>1</v>
      </c>
      <c r="D275" s="10"/>
      <c r="E275" s="82" t="s">
        <v>14</v>
      </c>
      <c r="F275" s="84" t="s">
        <v>7</v>
      </c>
      <c r="G275" s="84"/>
      <c r="H275" s="84"/>
      <c r="I275" s="82" t="s">
        <v>2</v>
      </c>
    </row>
    <row r="276" spans="1:9" s="4" customFormat="1">
      <c r="A276" s="89"/>
      <c r="B276" s="83"/>
      <c r="C276" s="83"/>
      <c r="D276" s="11"/>
      <c r="E276" s="83"/>
      <c r="F276" s="3" t="s">
        <v>8</v>
      </c>
      <c r="G276" s="3" t="s">
        <v>9</v>
      </c>
      <c r="H276" s="3" t="s">
        <v>10</v>
      </c>
      <c r="I276" s="83"/>
    </row>
    <row r="277" spans="1:9">
      <c r="A277" s="1"/>
      <c r="B277" s="1" t="s">
        <v>88</v>
      </c>
      <c r="C277" s="1" t="s">
        <v>62</v>
      </c>
      <c r="D277" s="1">
        <v>1</v>
      </c>
      <c r="E277" s="1">
        <v>4</v>
      </c>
      <c r="F277" s="1">
        <v>60</v>
      </c>
      <c r="G277" s="1">
        <v>1</v>
      </c>
      <c r="H277" s="1"/>
      <c r="I277" s="14">
        <f>G277*F277*E277*D277</f>
        <v>240</v>
      </c>
    </row>
    <row r="278" spans="1:9">
      <c r="A278" s="1"/>
      <c r="B278" s="1"/>
      <c r="C278" s="78" t="s">
        <v>51</v>
      </c>
      <c r="D278" s="79"/>
      <c r="E278" s="79"/>
      <c r="F278" s="79"/>
      <c r="G278" s="79"/>
      <c r="H278" s="80"/>
      <c r="I278" s="14">
        <f>SUM(I277:I277)</f>
        <v>240</v>
      </c>
    </row>
    <row r="279" spans="1:9">
      <c r="A279" s="1"/>
      <c r="B279" s="1"/>
      <c r="C279" s="78" t="s">
        <v>52</v>
      </c>
      <c r="D279" s="79"/>
      <c r="E279" s="79"/>
      <c r="F279" s="79"/>
      <c r="G279" s="79"/>
      <c r="H279" s="80"/>
      <c r="I279" s="14">
        <f>I278/10.75</f>
        <v>22.325581395348838</v>
      </c>
    </row>
    <row r="280" spans="1:9">
      <c r="A280" s="1"/>
      <c r="B280" s="6"/>
      <c r="C280" s="79" t="s">
        <v>77</v>
      </c>
      <c r="D280" s="79"/>
      <c r="E280" s="79"/>
      <c r="F280" s="79"/>
      <c r="G280" s="79"/>
      <c r="H280" s="79"/>
      <c r="I280" s="18">
        <f>I279*1.1</f>
        <v>24.558139534883722</v>
      </c>
    </row>
    <row r="281" spans="1:9" ht="117" customHeight="1">
      <c r="A281" s="2" t="s">
        <v>12</v>
      </c>
      <c r="B281" s="85" t="str">
        <f>'RHB SHEET'!B43</f>
        <v>Making and fixing 1" (25 mm) thick kail or chir wooden green board with frame.</v>
      </c>
      <c r="C281" s="86"/>
      <c r="D281" s="86"/>
      <c r="E281" s="86"/>
      <c r="F281" s="86"/>
      <c r="G281" s="86"/>
      <c r="H281" s="86"/>
      <c r="I281" s="87"/>
    </row>
    <row r="282" spans="1:9" s="4" customFormat="1">
      <c r="A282" s="88" t="s">
        <v>6</v>
      </c>
      <c r="B282" s="82" t="s">
        <v>0</v>
      </c>
      <c r="C282" s="82" t="s">
        <v>1</v>
      </c>
      <c r="D282" s="10"/>
      <c r="E282" s="82" t="s">
        <v>14</v>
      </c>
      <c r="F282" s="84" t="s">
        <v>7</v>
      </c>
      <c r="G282" s="84"/>
      <c r="H282" s="84"/>
      <c r="I282" s="82" t="s">
        <v>2</v>
      </c>
    </row>
    <row r="283" spans="1:9" s="4" customFormat="1">
      <c r="A283" s="89"/>
      <c r="B283" s="83"/>
      <c r="C283" s="83"/>
      <c r="D283" s="11"/>
      <c r="E283" s="83"/>
      <c r="F283" s="3" t="s">
        <v>8</v>
      </c>
      <c r="G283" s="3" t="s">
        <v>9</v>
      </c>
      <c r="H283" s="3" t="s">
        <v>10</v>
      </c>
      <c r="I283" s="83"/>
    </row>
    <row r="284" spans="1:9">
      <c r="A284" s="1"/>
      <c r="B284" s="1" t="s">
        <v>88</v>
      </c>
      <c r="C284" s="1" t="s">
        <v>62</v>
      </c>
      <c r="D284" s="1">
        <v>2</v>
      </c>
      <c r="E284" s="1">
        <v>2</v>
      </c>
      <c r="F284" s="1">
        <v>8</v>
      </c>
      <c r="G284" s="1">
        <v>4</v>
      </c>
      <c r="H284" s="1"/>
      <c r="I284" s="14">
        <f>G284*F284*E284*D284</f>
        <v>128</v>
      </c>
    </row>
    <row r="285" spans="1:9">
      <c r="A285" s="1"/>
      <c r="B285" s="1"/>
      <c r="C285" s="78" t="s">
        <v>51</v>
      </c>
      <c r="D285" s="79"/>
      <c r="E285" s="79"/>
      <c r="F285" s="79"/>
      <c r="G285" s="79"/>
      <c r="H285" s="80"/>
      <c r="I285" s="14">
        <f>SUM(I284:I284)</f>
        <v>128</v>
      </c>
    </row>
    <row r="286" spans="1:9">
      <c r="A286" s="1"/>
      <c r="B286" s="1"/>
      <c r="C286" s="78" t="s">
        <v>52</v>
      </c>
      <c r="D286" s="79"/>
      <c r="E286" s="79"/>
      <c r="F286" s="79"/>
      <c r="G286" s="79"/>
      <c r="H286" s="80"/>
      <c r="I286" s="14">
        <f>I285/10.75</f>
        <v>11.906976744186046</v>
      </c>
    </row>
    <row r="287" spans="1:9">
      <c r="A287" s="1"/>
      <c r="B287" s="6"/>
      <c r="C287" s="79" t="s">
        <v>77</v>
      </c>
      <c r="D287" s="79"/>
      <c r="E287" s="79"/>
      <c r="F287" s="79"/>
      <c r="G287" s="79"/>
      <c r="H287" s="79"/>
      <c r="I287" s="18">
        <f>I286*1.1</f>
        <v>13.097674418604653</v>
      </c>
    </row>
  </sheetData>
  <mergeCells count="311">
    <mergeCell ref="A80:A81"/>
    <mergeCell ref="I80:I81"/>
    <mergeCell ref="A1:H1"/>
    <mergeCell ref="A2:H2"/>
    <mergeCell ref="F123:H123"/>
    <mergeCell ref="B123:B124"/>
    <mergeCell ref="C123:C124"/>
    <mergeCell ref="B4:I4"/>
    <mergeCell ref="A5:A6"/>
    <mergeCell ref="B5:B6"/>
    <mergeCell ref="C5:C6"/>
    <mergeCell ref="E5:E6"/>
    <mergeCell ref="F5:H5"/>
    <mergeCell ref="I5:I6"/>
    <mergeCell ref="C14:H14"/>
    <mergeCell ref="C15:H15"/>
    <mergeCell ref="C46:H46"/>
    <mergeCell ref="C47:H47"/>
    <mergeCell ref="A87:A88"/>
    <mergeCell ref="B87:B88"/>
    <mergeCell ref="C87:C88"/>
    <mergeCell ref="E87:E88"/>
    <mergeCell ref="F87:H87"/>
    <mergeCell ref="I87:I88"/>
    <mergeCell ref="B118:G119"/>
    <mergeCell ref="B94:I94"/>
    <mergeCell ref="A95:A96"/>
    <mergeCell ref="B95:B96"/>
    <mergeCell ref="C95:C96"/>
    <mergeCell ref="E95:E96"/>
    <mergeCell ref="F95:H95"/>
    <mergeCell ref="I95:I96"/>
    <mergeCell ref="C104:H104"/>
    <mergeCell ref="C105:H105"/>
    <mergeCell ref="B107:I107"/>
    <mergeCell ref="A108:A109"/>
    <mergeCell ref="B108:B109"/>
    <mergeCell ref="C108:C109"/>
    <mergeCell ref="E108:E109"/>
    <mergeCell ref="F108:H108"/>
    <mergeCell ref="I108:I109"/>
    <mergeCell ref="C83:H83"/>
    <mergeCell ref="C84:H84"/>
    <mergeCell ref="B25:I25"/>
    <mergeCell ref="A26:A27"/>
    <mergeCell ref="B26:B27"/>
    <mergeCell ref="C26:C27"/>
    <mergeCell ref="E26:E27"/>
    <mergeCell ref="F26:H26"/>
    <mergeCell ref="I26:I27"/>
    <mergeCell ref="A57:A58"/>
    <mergeCell ref="B57:B58"/>
    <mergeCell ref="B49:I49"/>
    <mergeCell ref="A50:A51"/>
    <mergeCell ref="B50:B51"/>
    <mergeCell ref="C50:C51"/>
    <mergeCell ref="E50:E51"/>
    <mergeCell ref="F50:H50"/>
    <mergeCell ref="I50:I51"/>
    <mergeCell ref="C53:H53"/>
    <mergeCell ref="C54:H54"/>
    <mergeCell ref="B65:I65"/>
    <mergeCell ref="A66:A67"/>
    <mergeCell ref="B66:B67"/>
    <mergeCell ref="C66:C67"/>
    <mergeCell ref="B137:I137"/>
    <mergeCell ref="A138:A139"/>
    <mergeCell ref="B138:B139"/>
    <mergeCell ref="C138:C139"/>
    <mergeCell ref="E138:E139"/>
    <mergeCell ref="F138:H138"/>
    <mergeCell ref="I138:I139"/>
    <mergeCell ref="C120:H120"/>
    <mergeCell ref="C136:H136"/>
    <mergeCell ref="B134:G135"/>
    <mergeCell ref="I123:I124"/>
    <mergeCell ref="B122:I122"/>
    <mergeCell ref="A123:A124"/>
    <mergeCell ref="E123:E124"/>
    <mergeCell ref="C142:H142"/>
    <mergeCell ref="C143:H143"/>
    <mergeCell ref="B145:I145"/>
    <mergeCell ref="A146:A147"/>
    <mergeCell ref="B146:B147"/>
    <mergeCell ref="C146:C147"/>
    <mergeCell ref="E146:E147"/>
    <mergeCell ref="F146:H146"/>
    <mergeCell ref="I146:I147"/>
    <mergeCell ref="C164:H164"/>
    <mergeCell ref="B160:I160"/>
    <mergeCell ref="A161:A162"/>
    <mergeCell ref="B161:B162"/>
    <mergeCell ref="C161:C162"/>
    <mergeCell ref="E161:E162"/>
    <mergeCell ref="F161:H161"/>
    <mergeCell ref="I161:I162"/>
    <mergeCell ref="C144:H144"/>
    <mergeCell ref="C152:H152"/>
    <mergeCell ref="C159:H159"/>
    <mergeCell ref="C157:H157"/>
    <mergeCell ref="C158:H158"/>
    <mergeCell ref="C150:H150"/>
    <mergeCell ref="C151:H151"/>
    <mergeCell ref="B153:I153"/>
    <mergeCell ref="A154:A155"/>
    <mergeCell ref="B154:B155"/>
    <mergeCell ref="C154:C155"/>
    <mergeCell ref="E154:E155"/>
    <mergeCell ref="F154:H154"/>
    <mergeCell ref="I154:I155"/>
    <mergeCell ref="C165:H165"/>
    <mergeCell ref="B167:I167"/>
    <mergeCell ref="A168:A169"/>
    <mergeCell ref="B168:B169"/>
    <mergeCell ref="C168:C169"/>
    <mergeCell ref="E168:E169"/>
    <mergeCell ref="F168:H168"/>
    <mergeCell ref="I168:I169"/>
    <mergeCell ref="C166:H166"/>
    <mergeCell ref="F190:H190"/>
    <mergeCell ref="C173:H173"/>
    <mergeCell ref="C174:H174"/>
    <mergeCell ref="B201:I201"/>
    <mergeCell ref="A202:A203"/>
    <mergeCell ref="B202:B203"/>
    <mergeCell ref="C202:C203"/>
    <mergeCell ref="E202:E203"/>
    <mergeCell ref="F202:H202"/>
    <mergeCell ref="I202:I203"/>
    <mergeCell ref="I190:I191"/>
    <mergeCell ref="B198:G199"/>
    <mergeCell ref="C175:H175"/>
    <mergeCell ref="C188:H188"/>
    <mergeCell ref="C200:H200"/>
    <mergeCell ref="C16:H16"/>
    <mergeCell ref="C36:H36"/>
    <mergeCell ref="C48:H48"/>
    <mergeCell ref="C93:H93"/>
    <mergeCell ref="C106:H106"/>
    <mergeCell ref="C57:C58"/>
    <mergeCell ref="E57:E58"/>
    <mergeCell ref="F57:H57"/>
    <mergeCell ref="C62:H62"/>
    <mergeCell ref="C63:H63"/>
    <mergeCell ref="C64:H64"/>
    <mergeCell ref="B79:I79"/>
    <mergeCell ref="B80:B81"/>
    <mergeCell ref="C80:C81"/>
    <mergeCell ref="E80:E81"/>
    <mergeCell ref="F80:H80"/>
    <mergeCell ref="C34:H34"/>
    <mergeCell ref="C35:H35"/>
    <mergeCell ref="I57:I58"/>
    <mergeCell ref="C91:H91"/>
    <mergeCell ref="C92:H92"/>
    <mergeCell ref="B86:I86"/>
    <mergeCell ref="C55:H55"/>
    <mergeCell ref="B56:I56"/>
    <mergeCell ref="C218:H218"/>
    <mergeCell ref="C219:H219"/>
    <mergeCell ref="C220:H220"/>
    <mergeCell ref="B221:I221"/>
    <mergeCell ref="A222:A223"/>
    <mergeCell ref="B222:B223"/>
    <mergeCell ref="C222:C223"/>
    <mergeCell ref="E222:E223"/>
    <mergeCell ref="F222:H222"/>
    <mergeCell ref="I222:I223"/>
    <mergeCell ref="C213:H213"/>
    <mergeCell ref="B214:I214"/>
    <mergeCell ref="A215:A216"/>
    <mergeCell ref="B215:B216"/>
    <mergeCell ref="C215:C216"/>
    <mergeCell ref="E215:E216"/>
    <mergeCell ref="F215:H215"/>
    <mergeCell ref="I215:I216"/>
    <mergeCell ref="C211:H211"/>
    <mergeCell ref="C212:H212"/>
    <mergeCell ref="C85:H85"/>
    <mergeCell ref="B228:I228"/>
    <mergeCell ref="A229:A230"/>
    <mergeCell ref="B229:B230"/>
    <mergeCell ref="C229:C230"/>
    <mergeCell ref="E229:E230"/>
    <mergeCell ref="F229:H229"/>
    <mergeCell ref="I229:I230"/>
    <mergeCell ref="C225:H225"/>
    <mergeCell ref="C226:H226"/>
    <mergeCell ref="C227:H227"/>
    <mergeCell ref="B176:I176"/>
    <mergeCell ref="A177:A178"/>
    <mergeCell ref="B177:B178"/>
    <mergeCell ref="C177:C178"/>
    <mergeCell ref="E177:E178"/>
    <mergeCell ref="F177:H177"/>
    <mergeCell ref="I177:I178"/>
    <mergeCell ref="B186:G187"/>
    <mergeCell ref="B189:I189"/>
    <mergeCell ref="A190:A191"/>
    <mergeCell ref="B190:B191"/>
    <mergeCell ref="C190:C191"/>
    <mergeCell ref="E190:E191"/>
    <mergeCell ref="C244:H244"/>
    <mergeCell ref="C234:H234"/>
    <mergeCell ref="C235:H235"/>
    <mergeCell ref="C236:H236"/>
    <mergeCell ref="B253:I253"/>
    <mergeCell ref="A254:A255"/>
    <mergeCell ref="B254:B255"/>
    <mergeCell ref="C254:C255"/>
    <mergeCell ref="E254:E255"/>
    <mergeCell ref="F254:H254"/>
    <mergeCell ref="I254:I255"/>
    <mergeCell ref="B237:I237"/>
    <mergeCell ref="A238:A239"/>
    <mergeCell ref="B238:B239"/>
    <mergeCell ref="C238:C239"/>
    <mergeCell ref="E238:E239"/>
    <mergeCell ref="F238:H238"/>
    <mergeCell ref="I238:I239"/>
    <mergeCell ref="C242:H242"/>
    <mergeCell ref="C243:H243"/>
    <mergeCell ref="B260:I260"/>
    <mergeCell ref="A261:A262"/>
    <mergeCell ref="B261:B262"/>
    <mergeCell ref="C261:C262"/>
    <mergeCell ref="E261:E262"/>
    <mergeCell ref="F261:H261"/>
    <mergeCell ref="I261:I262"/>
    <mergeCell ref="C257:H257"/>
    <mergeCell ref="C258:H258"/>
    <mergeCell ref="C259:H259"/>
    <mergeCell ref="C264:H264"/>
    <mergeCell ref="C265:H265"/>
    <mergeCell ref="C266:H266"/>
    <mergeCell ref="B267:I267"/>
    <mergeCell ref="A268:A269"/>
    <mergeCell ref="B268:B269"/>
    <mergeCell ref="C268:C269"/>
    <mergeCell ref="E268:E269"/>
    <mergeCell ref="F268:H268"/>
    <mergeCell ref="I268:I269"/>
    <mergeCell ref="C271:H271"/>
    <mergeCell ref="C272:H272"/>
    <mergeCell ref="C273:H273"/>
    <mergeCell ref="B274:I274"/>
    <mergeCell ref="A275:A276"/>
    <mergeCell ref="B275:B276"/>
    <mergeCell ref="C275:C276"/>
    <mergeCell ref="E275:E276"/>
    <mergeCell ref="F275:H275"/>
    <mergeCell ref="I275:I276"/>
    <mergeCell ref="A38:A39"/>
    <mergeCell ref="C285:H285"/>
    <mergeCell ref="C286:H286"/>
    <mergeCell ref="C287:H287"/>
    <mergeCell ref="B281:I281"/>
    <mergeCell ref="A282:A283"/>
    <mergeCell ref="B282:B283"/>
    <mergeCell ref="C282:C283"/>
    <mergeCell ref="E282:E283"/>
    <mergeCell ref="F282:H282"/>
    <mergeCell ref="I282:I283"/>
    <mergeCell ref="C278:H278"/>
    <mergeCell ref="C279:H279"/>
    <mergeCell ref="C280:H280"/>
    <mergeCell ref="B245:I245"/>
    <mergeCell ref="A246:A247"/>
    <mergeCell ref="B246:B247"/>
    <mergeCell ref="C246:C247"/>
    <mergeCell ref="E246:E247"/>
    <mergeCell ref="F246:H246"/>
    <mergeCell ref="I246:I247"/>
    <mergeCell ref="C250:H250"/>
    <mergeCell ref="C251:H251"/>
    <mergeCell ref="C252:H252"/>
    <mergeCell ref="F18:H18"/>
    <mergeCell ref="I18:I19"/>
    <mergeCell ref="C22:H22"/>
    <mergeCell ref="C23:H23"/>
    <mergeCell ref="C24:H24"/>
    <mergeCell ref="B38:B39"/>
    <mergeCell ref="C38:C39"/>
    <mergeCell ref="E38:E39"/>
    <mergeCell ref="F38:H38"/>
    <mergeCell ref="I38:I39"/>
    <mergeCell ref="B37:I37"/>
    <mergeCell ref="A3:I3"/>
    <mergeCell ref="C76:H76"/>
    <mergeCell ref="C77:H77"/>
    <mergeCell ref="C78:H78"/>
    <mergeCell ref="F68:H68"/>
    <mergeCell ref="F75:H75"/>
    <mergeCell ref="E66:E67"/>
    <mergeCell ref="F66:H66"/>
    <mergeCell ref="I66:I67"/>
    <mergeCell ref="C69:H69"/>
    <mergeCell ref="C70:H70"/>
    <mergeCell ref="C71:H71"/>
    <mergeCell ref="B72:I72"/>
    <mergeCell ref="A73:A74"/>
    <mergeCell ref="B73:B74"/>
    <mergeCell ref="C73:C74"/>
    <mergeCell ref="E73:E74"/>
    <mergeCell ref="F73:H73"/>
    <mergeCell ref="I73:I74"/>
    <mergeCell ref="B17:I17"/>
    <mergeCell ref="A18:A19"/>
    <mergeCell ref="B18:B19"/>
    <mergeCell ref="C18:C19"/>
    <mergeCell ref="E18:E19"/>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31"/>
  <sheetViews>
    <sheetView workbookViewId="0">
      <selection activeCell="C75" sqref="C75:H76"/>
    </sheetView>
  </sheetViews>
  <sheetFormatPr defaultRowHeight="14.4"/>
  <cols>
    <col min="2" max="2" width="36.33203125" customWidth="1"/>
  </cols>
  <sheetData>
    <row r="1" spans="1:6" ht="33" customHeight="1">
      <c r="A1" s="97" t="str">
        <f>m.sheet!A1</f>
        <v>GBHS Bhabrawah Cantt. Rawalpindi.Re-Construction of 02. No. C/Room in GBHS Bhabrawah Cantt. Rawalpindi.Rehabilitation of Existing Building</v>
      </c>
      <c r="B1" s="97"/>
      <c r="C1" s="97"/>
      <c r="D1" s="97"/>
      <c r="E1" s="97"/>
      <c r="F1" s="97"/>
    </row>
    <row r="2" spans="1:6" ht="24.75" customHeight="1">
      <c r="A2" s="98" t="s">
        <v>5</v>
      </c>
      <c r="B2" s="98"/>
      <c r="C2" s="98"/>
      <c r="D2" s="98"/>
      <c r="E2" s="98"/>
      <c r="F2" s="98"/>
    </row>
    <row r="3" spans="1:6" ht="24.75" customHeight="1">
      <c r="A3" s="99" t="s">
        <v>170</v>
      </c>
      <c r="B3" s="100"/>
      <c r="C3" s="100"/>
      <c r="D3" s="100"/>
      <c r="E3" s="100"/>
      <c r="F3" s="101"/>
    </row>
    <row r="4" spans="1:6" s="4" customFormat="1" ht="29.25" customHeight="1">
      <c r="A4" s="17" t="s">
        <v>94</v>
      </c>
      <c r="B4" s="3" t="s">
        <v>0</v>
      </c>
      <c r="C4" s="3" t="s">
        <v>1</v>
      </c>
      <c r="D4" s="3" t="s">
        <v>2</v>
      </c>
      <c r="E4" s="17" t="s">
        <v>3</v>
      </c>
      <c r="F4" s="17" t="s">
        <v>4</v>
      </c>
    </row>
    <row r="5" spans="1:6" s="4" customFormat="1" ht="29.25" customHeight="1">
      <c r="A5" s="17"/>
      <c r="B5" s="22" t="s">
        <v>171</v>
      </c>
      <c r="C5" s="3"/>
      <c r="D5" s="3"/>
      <c r="E5" s="17"/>
      <c r="F5" s="17"/>
    </row>
    <row r="6" spans="1:6" ht="72">
      <c r="A6" s="1"/>
      <c r="B6" s="5" t="s">
        <v>133</v>
      </c>
      <c r="C6" s="1" t="s">
        <v>43</v>
      </c>
      <c r="D6" s="1">
        <f>'m.sheet e'!I8</f>
        <v>16</v>
      </c>
      <c r="E6" s="13">
        <v>1890.35</v>
      </c>
      <c r="F6" s="1">
        <f>E6*D6</f>
        <v>30245.599999999999</v>
      </c>
    </row>
    <row r="7" spans="1:6" ht="86.4">
      <c r="A7" s="1"/>
      <c r="B7" s="5" t="s">
        <v>135</v>
      </c>
      <c r="C7" s="1" t="s">
        <v>43</v>
      </c>
      <c r="D7" s="1">
        <f>'m.sheet e'!I15</f>
        <v>8</v>
      </c>
      <c r="E7" s="13">
        <v>9218.15</v>
      </c>
      <c r="F7" s="1">
        <f>E7*D7</f>
        <v>73745.2</v>
      </c>
    </row>
    <row r="8" spans="1:6" ht="43.2">
      <c r="A8" s="1"/>
      <c r="B8" s="5" t="s">
        <v>136</v>
      </c>
      <c r="C8" s="1" t="s">
        <v>43</v>
      </c>
      <c r="D8" s="1">
        <f>D7</f>
        <v>8</v>
      </c>
      <c r="E8" s="1">
        <v>88.95</v>
      </c>
      <c r="F8" s="1">
        <f>E8*D8</f>
        <v>711.6</v>
      </c>
    </row>
    <row r="9" spans="1:6" ht="187.2">
      <c r="A9" s="1"/>
      <c r="B9" s="5" t="s">
        <v>137</v>
      </c>
      <c r="C9" s="1" t="s">
        <v>138</v>
      </c>
      <c r="D9" s="1"/>
      <c r="E9" s="13">
        <v>23326.5</v>
      </c>
      <c r="F9" s="1">
        <f t="shared" ref="F9:F30" si="0">E9*D9</f>
        <v>0</v>
      </c>
    </row>
    <row r="10" spans="1:6" ht="144">
      <c r="A10" s="1"/>
      <c r="B10" s="5" t="s">
        <v>139</v>
      </c>
      <c r="C10" s="1"/>
      <c r="D10" s="1"/>
      <c r="E10" s="1"/>
      <c r="F10" s="1">
        <f t="shared" si="0"/>
        <v>0</v>
      </c>
    </row>
    <row r="11" spans="1:6">
      <c r="A11" s="1"/>
      <c r="B11" s="1" t="s">
        <v>140</v>
      </c>
      <c r="C11" s="1" t="s">
        <v>43</v>
      </c>
      <c r="D11" s="1">
        <f>'m.sheet e'!I29</f>
        <v>6</v>
      </c>
      <c r="E11" s="13">
        <v>1546.35</v>
      </c>
      <c r="F11" s="1">
        <f t="shared" si="0"/>
        <v>9278.0999999999985</v>
      </c>
    </row>
    <row r="12" spans="1:6">
      <c r="A12" s="1"/>
      <c r="B12" s="1" t="s">
        <v>141</v>
      </c>
      <c r="C12" s="1" t="s">
        <v>43</v>
      </c>
      <c r="D12" s="1">
        <f>'m.sheet e'!I35</f>
        <v>2</v>
      </c>
      <c r="E12" s="13">
        <v>1403.5</v>
      </c>
      <c r="F12" s="1">
        <f t="shared" si="0"/>
        <v>2807</v>
      </c>
    </row>
    <row r="13" spans="1:6" ht="158.4">
      <c r="A13" s="1"/>
      <c r="B13" s="5" t="s">
        <v>142</v>
      </c>
      <c r="C13" s="1"/>
      <c r="D13" s="1"/>
      <c r="E13" s="1"/>
      <c r="F13" s="1">
        <f t="shared" si="0"/>
        <v>0</v>
      </c>
    </row>
    <row r="14" spans="1:6">
      <c r="A14" s="1"/>
      <c r="B14" s="1" t="s">
        <v>143</v>
      </c>
      <c r="C14" s="1" t="s">
        <v>43</v>
      </c>
      <c r="D14" s="1">
        <f>'m.sheet e'!I42</f>
        <v>2</v>
      </c>
      <c r="E14" s="13">
        <v>12213.35</v>
      </c>
      <c r="F14" s="1">
        <f t="shared" si="0"/>
        <v>24426.7</v>
      </c>
    </row>
    <row r="15" spans="1:6">
      <c r="A15" s="1"/>
      <c r="B15" s="1" t="s">
        <v>144</v>
      </c>
      <c r="C15" s="1" t="s">
        <v>43</v>
      </c>
      <c r="D15" s="1">
        <f>'m.sheet e'!I48</f>
        <v>2</v>
      </c>
      <c r="E15" s="13">
        <v>11313.35</v>
      </c>
      <c r="F15" s="1">
        <f t="shared" si="0"/>
        <v>22626.7</v>
      </c>
    </row>
    <row r="16" spans="1:6" ht="230.4">
      <c r="A16" s="1"/>
      <c r="B16" s="5" t="s">
        <v>145</v>
      </c>
      <c r="C16" s="1" t="s">
        <v>138</v>
      </c>
      <c r="D16" s="1">
        <f>'m.sheet e'!I55</f>
        <v>2</v>
      </c>
      <c r="E16" s="13">
        <v>4270.6499999999996</v>
      </c>
      <c r="F16" s="1">
        <f t="shared" si="0"/>
        <v>8541.2999999999993</v>
      </c>
    </row>
    <row r="17" spans="1:6" ht="86.4">
      <c r="A17" s="1"/>
      <c r="B17" s="5" t="s">
        <v>146</v>
      </c>
      <c r="C17" s="1"/>
      <c r="D17" s="1"/>
      <c r="E17" s="1"/>
      <c r="F17" s="1">
        <f t="shared" si="0"/>
        <v>0</v>
      </c>
    </row>
    <row r="18" spans="1:6">
      <c r="A18" s="1"/>
      <c r="B18" s="1" t="s">
        <v>147</v>
      </c>
      <c r="C18" s="1" t="s">
        <v>148</v>
      </c>
      <c r="D18" s="1">
        <f>'m.sheet e'!I62</f>
        <v>100</v>
      </c>
      <c r="E18" s="1">
        <v>324.35000000000002</v>
      </c>
      <c r="F18" s="1">
        <f t="shared" si="0"/>
        <v>32435.000000000004</v>
      </c>
    </row>
    <row r="19" spans="1:6" ht="100.8">
      <c r="A19" s="1"/>
      <c r="B19" s="5" t="s">
        <v>149</v>
      </c>
      <c r="C19" s="1" t="s">
        <v>150</v>
      </c>
      <c r="D19" s="1">
        <v>1</v>
      </c>
      <c r="E19" s="13">
        <v>12377.45</v>
      </c>
      <c r="F19" s="1">
        <f t="shared" si="0"/>
        <v>12377.45</v>
      </c>
    </row>
    <row r="20" spans="1:6" ht="86.4">
      <c r="A20" s="1"/>
      <c r="B20" s="5" t="s">
        <v>151</v>
      </c>
      <c r="C20" s="1"/>
      <c r="D20" s="1"/>
      <c r="E20" s="1"/>
      <c r="F20" s="1">
        <f t="shared" si="0"/>
        <v>0</v>
      </c>
    </row>
    <row r="21" spans="1:6">
      <c r="A21" s="1"/>
      <c r="B21" s="1" t="s">
        <v>152</v>
      </c>
      <c r="C21" s="1" t="s">
        <v>43</v>
      </c>
      <c r="D21" s="1">
        <f>'m.sheet e'!I68</f>
        <v>2</v>
      </c>
      <c r="E21" s="13">
        <v>1039.2</v>
      </c>
      <c r="F21" s="1">
        <f t="shared" si="0"/>
        <v>2078.4</v>
      </c>
    </row>
    <row r="22" spans="1:6">
      <c r="A22" s="1"/>
      <c r="B22" s="1" t="s">
        <v>153</v>
      </c>
      <c r="C22" s="1" t="s">
        <v>43</v>
      </c>
      <c r="D22" s="1">
        <f>'m.sheet e'!I69</f>
        <v>4</v>
      </c>
      <c r="E22" s="1">
        <v>818.4</v>
      </c>
      <c r="F22" s="1">
        <f t="shared" si="0"/>
        <v>3273.6</v>
      </c>
    </row>
    <row r="23" spans="1:6">
      <c r="A23" s="1"/>
      <c r="B23" s="1" t="s">
        <v>154</v>
      </c>
      <c r="C23" s="1" t="s">
        <v>43</v>
      </c>
      <c r="D23" s="1">
        <f>'m.sheet e'!I70</f>
        <v>12</v>
      </c>
      <c r="E23" s="1">
        <v>591.6</v>
      </c>
      <c r="F23" s="1">
        <f t="shared" si="0"/>
        <v>7099.2000000000007</v>
      </c>
    </row>
    <row r="24" spans="1:6">
      <c r="A24" s="1"/>
      <c r="B24" s="1" t="s">
        <v>155</v>
      </c>
      <c r="C24" s="1" t="s">
        <v>43</v>
      </c>
      <c r="D24" s="1">
        <f>'m.sheet e'!I71</f>
        <v>28</v>
      </c>
      <c r="E24" s="1">
        <v>532.79999999999995</v>
      </c>
      <c r="F24" s="1">
        <f t="shared" si="0"/>
        <v>14918.399999999998</v>
      </c>
    </row>
    <row r="25" spans="1:6" ht="72">
      <c r="A25" s="1"/>
      <c r="B25" s="5" t="s">
        <v>156</v>
      </c>
      <c r="C25" s="1"/>
      <c r="D25" s="1"/>
      <c r="E25" s="1"/>
      <c r="F25" s="1">
        <f t="shared" si="0"/>
        <v>0</v>
      </c>
    </row>
    <row r="26" spans="1:6" ht="28.8">
      <c r="A26" s="1"/>
      <c r="B26" s="5" t="s">
        <v>157</v>
      </c>
      <c r="C26" s="1" t="s">
        <v>43</v>
      </c>
      <c r="D26" s="1">
        <f>'m.sheet e'!I80</f>
        <v>28</v>
      </c>
      <c r="E26" s="1">
        <v>582.25</v>
      </c>
      <c r="F26" s="1">
        <f t="shared" si="0"/>
        <v>16303</v>
      </c>
    </row>
    <row r="27" spans="1:6" ht="86.4">
      <c r="A27" s="1"/>
      <c r="B27" s="5" t="s">
        <v>158</v>
      </c>
      <c r="C27" s="1"/>
      <c r="D27" s="1"/>
      <c r="E27" s="1"/>
      <c r="F27" s="1">
        <f t="shared" si="0"/>
        <v>0</v>
      </c>
    </row>
    <row r="28" spans="1:6">
      <c r="A28" s="1"/>
      <c r="B28" s="1" t="s">
        <v>159</v>
      </c>
      <c r="C28" s="1"/>
      <c r="D28" s="1"/>
      <c r="E28" s="1"/>
      <c r="F28" s="1">
        <f t="shared" si="0"/>
        <v>0</v>
      </c>
    </row>
    <row r="29" spans="1:6">
      <c r="A29" s="1"/>
      <c r="B29" s="1" t="s">
        <v>160</v>
      </c>
      <c r="C29" s="1" t="s">
        <v>162</v>
      </c>
      <c r="D29" s="1">
        <v>50</v>
      </c>
      <c r="E29" s="1">
        <v>104.9</v>
      </c>
      <c r="F29" s="1">
        <f t="shared" si="0"/>
        <v>5245</v>
      </c>
    </row>
    <row r="30" spans="1:6">
      <c r="A30" s="1"/>
      <c r="B30" s="1" t="s">
        <v>161</v>
      </c>
      <c r="C30" s="1" t="s">
        <v>162</v>
      </c>
      <c r="D30" s="1">
        <v>50</v>
      </c>
      <c r="E30" s="1">
        <v>117.45</v>
      </c>
      <c r="F30" s="1">
        <f t="shared" si="0"/>
        <v>5872.5</v>
      </c>
    </row>
    <row r="31" spans="1:6">
      <c r="B31" s="21" t="s">
        <v>163</v>
      </c>
      <c r="C31" s="21"/>
      <c r="D31" s="21"/>
      <c r="E31" s="21"/>
      <c r="F31" s="21">
        <f>SUM(F6:F30)</f>
        <v>271984.75</v>
      </c>
    </row>
  </sheetData>
  <mergeCells count="3">
    <mergeCell ref="A1:F1"/>
    <mergeCell ref="A2:F2"/>
    <mergeCell ref="A3:F3"/>
  </mergeCells>
  <pageMargins left="0.7" right="0.7" top="0.75" bottom="0.75" header="0.3" footer="0.3"/>
  <pageSetup paperSize="0" orientation="portrait" horizontalDpi="0" verticalDpi="0" copies="0" r:id="rId1"/>
</worksheet>
</file>

<file path=xl/worksheets/sheet9.xml><?xml version="1.0" encoding="utf-8"?>
<worksheet xmlns="http://schemas.openxmlformats.org/spreadsheetml/2006/main" xmlns:r="http://schemas.openxmlformats.org/officeDocument/2006/relationships">
  <dimension ref="A1:I84"/>
  <sheetViews>
    <sheetView topLeftCell="A76" workbookViewId="0">
      <selection activeCell="C75" sqref="C75:H76"/>
    </sheetView>
  </sheetViews>
  <sheetFormatPr defaultRowHeight="14.4"/>
  <cols>
    <col min="2" max="2" width="16.109375" bestFit="1" customWidth="1"/>
  </cols>
  <sheetData>
    <row r="1" spans="1:9">
      <c r="A1" s="96" t="str">
        <f>'electrical works'!A1:F1</f>
        <v>GBHS Bhabrawah Cantt. Rawalpindi.Re-Construction of 02. No. C/Room in GBHS Bhabrawah Cantt. Rawalpindi.Rehabilitation of Existing Building</v>
      </c>
      <c r="B1" s="96"/>
      <c r="C1" s="96"/>
      <c r="D1" s="96"/>
      <c r="E1" s="96"/>
      <c r="F1" s="96"/>
      <c r="G1" s="96"/>
      <c r="H1" s="96"/>
      <c r="I1" s="96"/>
    </row>
    <row r="2" spans="1:9">
      <c r="A2" s="96" t="s">
        <v>5</v>
      </c>
      <c r="B2" s="96"/>
      <c r="C2" s="96"/>
      <c r="D2" s="96"/>
      <c r="E2" s="96"/>
      <c r="F2" s="96"/>
      <c r="G2" s="96"/>
      <c r="H2" s="96"/>
      <c r="I2" s="96"/>
    </row>
    <row r="3" spans="1:9">
      <c r="A3" s="77" t="s">
        <v>169</v>
      </c>
      <c r="B3" s="77"/>
      <c r="C3" s="77"/>
      <c r="D3" s="77"/>
      <c r="E3" s="77"/>
      <c r="F3" s="77"/>
      <c r="G3" s="77"/>
      <c r="H3" s="77"/>
      <c r="I3" s="77"/>
    </row>
    <row r="4" spans="1:9" ht="64.5" customHeight="1">
      <c r="A4" s="2" t="s">
        <v>12</v>
      </c>
      <c r="B4" s="85" t="str">
        <f>'electrical works'!B6</f>
        <v>Supply and erection of tube light, including rod, choke, starter with frame, flexible wire, including connection from ceiling rose, etc., complete. ii) single rod (40 watts) with one choke and one starter.</v>
      </c>
      <c r="C4" s="86"/>
      <c r="D4" s="86"/>
      <c r="E4" s="86"/>
      <c r="F4" s="86"/>
      <c r="G4" s="86"/>
      <c r="H4" s="86"/>
      <c r="I4" s="87"/>
    </row>
    <row r="5" spans="1:9" s="4" customFormat="1">
      <c r="A5" s="88" t="s">
        <v>6</v>
      </c>
      <c r="B5" s="82" t="s">
        <v>0</v>
      </c>
      <c r="C5" s="82" t="s">
        <v>1</v>
      </c>
      <c r="D5" s="10"/>
      <c r="E5" s="82" t="s">
        <v>14</v>
      </c>
      <c r="F5" s="84" t="s">
        <v>7</v>
      </c>
      <c r="G5" s="84"/>
      <c r="H5" s="84"/>
      <c r="I5" s="82" t="s">
        <v>2</v>
      </c>
    </row>
    <row r="6" spans="1:9" s="4" customFormat="1">
      <c r="A6" s="89"/>
      <c r="B6" s="83"/>
      <c r="C6" s="83"/>
      <c r="D6" s="11"/>
      <c r="E6" s="83"/>
      <c r="F6" s="3" t="s">
        <v>8</v>
      </c>
      <c r="G6" s="3" t="s">
        <v>9</v>
      </c>
      <c r="H6" s="3" t="s">
        <v>10</v>
      </c>
      <c r="I6" s="83"/>
    </row>
    <row r="7" spans="1:9">
      <c r="A7" s="1"/>
      <c r="B7" s="1" t="s">
        <v>134</v>
      </c>
      <c r="C7" s="1" t="s">
        <v>43</v>
      </c>
      <c r="D7" s="1">
        <v>2</v>
      </c>
      <c r="E7" s="1">
        <v>1</v>
      </c>
      <c r="F7" s="1">
        <v>8</v>
      </c>
      <c r="G7" s="1"/>
      <c r="H7" s="1"/>
      <c r="I7" s="1">
        <f>F7*E7*D7</f>
        <v>16</v>
      </c>
    </row>
    <row r="8" spans="1:9">
      <c r="A8" s="1"/>
      <c r="B8" s="1"/>
      <c r="C8" s="78" t="s">
        <v>51</v>
      </c>
      <c r="D8" s="79"/>
      <c r="E8" s="79"/>
      <c r="F8" s="79"/>
      <c r="G8" s="79"/>
      <c r="H8" s="80"/>
      <c r="I8" s="1">
        <f>SUM(I7:I7)</f>
        <v>16</v>
      </c>
    </row>
    <row r="9" spans="1:9">
      <c r="A9" s="1"/>
      <c r="B9" s="1"/>
      <c r="C9" s="78" t="s">
        <v>52</v>
      </c>
      <c r="D9" s="79"/>
      <c r="E9" s="79"/>
      <c r="F9" s="79"/>
      <c r="G9" s="79"/>
      <c r="H9" s="80"/>
      <c r="I9" s="14"/>
    </row>
    <row r="10" spans="1:9">
      <c r="A10" s="1"/>
      <c r="B10" s="6"/>
      <c r="C10" s="79" t="s">
        <v>77</v>
      </c>
      <c r="D10" s="79"/>
      <c r="E10" s="79"/>
      <c r="F10" s="79"/>
      <c r="G10" s="79"/>
      <c r="H10" s="79"/>
      <c r="I10" s="18"/>
    </row>
    <row r="11" spans="1:9" ht="64.5" customHeight="1">
      <c r="A11" s="2" t="s">
        <v>12</v>
      </c>
      <c r="B11" s="85" t="str">
        <f>'electrical works'!B7</f>
        <v>Providing and fixing Copper winded ceiling fan made of Pak/Younas/G.F.C or NEECA approved equivalent i/c the cost of necessary cable and hardware for connection as approved and directed by Engineer Incharge. iii) 56" dia</v>
      </c>
      <c r="C11" s="86"/>
      <c r="D11" s="86"/>
      <c r="E11" s="86"/>
      <c r="F11" s="86"/>
      <c r="G11" s="86"/>
      <c r="H11" s="86"/>
      <c r="I11" s="87"/>
    </row>
    <row r="12" spans="1:9" s="4" customFormat="1">
      <c r="A12" s="88" t="s">
        <v>6</v>
      </c>
      <c r="B12" s="82" t="s">
        <v>0</v>
      </c>
      <c r="C12" s="82" t="s">
        <v>1</v>
      </c>
      <c r="D12" s="10"/>
      <c r="E12" s="82" t="s">
        <v>14</v>
      </c>
      <c r="F12" s="84" t="s">
        <v>7</v>
      </c>
      <c r="G12" s="84"/>
      <c r="H12" s="84"/>
      <c r="I12" s="82" t="s">
        <v>2</v>
      </c>
    </row>
    <row r="13" spans="1:9" s="4" customFormat="1">
      <c r="A13" s="89"/>
      <c r="B13" s="83"/>
      <c r="C13" s="83"/>
      <c r="D13" s="11"/>
      <c r="E13" s="83"/>
      <c r="F13" s="3" t="s">
        <v>8</v>
      </c>
      <c r="G13" s="3" t="s">
        <v>9</v>
      </c>
      <c r="H13" s="3" t="s">
        <v>10</v>
      </c>
      <c r="I13" s="83"/>
    </row>
    <row r="14" spans="1:9">
      <c r="A14" s="1"/>
      <c r="B14" s="1" t="s">
        <v>134</v>
      </c>
      <c r="C14" s="1" t="s">
        <v>43</v>
      </c>
      <c r="D14" s="1">
        <v>2</v>
      </c>
      <c r="E14" s="1">
        <v>1</v>
      </c>
      <c r="F14" s="1">
        <v>4</v>
      </c>
      <c r="G14" s="1"/>
      <c r="H14" s="1"/>
      <c r="I14" s="1">
        <f>F14*E14*D14</f>
        <v>8</v>
      </c>
    </row>
    <row r="15" spans="1:9">
      <c r="A15" s="1"/>
      <c r="B15" s="1"/>
      <c r="C15" s="78" t="s">
        <v>51</v>
      </c>
      <c r="D15" s="79"/>
      <c r="E15" s="79"/>
      <c r="F15" s="79"/>
      <c r="G15" s="79"/>
      <c r="H15" s="80"/>
      <c r="I15" s="1">
        <f>SUM(I14:I14)</f>
        <v>8</v>
      </c>
    </row>
    <row r="16" spans="1:9">
      <c r="A16" s="1"/>
      <c r="B16" s="1"/>
      <c r="C16" s="78" t="s">
        <v>52</v>
      </c>
      <c r="D16" s="79"/>
      <c r="E16" s="79"/>
      <c r="F16" s="79"/>
      <c r="G16" s="79"/>
      <c r="H16" s="80"/>
      <c r="I16" s="14"/>
    </row>
    <row r="17" spans="1:9">
      <c r="A17" s="1"/>
      <c r="B17" s="6"/>
      <c r="C17" s="79" t="s">
        <v>77</v>
      </c>
      <c r="D17" s="79"/>
      <c r="E17" s="79"/>
      <c r="F17" s="79"/>
      <c r="G17" s="79"/>
      <c r="H17" s="79"/>
      <c r="I17" s="18"/>
    </row>
    <row r="18" spans="1:9" ht="110.25" customHeight="1">
      <c r="A18" s="2" t="s">
        <v>12</v>
      </c>
      <c r="B18" s="85" t="str">
        <f>'electrical works'!B9</f>
        <v xml:space="preserve">P/F wall mounted DB (Distribution Board) made with 16SWG Sheet (Recessded/Surface mounted Type), Powder coated Paint, i/c the cost of Lock, Indication lights,Thimble, Copper Comb, Wiring, Netural &amp; Earth Bar, Door Earthing, Digital Voltmeter,Digital Ammeter,Volt Selector Switch,Ammeter selector switch,Current Transformers and Controles Complete in all respect as approved and directed by the Engineer Incharge (Breakers will be Paid Separately).(i) 20~60A </v>
      </c>
      <c r="C18" s="86"/>
      <c r="D18" s="86"/>
      <c r="E18" s="86"/>
      <c r="F18" s="86"/>
      <c r="G18" s="86"/>
      <c r="H18" s="86"/>
      <c r="I18" s="87"/>
    </row>
    <row r="19" spans="1:9" s="4" customFormat="1">
      <c r="A19" s="88" t="s">
        <v>6</v>
      </c>
      <c r="B19" s="82" t="s">
        <v>0</v>
      </c>
      <c r="C19" s="82" t="s">
        <v>1</v>
      </c>
      <c r="D19" s="10"/>
      <c r="E19" s="82" t="s">
        <v>14</v>
      </c>
      <c r="F19" s="84" t="s">
        <v>7</v>
      </c>
      <c r="G19" s="84"/>
      <c r="H19" s="84"/>
      <c r="I19" s="82" t="s">
        <v>2</v>
      </c>
    </row>
    <row r="20" spans="1:9" s="4" customFormat="1">
      <c r="A20" s="89"/>
      <c r="B20" s="83"/>
      <c r="C20" s="83"/>
      <c r="D20" s="11"/>
      <c r="E20" s="83"/>
      <c r="F20" s="3" t="s">
        <v>8</v>
      </c>
      <c r="G20" s="3" t="s">
        <v>9</v>
      </c>
      <c r="H20" s="3" t="s">
        <v>10</v>
      </c>
      <c r="I20" s="83"/>
    </row>
    <row r="21" spans="1:9">
      <c r="A21" s="1"/>
      <c r="B21" s="1" t="s">
        <v>134</v>
      </c>
      <c r="C21" s="1" t="s">
        <v>43</v>
      </c>
      <c r="D21" s="1">
        <v>2</v>
      </c>
      <c r="E21" s="1">
        <v>1</v>
      </c>
      <c r="F21" s="1">
        <v>1</v>
      </c>
      <c r="G21" s="1">
        <v>1</v>
      </c>
      <c r="H21" s="1"/>
      <c r="I21" s="1">
        <f>F21*E21*D21</f>
        <v>2</v>
      </c>
    </row>
    <row r="22" spans="1:9">
      <c r="A22" s="1"/>
      <c r="B22" s="1"/>
      <c r="C22" s="78" t="s">
        <v>51</v>
      </c>
      <c r="D22" s="79"/>
      <c r="E22" s="79"/>
      <c r="F22" s="79"/>
      <c r="G22" s="79"/>
      <c r="H22" s="80"/>
      <c r="I22" s="1">
        <f>SUM(I21:I21)</f>
        <v>2</v>
      </c>
    </row>
    <row r="23" spans="1:9">
      <c r="A23" s="1"/>
      <c r="B23" s="1"/>
      <c r="C23" s="78" t="s">
        <v>52</v>
      </c>
      <c r="D23" s="79"/>
      <c r="E23" s="79"/>
      <c r="F23" s="79"/>
      <c r="G23" s="79"/>
      <c r="H23" s="80"/>
      <c r="I23" s="14"/>
    </row>
    <row r="24" spans="1:9">
      <c r="A24" s="1"/>
      <c r="B24" s="6"/>
      <c r="C24" s="79" t="s">
        <v>77</v>
      </c>
      <c r="D24" s="79"/>
      <c r="E24" s="79"/>
      <c r="F24" s="79"/>
      <c r="G24" s="79"/>
      <c r="H24" s="79"/>
      <c r="I24" s="18"/>
    </row>
    <row r="25" spans="1:9" ht="81" customHeight="1">
      <c r="A25" s="2" t="s">
        <v>12</v>
      </c>
      <c r="B25" s="85" t="str">
        <f>'electrical works'!B10</f>
        <v>Suppling,Installation and comissioning of MCB (Miniature Circuit Breaker) of specified rating made of LEGRAND FRANCE/ GE U.S.A / SCHNEIDER GERMANY /SIEMEN GERMAN/TERASAKI JAPAN/ ABB SWITZERLAND in prelaid DBs and Panels i/c the cost of screwes,necessary wire complete in all respect as approved and directed by the Engineer</v>
      </c>
      <c r="C25" s="86"/>
      <c r="D25" s="86"/>
      <c r="E25" s="86"/>
      <c r="F25" s="86"/>
      <c r="G25" s="86"/>
      <c r="H25" s="86"/>
      <c r="I25" s="87"/>
    </row>
    <row r="26" spans="1:9" s="4" customFormat="1">
      <c r="A26" s="88" t="s">
        <v>6</v>
      </c>
      <c r="B26" s="82" t="s">
        <v>0</v>
      </c>
      <c r="C26" s="82" t="s">
        <v>1</v>
      </c>
      <c r="D26" s="10"/>
      <c r="E26" s="82" t="s">
        <v>14</v>
      </c>
      <c r="F26" s="84" t="s">
        <v>7</v>
      </c>
      <c r="G26" s="84"/>
      <c r="H26" s="84"/>
      <c r="I26" s="82" t="s">
        <v>2</v>
      </c>
    </row>
    <row r="27" spans="1:9" s="4" customFormat="1">
      <c r="A27" s="89"/>
      <c r="B27" s="83"/>
      <c r="C27" s="83"/>
      <c r="D27" s="11"/>
      <c r="E27" s="83"/>
      <c r="F27" s="3" t="s">
        <v>8</v>
      </c>
      <c r="G27" s="3" t="s">
        <v>9</v>
      </c>
      <c r="H27" s="3" t="s">
        <v>10</v>
      </c>
      <c r="I27" s="83"/>
    </row>
    <row r="28" spans="1:9">
      <c r="A28" s="1"/>
      <c r="B28" s="1" t="str">
        <f>'electrical works'!B11</f>
        <v>(ii) 6-40 Amp (6 KA)</v>
      </c>
      <c r="C28" s="1" t="s">
        <v>43</v>
      </c>
      <c r="D28" s="1">
        <v>2</v>
      </c>
      <c r="E28" s="1">
        <v>1</v>
      </c>
      <c r="F28" s="1">
        <v>3</v>
      </c>
      <c r="G28" s="1"/>
      <c r="H28" s="1"/>
      <c r="I28" s="1">
        <f>F28*E28*D28</f>
        <v>6</v>
      </c>
    </row>
    <row r="29" spans="1:9">
      <c r="A29" s="1"/>
      <c r="B29" s="1"/>
      <c r="C29" s="78" t="s">
        <v>51</v>
      </c>
      <c r="D29" s="79"/>
      <c r="E29" s="79"/>
      <c r="F29" s="79"/>
      <c r="G29" s="79"/>
      <c r="H29" s="80"/>
      <c r="I29" s="1">
        <f>SUM(I28:I28)</f>
        <v>6</v>
      </c>
    </row>
    <row r="30" spans="1:9">
      <c r="A30" s="1"/>
      <c r="B30" s="1"/>
      <c r="C30" s="78" t="s">
        <v>52</v>
      </c>
      <c r="D30" s="79"/>
      <c r="E30" s="79"/>
      <c r="F30" s="79"/>
      <c r="G30" s="79"/>
      <c r="H30" s="80"/>
      <c r="I30" s="14"/>
    </row>
    <row r="31" spans="1:9">
      <c r="A31" s="1"/>
      <c r="B31" s="6"/>
      <c r="C31" s="79" t="s">
        <v>77</v>
      </c>
      <c r="D31" s="79"/>
      <c r="E31" s="79"/>
      <c r="F31" s="79"/>
      <c r="G31" s="79"/>
      <c r="H31" s="79"/>
      <c r="I31" s="18"/>
    </row>
    <row r="32" spans="1:9" s="4" customFormat="1">
      <c r="A32" s="88" t="s">
        <v>6</v>
      </c>
      <c r="B32" s="82" t="s">
        <v>0</v>
      </c>
      <c r="C32" s="82" t="s">
        <v>1</v>
      </c>
      <c r="D32" s="10"/>
      <c r="E32" s="82" t="s">
        <v>14</v>
      </c>
      <c r="F32" s="84" t="s">
        <v>7</v>
      </c>
      <c r="G32" s="84"/>
      <c r="H32" s="84"/>
      <c r="I32" s="82" t="s">
        <v>2</v>
      </c>
    </row>
    <row r="33" spans="1:9" s="4" customFormat="1">
      <c r="A33" s="89"/>
      <c r="B33" s="83"/>
      <c r="C33" s="83"/>
      <c r="D33" s="11"/>
      <c r="E33" s="83"/>
      <c r="F33" s="3" t="s">
        <v>8</v>
      </c>
      <c r="G33" s="3" t="s">
        <v>9</v>
      </c>
      <c r="H33" s="3" t="s">
        <v>10</v>
      </c>
      <c r="I33" s="83"/>
    </row>
    <row r="34" spans="1:9">
      <c r="A34" s="1"/>
      <c r="B34" s="1" t="str">
        <f>'electrical works'!B12</f>
        <v>(iii) 6-63 Amp (10 KA)</v>
      </c>
      <c r="C34" s="1" t="s">
        <v>43</v>
      </c>
      <c r="D34" s="1">
        <v>2</v>
      </c>
      <c r="E34" s="1">
        <v>1</v>
      </c>
      <c r="F34" s="1">
        <v>1</v>
      </c>
      <c r="G34" s="1"/>
      <c r="H34" s="1"/>
      <c r="I34" s="1">
        <f>F34*E34*D34</f>
        <v>2</v>
      </c>
    </row>
    <row r="35" spans="1:9">
      <c r="A35" s="1"/>
      <c r="B35" s="1"/>
      <c r="C35" s="78" t="s">
        <v>51</v>
      </c>
      <c r="D35" s="79"/>
      <c r="E35" s="79"/>
      <c r="F35" s="79"/>
      <c r="G35" s="79"/>
      <c r="H35" s="80"/>
      <c r="I35" s="1">
        <f>SUM(I34:I34)</f>
        <v>2</v>
      </c>
    </row>
    <row r="36" spans="1:9">
      <c r="A36" s="1"/>
      <c r="B36" s="1"/>
      <c r="C36" s="78" t="s">
        <v>52</v>
      </c>
      <c r="D36" s="79"/>
      <c r="E36" s="79"/>
      <c r="F36" s="79"/>
      <c r="G36" s="79"/>
      <c r="H36" s="80"/>
      <c r="I36" s="14"/>
    </row>
    <row r="37" spans="1:9">
      <c r="A37" s="1"/>
      <c r="B37" s="6"/>
      <c r="C37" s="79" t="s">
        <v>77</v>
      </c>
      <c r="D37" s="79"/>
      <c r="E37" s="79"/>
      <c r="F37" s="79"/>
      <c r="G37" s="79"/>
      <c r="H37" s="79"/>
      <c r="I37" s="18"/>
    </row>
    <row r="38" spans="1:9" ht="81" customHeight="1">
      <c r="A38" s="2" t="s">
        <v>12</v>
      </c>
      <c r="B38" s="85" t="str">
        <f>'electrical works'!B13</f>
        <v>Supplying ,Installation and commissioning of MCCB (Moulded Case Circuit Breaker) of specified rating made of LEGRAND FRANCE/ GE U.S.A / SCHNEIDER GERMANY / TERASAKI JAPAN/SIEMEN/ABB SWITZERLAND (with fixed Thermal-Magnetic Trip ) in prelaid DBs and Panels i/c the cost of screws, necessary wire complete in all respect as approved and directed by the Engineer Incharge.</v>
      </c>
      <c r="C38" s="86"/>
      <c r="D38" s="86"/>
      <c r="E38" s="86"/>
      <c r="F38" s="86"/>
      <c r="G38" s="86"/>
      <c r="H38" s="86"/>
      <c r="I38" s="87"/>
    </row>
    <row r="39" spans="1:9" s="4" customFormat="1">
      <c r="A39" s="88" t="s">
        <v>6</v>
      </c>
      <c r="B39" s="82" t="s">
        <v>0</v>
      </c>
      <c r="C39" s="82" t="s">
        <v>1</v>
      </c>
      <c r="D39" s="10"/>
      <c r="E39" s="82" t="s">
        <v>14</v>
      </c>
      <c r="F39" s="84" t="s">
        <v>7</v>
      </c>
      <c r="G39" s="84"/>
      <c r="H39" s="84"/>
      <c r="I39" s="82" t="s">
        <v>2</v>
      </c>
    </row>
    <row r="40" spans="1:9" s="4" customFormat="1">
      <c r="A40" s="89"/>
      <c r="B40" s="83"/>
      <c r="C40" s="83"/>
      <c r="D40" s="11"/>
      <c r="E40" s="83"/>
      <c r="F40" s="3" t="s">
        <v>8</v>
      </c>
      <c r="G40" s="3" t="s">
        <v>9</v>
      </c>
      <c r="H40" s="3" t="s">
        <v>10</v>
      </c>
      <c r="I40" s="83"/>
    </row>
    <row r="41" spans="1:9">
      <c r="A41" s="1"/>
      <c r="B41" s="1" t="str">
        <f>'electrical works'!B14</f>
        <v>(ii) 15-100 Amp (10 KA,15KA)</v>
      </c>
      <c r="C41" s="1" t="s">
        <v>43</v>
      </c>
      <c r="D41" s="1">
        <v>2</v>
      </c>
      <c r="E41" s="1">
        <v>1</v>
      </c>
      <c r="F41" s="1">
        <v>1</v>
      </c>
      <c r="G41" s="1"/>
      <c r="H41" s="1"/>
      <c r="I41" s="1">
        <f>F41*E41*D41</f>
        <v>2</v>
      </c>
    </row>
    <row r="42" spans="1:9">
      <c r="A42" s="1"/>
      <c r="B42" s="1"/>
      <c r="C42" s="78" t="s">
        <v>51</v>
      </c>
      <c r="D42" s="79"/>
      <c r="E42" s="79"/>
      <c r="F42" s="79"/>
      <c r="G42" s="79"/>
      <c r="H42" s="80"/>
      <c r="I42" s="1">
        <f>SUM(I41:I41)</f>
        <v>2</v>
      </c>
    </row>
    <row r="43" spans="1:9">
      <c r="A43" s="1"/>
      <c r="B43" s="1"/>
      <c r="C43" s="78" t="s">
        <v>52</v>
      </c>
      <c r="D43" s="79"/>
      <c r="E43" s="79"/>
      <c r="F43" s="79"/>
      <c r="G43" s="79"/>
      <c r="H43" s="80"/>
      <c r="I43" s="14"/>
    </row>
    <row r="44" spans="1:9">
      <c r="A44" s="1"/>
      <c r="B44" s="6"/>
      <c r="C44" s="79" t="s">
        <v>77</v>
      </c>
      <c r="D44" s="79"/>
      <c r="E44" s="79"/>
      <c r="F44" s="79"/>
      <c r="G44" s="79"/>
      <c r="H44" s="79"/>
      <c r="I44" s="18"/>
    </row>
    <row r="45" spans="1:9" s="4" customFormat="1">
      <c r="A45" s="88" t="s">
        <v>6</v>
      </c>
      <c r="B45" s="82" t="s">
        <v>0</v>
      </c>
      <c r="C45" s="82" t="s">
        <v>1</v>
      </c>
      <c r="D45" s="10"/>
      <c r="E45" s="82" t="s">
        <v>14</v>
      </c>
      <c r="F45" s="84" t="s">
        <v>7</v>
      </c>
      <c r="G45" s="84"/>
      <c r="H45" s="84"/>
      <c r="I45" s="82" t="s">
        <v>2</v>
      </c>
    </row>
    <row r="46" spans="1:9" s="4" customFormat="1">
      <c r="A46" s="89"/>
      <c r="B46" s="83"/>
      <c r="C46" s="83"/>
      <c r="D46" s="11"/>
      <c r="E46" s="83"/>
      <c r="F46" s="3" t="s">
        <v>8</v>
      </c>
      <c r="G46" s="3" t="s">
        <v>9</v>
      </c>
      <c r="H46" s="3" t="s">
        <v>10</v>
      </c>
      <c r="I46" s="83"/>
    </row>
    <row r="47" spans="1:9">
      <c r="A47" s="1"/>
      <c r="B47" s="1" t="str">
        <f>'electrical works'!B15</f>
        <v>(i) 15-63 Amp(7.5 KA)</v>
      </c>
      <c r="C47" s="1" t="s">
        <v>43</v>
      </c>
      <c r="D47" s="1">
        <v>2</v>
      </c>
      <c r="E47" s="1">
        <v>1</v>
      </c>
      <c r="F47" s="1">
        <v>1</v>
      </c>
      <c r="G47" s="1"/>
      <c r="H47" s="1"/>
      <c r="I47" s="1">
        <f>F47*E47*D47</f>
        <v>2</v>
      </c>
    </row>
    <row r="48" spans="1:9">
      <c r="A48" s="1"/>
      <c r="B48" s="1"/>
      <c r="C48" s="78" t="s">
        <v>51</v>
      </c>
      <c r="D48" s="79"/>
      <c r="E48" s="79"/>
      <c r="F48" s="79"/>
      <c r="G48" s="79"/>
      <c r="H48" s="80"/>
      <c r="I48" s="1">
        <f>SUM(I47:I47)</f>
        <v>2</v>
      </c>
    </row>
    <row r="49" spans="1:9">
      <c r="A49" s="1"/>
      <c r="B49" s="1"/>
      <c r="C49" s="78" t="s">
        <v>52</v>
      </c>
      <c r="D49" s="79"/>
      <c r="E49" s="79"/>
      <c r="F49" s="79"/>
      <c r="G49" s="79"/>
      <c r="H49" s="80"/>
      <c r="I49" s="14"/>
    </row>
    <row r="50" spans="1:9">
      <c r="A50" s="1"/>
      <c r="B50" s="6"/>
      <c r="C50" s="79" t="s">
        <v>77</v>
      </c>
      <c r="D50" s="79"/>
      <c r="E50" s="79"/>
      <c r="F50" s="79"/>
      <c r="G50" s="79"/>
      <c r="H50" s="79"/>
      <c r="I50" s="18"/>
    </row>
    <row r="51" spans="1:9" ht="135.75" customHeight="1">
      <c r="A51" s="2" t="s">
        <v>12</v>
      </c>
      <c r="B51" s="85" t="str">
        <f>'electrical works'!B16</f>
        <v xml:space="preserve">P/F floor mounted Electric Panel board of required depth and size, fabricarted with 14SWG M.S sheet (Indoor/Outdoor Type),derusting, zinc Phosphated, finish with electro static powder coating in approved colour i/c the cost of Lock, Indication lights, Brass glands, Netural &amp; Earth bar, Digital volt meter/ Amp meter, Slector switchs, Current Transformers, Controles, Channels, Copper bus bars of specified capacity ,Door Earthing, complete in all respects as approved and directed by theEngineer Incharge (Breakers will be Paid Separately).i) LT Switchboardsa) 2.50 Ft deep(i)250~600A </v>
      </c>
      <c r="C51" s="86"/>
      <c r="D51" s="86"/>
      <c r="E51" s="86"/>
      <c r="F51" s="86"/>
      <c r="G51" s="86"/>
      <c r="H51" s="86"/>
      <c r="I51" s="87"/>
    </row>
    <row r="52" spans="1:9" s="4" customFormat="1">
      <c r="A52" s="88" t="s">
        <v>6</v>
      </c>
      <c r="B52" s="82" t="s">
        <v>0</v>
      </c>
      <c r="C52" s="82" t="s">
        <v>1</v>
      </c>
      <c r="D52" s="10"/>
      <c r="E52" s="82" t="s">
        <v>14</v>
      </c>
      <c r="F52" s="84" t="s">
        <v>7</v>
      </c>
      <c r="G52" s="84"/>
      <c r="H52" s="84"/>
      <c r="I52" s="82" t="s">
        <v>2</v>
      </c>
    </row>
    <row r="53" spans="1:9" s="4" customFormat="1">
      <c r="A53" s="89"/>
      <c r="B53" s="83"/>
      <c r="C53" s="83"/>
      <c r="D53" s="11"/>
      <c r="E53" s="83"/>
      <c r="F53" s="3" t="s">
        <v>8</v>
      </c>
      <c r="G53" s="3" t="s">
        <v>9</v>
      </c>
      <c r="H53" s="3" t="s">
        <v>10</v>
      </c>
      <c r="I53" s="83"/>
    </row>
    <row r="54" spans="1:9">
      <c r="A54" s="1"/>
      <c r="B54" s="1" t="e">
        <f>'electrical works'!#REF!</f>
        <v>#REF!</v>
      </c>
      <c r="C54" s="1" t="s">
        <v>43</v>
      </c>
      <c r="D54" s="1">
        <v>2</v>
      </c>
      <c r="E54" s="1">
        <v>1</v>
      </c>
      <c r="F54" s="1">
        <v>1</v>
      </c>
      <c r="G54" s="1"/>
      <c r="H54" s="1"/>
      <c r="I54" s="1">
        <f>F54*E54*D54</f>
        <v>2</v>
      </c>
    </row>
    <row r="55" spans="1:9">
      <c r="A55" s="1"/>
      <c r="B55" s="1"/>
      <c r="C55" s="78" t="s">
        <v>51</v>
      </c>
      <c r="D55" s="79"/>
      <c r="E55" s="79"/>
      <c r="F55" s="79"/>
      <c r="G55" s="79"/>
      <c r="H55" s="80"/>
      <c r="I55" s="1">
        <f>SUM(I54:I54)</f>
        <v>2</v>
      </c>
    </row>
    <row r="56" spans="1:9">
      <c r="A56" s="1"/>
      <c r="B56" s="1"/>
      <c r="C56" s="78" t="s">
        <v>52</v>
      </c>
      <c r="D56" s="79"/>
      <c r="E56" s="79"/>
      <c r="F56" s="79"/>
      <c r="G56" s="79"/>
      <c r="H56" s="80"/>
      <c r="I56" s="14"/>
    </row>
    <row r="57" spans="1:9">
      <c r="A57" s="1"/>
      <c r="B57" s="6"/>
      <c r="C57" s="79" t="s">
        <v>77</v>
      </c>
      <c r="D57" s="79"/>
      <c r="E57" s="79"/>
      <c r="F57" s="79"/>
      <c r="G57" s="79"/>
      <c r="H57" s="79"/>
      <c r="I57" s="18"/>
    </row>
    <row r="58" spans="1:9" ht="135.75" customHeight="1">
      <c r="A58" s="2" t="s">
        <v>12</v>
      </c>
      <c r="B58" s="85" t="str">
        <f>'electrical works'!B17</f>
        <v>Supply and erection of single core PVC insulated copper conductor cables, in prelaid PVC pipe/M.S. conduit/G.I pipe/wooden strip batten/wooden casing an capping/G.I. wire/trenches (rate for cables only):</v>
      </c>
      <c r="C58" s="86"/>
      <c r="D58" s="86"/>
      <c r="E58" s="86"/>
      <c r="F58" s="86"/>
      <c r="G58" s="86"/>
      <c r="H58" s="86"/>
      <c r="I58" s="87"/>
    </row>
    <row r="59" spans="1:9" s="4" customFormat="1">
      <c r="A59" s="88" t="s">
        <v>6</v>
      </c>
      <c r="B59" s="82" t="s">
        <v>0</v>
      </c>
      <c r="C59" s="82" t="s">
        <v>1</v>
      </c>
      <c r="D59" s="10"/>
      <c r="E59" s="82" t="s">
        <v>14</v>
      </c>
      <c r="F59" s="84" t="s">
        <v>7</v>
      </c>
      <c r="G59" s="84"/>
      <c r="H59" s="84"/>
      <c r="I59" s="82" t="s">
        <v>2</v>
      </c>
    </row>
    <row r="60" spans="1:9" s="4" customFormat="1">
      <c r="A60" s="89"/>
      <c r="B60" s="83"/>
      <c r="C60" s="83"/>
      <c r="D60" s="11"/>
      <c r="E60" s="83"/>
      <c r="F60" s="3" t="s">
        <v>8</v>
      </c>
      <c r="G60" s="3" t="s">
        <v>9</v>
      </c>
      <c r="H60" s="3" t="s">
        <v>10</v>
      </c>
      <c r="I60" s="83"/>
    </row>
    <row r="61" spans="1:9">
      <c r="A61" s="1"/>
      <c r="B61" s="1" t="str">
        <f>'electrical works'!B18</f>
        <v>v) 7/1.12 mm (7/0.044")</v>
      </c>
      <c r="C61" s="1" t="s">
        <v>43</v>
      </c>
      <c r="D61" s="1">
        <v>2</v>
      </c>
      <c r="E61" s="1">
        <v>1</v>
      </c>
      <c r="F61" s="1">
        <v>50</v>
      </c>
      <c r="G61" s="1"/>
      <c r="H61" s="1"/>
      <c r="I61" s="1">
        <f>F61*E61*D61</f>
        <v>100</v>
      </c>
    </row>
    <row r="62" spans="1:9">
      <c r="A62" s="1"/>
      <c r="B62" s="1"/>
      <c r="C62" s="78" t="s">
        <v>51</v>
      </c>
      <c r="D62" s="79"/>
      <c r="E62" s="79"/>
      <c r="F62" s="79"/>
      <c r="G62" s="79"/>
      <c r="H62" s="80"/>
      <c r="I62" s="1">
        <f>SUM(I61:I61)</f>
        <v>100</v>
      </c>
    </row>
    <row r="63" spans="1:9">
      <c r="A63" s="1"/>
      <c r="B63" s="1"/>
      <c r="C63" s="78" t="s">
        <v>52</v>
      </c>
      <c r="D63" s="79"/>
      <c r="E63" s="79"/>
      <c r="F63" s="79"/>
      <c r="G63" s="79"/>
      <c r="H63" s="80"/>
      <c r="I63" s="14"/>
    </row>
    <row r="64" spans="1:9">
      <c r="A64" s="1"/>
      <c r="B64" s="6"/>
      <c r="C64" s="79" t="s">
        <v>77</v>
      </c>
      <c r="D64" s="79"/>
      <c r="E64" s="79"/>
      <c r="F64" s="79"/>
      <c r="G64" s="79"/>
      <c r="H64" s="79"/>
      <c r="I64" s="18"/>
    </row>
    <row r="65" spans="1:9" ht="135.75" customHeight="1">
      <c r="A65" s="2" t="s">
        <v>12</v>
      </c>
      <c r="B65" s="85" t="str">
        <f>'electrical works'!B20</f>
        <v>P/F PVC double layer Switch kit Face plate with specified switch holes i/c the cost of switches / sockets / dimmer made of Hi-Life / Bush / Schenider, screws complete as approved and directed by the Engineer Incharge</v>
      </c>
      <c r="C65" s="86"/>
      <c r="D65" s="86"/>
      <c r="E65" s="86"/>
      <c r="F65" s="86"/>
      <c r="G65" s="86"/>
      <c r="H65" s="86"/>
      <c r="I65" s="87"/>
    </row>
    <row r="66" spans="1:9" s="4" customFormat="1">
      <c r="A66" s="88" t="s">
        <v>6</v>
      </c>
      <c r="B66" s="82" t="s">
        <v>0</v>
      </c>
      <c r="C66" s="82" t="s">
        <v>1</v>
      </c>
      <c r="D66" s="10"/>
      <c r="E66" s="82" t="s">
        <v>14</v>
      </c>
      <c r="F66" s="84" t="s">
        <v>7</v>
      </c>
      <c r="G66" s="84"/>
      <c r="H66" s="84"/>
      <c r="I66" s="82" t="s">
        <v>2</v>
      </c>
    </row>
    <row r="67" spans="1:9" s="4" customFormat="1">
      <c r="A67" s="89"/>
      <c r="B67" s="83"/>
      <c r="C67" s="83"/>
      <c r="D67" s="11"/>
      <c r="E67" s="83"/>
      <c r="F67" s="3" t="s">
        <v>8</v>
      </c>
      <c r="G67" s="3" t="s">
        <v>9</v>
      </c>
      <c r="H67" s="3" t="s">
        <v>10</v>
      </c>
      <c r="I67" s="83"/>
    </row>
    <row r="68" spans="1:9">
      <c r="A68" s="1"/>
      <c r="B68" s="1" t="str">
        <f>'electrical works'!B21</f>
        <v>(ii) 05 Gange</v>
      </c>
      <c r="C68" s="1" t="s">
        <v>43</v>
      </c>
      <c r="D68" s="1">
        <v>2</v>
      </c>
      <c r="E68" s="1">
        <v>1</v>
      </c>
      <c r="F68" s="1">
        <v>1</v>
      </c>
      <c r="G68" s="1"/>
      <c r="H68" s="1"/>
      <c r="I68" s="1">
        <f>F68*E68*D68</f>
        <v>2</v>
      </c>
    </row>
    <row r="69" spans="1:9" ht="28.8">
      <c r="A69" s="1"/>
      <c r="B69" s="5" t="str">
        <f>'electrical works'!B22</f>
        <v>(iv) Three pin Light Plug 10/13 Amp</v>
      </c>
      <c r="C69" s="6"/>
      <c r="D69" s="1">
        <v>2</v>
      </c>
      <c r="E69" s="7">
        <v>1</v>
      </c>
      <c r="F69" s="7">
        <v>2</v>
      </c>
      <c r="G69" s="7"/>
      <c r="H69" s="8"/>
      <c r="I69" s="1">
        <f t="shared" ref="I69:I71" si="0">F69*E69*D69</f>
        <v>4</v>
      </c>
    </row>
    <row r="70" spans="1:9">
      <c r="A70" s="1"/>
      <c r="B70" s="1" t="str">
        <f>'electrical works'!B23</f>
        <v>(vi) Fan Dimme</v>
      </c>
      <c r="C70" s="6"/>
      <c r="D70" s="1">
        <v>2</v>
      </c>
      <c r="E70" s="7">
        <v>1</v>
      </c>
      <c r="F70" s="7">
        <v>6</v>
      </c>
      <c r="G70" s="7"/>
      <c r="H70" s="8"/>
      <c r="I70" s="1">
        <f t="shared" si="0"/>
        <v>12</v>
      </c>
    </row>
    <row r="71" spans="1:9">
      <c r="A71" s="1"/>
      <c r="B71" s="1" t="str">
        <f>'electrical works'!B24</f>
        <v>(vii) Bell push</v>
      </c>
      <c r="C71" s="6"/>
      <c r="D71" s="1">
        <v>2</v>
      </c>
      <c r="E71" s="7">
        <v>1</v>
      </c>
      <c r="F71" s="7">
        <v>14</v>
      </c>
      <c r="G71" s="7"/>
      <c r="H71" s="8"/>
      <c r="I71" s="1">
        <f t="shared" si="0"/>
        <v>28</v>
      </c>
    </row>
    <row r="72" spans="1:9">
      <c r="A72" s="1"/>
      <c r="B72" s="1"/>
      <c r="C72" s="6"/>
      <c r="D72" s="1">
        <v>2</v>
      </c>
      <c r="E72" s="7"/>
      <c r="F72" s="7"/>
      <c r="G72" s="7"/>
      <c r="H72" s="8"/>
      <c r="I72" s="1">
        <f>F72*E72*D72</f>
        <v>0</v>
      </c>
    </row>
    <row r="73" spans="1:9">
      <c r="A73" s="1"/>
      <c r="B73" s="1"/>
      <c r="C73" s="78" t="s">
        <v>51</v>
      </c>
      <c r="D73" s="79"/>
      <c r="E73" s="79"/>
      <c r="F73" s="79"/>
      <c r="G73" s="79"/>
      <c r="H73" s="80"/>
      <c r="I73" s="1">
        <f t="shared" ref="I73" si="1">F73*E73</f>
        <v>0</v>
      </c>
    </row>
    <row r="74" spans="1:9">
      <c r="A74" s="1"/>
      <c r="B74" s="1"/>
      <c r="C74" s="78" t="s">
        <v>52</v>
      </c>
      <c r="D74" s="79"/>
      <c r="E74" s="79"/>
      <c r="F74" s="79"/>
      <c r="G74" s="79"/>
      <c r="H74" s="80"/>
      <c r="I74" s="14"/>
    </row>
    <row r="75" spans="1:9">
      <c r="A75" s="1"/>
      <c r="B75" s="6"/>
      <c r="C75" s="79" t="s">
        <v>77</v>
      </c>
      <c r="D75" s="79"/>
      <c r="E75" s="79"/>
      <c r="F75" s="79"/>
      <c r="G75" s="79"/>
      <c r="H75" s="79"/>
      <c r="I75" s="18"/>
    </row>
    <row r="77" spans="1:9" ht="135.75" customHeight="1">
      <c r="A77" s="2" t="s">
        <v>12</v>
      </c>
      <c r="B77" s="85" t="s">
        <v>156</v>
      </c>
      <c r="C77" s="86"/>
      <c r="D77" s="86"/>
      <c r="E77" s="86"/>
      <c r="F77" s="86"/>
      <c r="G77" s="86"/>
      <c r="H77" s="86"/>
      <c r="I77" s="87"/>
    </row>
    <row r="78" spans="1:9" s="4" customFormat="1">
      <c r="A78" s="88" t="s">
        <v>6</v>
      </c>
      <c r="B78" s="82" t="s">
        <v>0</v>
      </c>
      <c r="C78" s="82" t="s">
        <v>1</v>
      </c>
      <c r="D78" s="10"/>
      <c r="E78" s="82" t="s">
        <v>14</v>
      </c>
      <c r="F78" s="84" t="s">
        <v>7</v>
      </c>
      <c r="G78" s="84"/>
      <c r="H78" s="84"/>
      <c r="I78" s="82" t="s">
        <v>2</v>
      </c>
    </row>
    <row r="79" spans="1:9" s="4" customFormat="1">
      <c r="A79" s="89"/>
      <c r="B79" s="83"/>
      <c r="C79" s="83"/>
      <c r="D79" s="11"/>
      <c r="E79" s="83"/>
      <c r="F79" s="3" t="s">
        <v>8</v>
      </c>
      <c r="G79" s="3" t="s">
        <v>9</v>
      </c>
      <c r="H79" s="3" t="s">
        <v>10</v>
      </c>
      <c r="I79" s="83"/>
    </row>
    <row r="80" spans="1:9">
      <c r="A80" s="1"/>
      <c r="B80" s="1" t="str">
        <f>'electrical works'!B26</f>
        <v>(vi) Push Button ON/OFF (Make: Schneider/Himal/Eqv.)</v>
      </c>
      <c r="C80" s="6"/>
      <c r="D80" s="7">
        <v>2</v>
      </c>
      <c r="E80" s="7">
        <v>1</v>
      </c>
      <c r="F80" s="7">
        <v>14</v>
      </c>
      <c r="G80" s="7"/>
      <c r="H80" s="8"/>
      <c r="I80" s="1">
        <f>F80*E80*D80</f>
        <v>28</v>
      </c>
    </row>
    <row r="81" spans="1:9">
      <c r="A81" s="1"/>
      <c r="B81" s="1"/>
      <c r="C81" s="6"/>
      <c r="D81" s="7"/>
      <c r="E81" s="7"/>
      <c r="F81" s="7"/>
      <c r="G81" s="7"/>
      <c r="H81" s="8"/>
      <c r="I81" s="1">
        <f t="shared" ref="I81:I82" si="2">F81*E81</f>
        <v>0</v>
      </c>
    </row>
    <row r="82" spans="1:9">
      <c r="A82" s="1"/>
      <c r="B82" s="1"/>
      <c r="C82" s="78" t="s">
        <v>51</v>
      </c>
      <c r="D82" s="79"/>
      <c r="E82" s="79"/>
      <c r="F82" s="79"/>
      <c r="G82" s="79"/>
      <c r="H82" s="80"/>
      <c r="I82" s="1">
        <f t="shared" si="2"/>
        <v>0</v>
      </c>
    </row>
    <row r="83" spans="1:9">
      <c r="A83" s="1"/>
      <c r="B83" s="1"/>
      <c r="C83" s="78" t="s">
        <v>52</v>
      </c>
      <c r="D83" s="79"/>
      <c r="E83" s="79"/>
      <c r="F83" s="79"/>
      <c r="G83" s="79"/>
      <c r="H83" s="80"/>
      <c r="I83" s="14"/>
    </row>
    <row r="84" spans="1:9">
      <c r="A84" s="1"/>
      <c r="B84" s="6"/>
      <c r="C84" s="79" t="s">
        <v>77</v>
      </c>
      <c r="D84" s="79"/>
      <c r="E84" s="79"/>
      <c r="F84" s="79"/>
      <c r="G84" s="79"/>
      <c r="H84" s="79"/>
      <c r="I84" s="18"/>
    </row>
  </sheetData>
  <mergeCells count="111">
    <mergeCell ref="C82:H82"/>
    <mergeCell ref="C83:H83"/>
    <mergeCell ref="C84:H84"/>
    <mergeCell ref="C73:H73"/>
    <mergeCell ref="C74:H74"/>
    <mergeCell ref="C75:H75"/>
    <mergeCell ref="B77:I77"/>
    <mergeCell ref="A78:A79"/>
    <mergeCell ref="B78:B79"/>
    <mergeCell ref="C78:C79"/>
    <mergeCell ref="E78:E79"/>
    <mergeCell ref="F78:H78"/>
    <mergeCell ref="I78:I79"/>
    <mergeCell ref="C62:H62"/>
    <mergeCell ref="C63:H63"/>
    <mergeCell ref="C64:H64"/>
    <mergeCell ref="B65:I65"/>
    <mergeCell ref="A66:A67"/>
    <mergeCell ref="B66:B67"/>
    <mergeCell ref="C66:C67"/>
    <mergeCell ref="E66:E67"/>
    <mergeCell ref="F66:H66"/>
    <mergeCell ref="I66:I67"/>
    <mergeCell ref="C55:H55"/>
    <mergeCell ref="C56:H56"/>
    <mergeCell ref="C57:H57"/>
    <mergeCell ref="B58:I58"/>
    <mergeCell ref="A59:A60"/>
    <mergeCell ref="B59:B60"/>
    <mergeCell ref="C59:C60"/>
    <mergeCell ref="E59:E60"/>
    <mergeCell ref="F59:H59"/>
    <mergeCell ref="I59:I60"/>
    <mergeCell ref="C48:H48"/>
    <mergeCell ref="C49:H49"/>
    <mergeCell ref="C50:H50"/>
    <mergeCell ref="B51:I51"/>
    <mergeCell ref="A52:A53"/>
    <mergeCell ref="B52:B53"/>
    <mergeCell ref="C52:C53"/>
    <mergeCell ref="E52:E53"/>
    <mergeCell ref="F52:H52"/>
    <mergeCell ref="I52:I53"/>
    <mergeCell ref="C42:H42"/>
    <mergeCell ref="C43:H43"/>
    <mergeCell ref="C44:H44"/>
    <mergeCell ref="A45:A46"/>
    <mergeCell ref="B45:B46"/>
    <mergeCell ref="C45:C46"/>
    <mergeCell ref="E45:E46"/>
    <mergeCell ref="F45:H45"/>
    <mergeCell ref="I45:I46"/>
    <mergeCell ref="C35:H35"/>
    <mergeCell ref="C36:H36"/>
    <mergeCell ref="C37:H37"/>
    <mergeCell ref="B38:I38"/>
    <mergeCell ref="A39:A40"/>
    <mergeCell ref="B39:B40"/>
    <mergeCell ref="C39:C40"/>
    <mergeCell ref="E39:E40"/>
    <mergeCell ref="F39:H39"/>
    <mergeCell ref="I39:I40"/>
    <mergeCell ref="C29:H29"/>
    <mergeCell ref="C30:H30"/>
    <mergeCell ref="C31:H31"/>
    <mergeCell ref="A32:A33"/>
    <mergeCell ref="B32:B33"/>
    <mergeCell ref="C32:C33"/>
    <mergeCell ref="E32:E33"/>
    <mergeCell ref="F32:H32"/>
    <mergeCell ref="C22:H22"/>
    <mergeCell ref="C23:H23"/>
    <mergeCell ref="C24:H24"/>
    <mergeCell ref="B25:I25"/>
    <mergeCell ref="A26:A27"/>
    <mergeCell ref="B26:B27"/>
    <mergeCell ref="C26:C27"/>
    <mergeCell ref="E26:E27"/>
    <mergeCell ref="F26:H26"/>
    <mergeCell ref="I26:I27"/>
    <mergeCell ref="I32:I33"/>
    <mergeCell ref="C15:H15"/>
    <mergeCell ref="C16:H16"/>
    <mergeCell ref="C17:H17"/>
    <mergeCell ref="B18:I18"/>
    <mergeCell ref="A19:A20"/>
    <mergeCell ref="B19:B20"/>
    <mergeCell ref="C19:C20"/>
    <mergeCell ref="E19:E20"/>
    <mergeCell ref="F19:H19"/>
    <mergeCell ref="I19:I20"/>
    <mergeCell ref="C8:H8"/>
    <mergeCell ref="C9:H9"/>
    <mergeCell ref="C10:H10"/>
    <mergeCell ref="B11:I11"/>
    <mergeCell ref="A12:A13"/>
    <mergeCell ref="B12:B13"/>
    <mergeCell ref="C12:C13"/>
    <mergeCell ref="E12:E13"/>
    <mergeCell ref="F12:H12"/>
    <mergeCell ref="I12:I13"/>
    <mergeCell ref="B4:I4"/>
    <mergeCell ref="A5:A6"/>
    <mergeCell ref="B5:B6"/>
    <mergeCell ref="C5:C6"/>
    <mergeCell ref="E5:E6"/>
    <mergeCell ref="F5:H5"/>
    <mergeCell ref="I5:I6"/>
    <mergeCell ref="A3:I3"/>
    <mergeCell ref="A1:I1"/>
    <mergeCell ref="A2:I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6443843B5861E408EEBE8DAF7094C00" ma:contentTypeVersion="17" ma:contentTypeDescription="Create a new document." ma:contentTypeScope="" ma:versionID="e3485bb9d395979b7955c7df137f3aad">
  <xsd:schema xmlns:xsd="http://www.w3.org/2001/XMLSchema" xmlns:xs="http://www.w3.org/2001/XMLSchema" xmlns:p="http://schemas.microsoft.com/office/2006/metadata/properties" xmlns:ns2="8666466e-beb8-4e2d-826c-1bba6240c813" xmlns:ns3="a6b813c1-7131-41ab-b90a-6d0c564a69b7" targetNamespace="http://schemas.microsoft.com/office/2006/metadata/properties" ma:root="true" ma:fieldsID="8839ac1b286f75cde1b5dbf7979a254f" ns2:_="" ns3:_="">
    <xsd:import namespace="8666466e-beb8-4e2d-826c-1bba6240c813"/>
    <xsd:import namespace="a6b813c1-7131-41ab-b90a-6d0c564a69b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66466e-beb8-4e2d-826c-1bba6240c8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b813c1-7131-41ab-b90a-6d0c564a69b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3101062-dd10-4429-9bd2-aacc1deb6b0f}" ma:internalName="TaxCatchAll" ma:showField="CatchAllData" ma:web="a6b813c1-7131-41ab-b90a-6d0c564a69b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666466e-beb8-4e2d-826c-1bba6240c813">
      <Terms xmlns="http://schemas.microsoft.com/office/infopath/2007/PartnerControls"/>
    </lcf76f155ced4ddcb4097134ff3c332f>
    <TaxCatchAll xmlns="a6b813c1-7131-41ab-b90a-6d0c564a69b7" xsi:nil="true"/>
    <SharedWithUsers xmlns="a6b813c1-7131-41ab-b90a-6d0c564a69b7">
      <UserInfo>
        <DisplayName/>
        <AccountId xsi:nil="true"/>
        <AccountType/>
      </UserInfo>
    </SharedWithUsers>
    <MediaLengthInSeconds xmlns="8666466e-beb8-4e2d-826c-1bba6240c813" xsi:nil="true"/>
  </documentManagement>
</p:properties>
</file>

<file path=customXml/itemProps1.xml><?xml version="1.0" encoding="utf-8"?>
<ds:datastoreItem xmlns:ds="http://schemas.openxmlformats.org/officeDocument/2006/customXml" ds:itemID="{CCA73826-A11C-4033-894D-8EDDAAB24B27}"/>
</file>

<file path=customXml/itemProps2.xml><?xml version="1.0" encoding="utf-8"?>
<ds:datastoreItem xmlns:ds="http://schemas.openxmlformats.org/officeDocument/2006/customXml" ds:itemID="{2F256A6A-6B00-48C3-89AD-06E7769069B2}"/>
</file>

<file path=customXml/itemProps3.xml><?xml version="1.0" encoding="utf-8"?>
<ds:datastoreItem xmlns:ds="http://schemas.openxmlformats.org/officeDocument/2006/customXml" ds:itemID="{283A3921-0CBB-42A2-A292-328D0F05C2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Title Page</vt:lpstr>
      <vt:lpstr>Summary</vt:lpstr>
      <vt:lpstr>CR-CW-SHEET</vt:lpstr>
      <vt:lpstr>CR-EW SHEET</vt:lpstr>
      <vt:lpstr>TUBE WELL</vt:lpstr>
      <vt:lpstr>RHB SHEET</vt:lpstr>
      <vt:lpstr>m.sheet</vt:lpstr>
      <vt:lpstr>electrical works</vt:lpstr>
      <vt:lpstr>m.sheet e</vt:lpstr>
      <vt:lpstr>TOILET</vt:lpstr>
      <vt:lpstr>'CR-CW-SHEET'!Print_Area</vt:lpstr>
      <vt:lpstr>'CR-EW SHEET'!Print_Area</vt:lpstr>
      <vt:lpstr>'RHB SHEET'!Print_Area</vt:lpstr>
      <vt:lpstr>'Title Page'!Print_Area</vt:lpstr>
      <vt:lpstr>'TUBE WELL'!Print_Area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2023-11-02T10:00:15Z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0x01010026443843B5861E408EEBE8DAF7094C00</vt:lpwstr>
  </property>
  <property fmtid="{D5CDD505-2E9C-101B-9397-08002B2CF9AE}" pid="3" name="Order">
    <vt:r8>4703500</vt:r8>
  </property>
  <property fmtid="{D5CDD505-2E9C-101B-9397-08002B2CF9AE}" pid="4" name="_SourceUrl">
    <vt:lpwstr/>
  </property>
  <property fmtid="{D5CDD505-2E9C-101B-9397-08002B2CF9AE}" pid="5" name="_SharedFileIndex">
    <vt:lpwstr/>
  </property>
  <property fmtid="{D5CDD505-2E9C-101B-9397-08002B2CF9AE}" pid="6" name="ComplianceAssetId">
    <vt:lpwstr/>
  </property>
  <property fmtid="{D5CDD505-2E9C-101B-9397-08002B2CF9AE}" pid="7" name="_ExtendedDescription">
    <vt:lpwstr/>
  </property>
  <property fmtid="{D5CDD505-2E9C-101B-9397-08002B2CF9AE}" pid="8" name="TriggerFlowInfo">
    <vt:lpwstr/>
  </property>
  <property fmtid="{D5CDD505-2E9C-101B-9397-08002B2CF9AE}" pid="9" name="MediaServiceImageTags">
    <vt:lpwstr/>
  </property>
</Properties>
</file>