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heme/theme1.xml" ContentType="application/vnd.openxmlformats-officedocument.theme+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filterPrivacy="1" defaultThemeVersion="124226"/>
  <bookViews>
    <workbookView xWindow="-120" yWindow="-120" windowWidth="20736" windowHeight="11040"/>
  </bookViews>
  <sheets>
    <sheet name="Title Page" sheetId="6" r:id="rId1"/>
    <sheet name="MAIN SUMMARY" sheetId="5" r:id="rId2"/>
    <sheet name="BW-SHEET" sheetId="1" r:id="rId3"/>
    <sheet name="Sheet1" sheetId="7" state="hidden" r:id="rId4"/>
  </sheets>
  <externalReferences>
    <externalReference r:id="rId5"/>
  </externalReferences>
  <definedNames>
    <definedName name="_xlnm.Print_Area" localSheetId="2">'BW-SHEET'!$A$1:$F$31</definedName>
    <definedName name="_xlnm.Print_Area" localSheetId="0">'Title Page'!$A$1:$M$58</definedName>
  </definedNames>
  <calcPr calcId="124519"/>
</workbook>
</file>

<file path=xl/calcChain.xml><?xml version="1.0" encoding="utf-8"?>
<calcChain xmlns="http://schemas.openxmlformats.org/spreadsheetml/2006/main">
  <c r="B146" i="7"/>
  <c r="I149"/>
  <c r="I150" s="1"/>
  <c r="I151" s="1"/>
  <c r="I152" s="1"/>
  <c r="D30" i="1" s="1"/>
  <c r="D29"/>
  <c r="D27"/>
  <c r="D26"/>
  <c r="D25"/>
  <c r="D24"/>
  <c r="D23"/>
  <c r="D22"/>
  <c r="D20"/>
  <c r="D19"/>
  <c r="D18"/>
  <c r="D16"/>
  <c r="D15"/>
  <c r="D12"/>
  <c r="D11"/>
  <c r="D10"/>
  <c r="D9"/>
  <c r="D8"/>
  <c r="D7"/>
  <c r="B33" i="7"/>
  <c r="I36"/>
  <c r="I37" s="1"/>
  <c r="I38" s="1"/>
  <c r="B27"/>
  <c r="I30"/>
  <c r="I31" s="1"/>
  <c r="I32" s="1"/>
  <c r="B21"/>
  <c r="I24"/>
  <c r="I25" s="1"/>
  <c r="I26" s="1"/>
  <c r="B15"/>
  <c r="I18"/>
  <c r="I19" s="1"/>
  <c r="I20" s="1"/>
  <c r="I12"/>
  <c r="I13" s="1"/>
  <c r="I14" s="1"/>
  <c r="D6" i="1" s="1"/>
  <c r="B9" i="7"/>
  <c r="I6"/>
  <c r="I7" s="1"/>
  <c r="I8" s="1"/>
  <c r="D5" i="1" s="1"/>
  <c r="B3" i="7"/>
  <c r="B39"/>
  <c r="I42"/>
  <c r="I43"/>
  <c r="I142"/>
  <c r="I143" s="1"/>
  <c r="I144" s="1"/>
  <c r="I145" s="1"/>
  <c r="B139"/>
  <c r="I135"/>
  <c r="I136" s="1"/>
  <c r="I137" s="1"/>
  <c r="I138" s="1"/>
  <c r="B132"/>
  <c r="I128"/>
  <c r="I129" s="1"/>
  <c r="I130" s="1"/>
  <c r="I131" s="1"/>
  <c r="B125"/>
  <c r="I121"/>
  <c r="I122" s="1"/>
  <c r="I123" s="1"/>
  <c r="I124" s="1"/>
  <c r="B118"/>
  <c r="I114"/>
  <c r="I115" s="1"/>
  <c r="I116" s="1"/>
  <c r="I117" s="1"/>
  <c r="B111"/>
  <c r="I107"/>
  <c r="I106"/>
  <c r="I98"/>
  <c r="I97"/>
  <c r="B94"/>
  <c r="I90"/>
  <c r="I91" s="1"/>
  <c r="I92" s="1"/>
  <c r="I93" s="1"/>
  <c r="B87"/>
  <c r="I83"/>
  <c r="I82"/>
  <c r="I81"/>
  <c r="B78"/>
  <c r="I74"/>
  <c r="I75" s="1"/>
  <c r="I76" s="1"/>
  <c r="I77" s="1"/>
  <c r="C74"/>
  <c r="B71"/>
  <c r="I67"/>
  <c r="I66"/>
  <c r="B63"/>
  <c r="I59"/>
  <c r="I60" s="1"/>
  <c r="I61" s="1"/>
  <c r="I62" s="1"/>
  <c r="B56"/>
  <c r="I52"/>
  <c r="I51"/>
  <c r="B48"/>
  <c r="A1"/>
  <c r="I108" l="1"/>
  <c r="I109" s="1"/>
  <c r="I110" s="1"/>
  <c r="I45"/>
  <c r="I46" s="1"/>
  <c r="I47" s="1"/>
  <c r="I68"/>
  <c r="I69" s="1"/>
  <c r="I70" s="1"/>
  <c r="I53"/>
  <c r="I54" s="1"/>
  <c r="I55" s="1"/>
  <c r="I99"/>
  <c r="I100" s="1"/>
  <c r="I101" s="1"/>
  <c r="I84"/>
  <c r="I85" s="1"/>
  <c r="I86" s="1"/>
  <c r="A1" i="1" l="1"/>
  <c r="K11" l="1"/>
  <c r="K12" s="1"/>
  <c r="H9" l="1"/>
</calcChain>
</file>

<file path=xl/sharedStrings.xml><?xml version="1.0" encoding="utf-8"?>
<sst xmlns="http://schemas.openxmlformats.org/spreadsheetml/2006/main" count="420" uniqueCount="99">
  <si>
    <t>DESCRIPTION</t>
  </si>
  <si>
    <t>UNIT</t>
  </si>
  <si>
    <t>QUANTITY</t>
  </si>
  <si>
    <t>UNIT RATE</t>
  </si>
  <si>
    <t>TOTAL AMOUNT</t>
  </si>
  <si>
    <t>cum</t>
  </si>
  <si>
    <t>sqm</t>
  </si>
  <si>
    <t>Cement plaster 1:4 upto 20' (6.00 m) height ¾" (20 mm) thick</t>
  </si>
  <si>
    <t>Filling, watering and ramming earth under floors:-i) with surplus earth from foundation, etc</t>
  </si>
  <si>
    <t>Excavation in foundation of building, bridges and other tructures, including dagbelling, dressing, refilling in layers around tructure with excavated earth, watering and ramming lead upto one chain (30 m)lift upto 5 ft (1.5m). 2) a) By Excavator  Ordinary soil</t>
  </si>
  <si>
    <t>Rehandling of earthwork:a) b) Upto a lead of 50 ft. (15 m).</t>
  </si>
  <si>
    <t>(a)(iii) Reinforced cement concrete in slab of rafts / strip foundation, base slab of column and retaining walls; etc and footing beams, other structural members other than those mentioned in 6(a) (i)&amp;(ii) above not requiring form work (i.e. horizontal shuttering) complete in all respects:(3) Type C (nominal mix 1: 2: 4)</t>
  </si>
  <si>
    <t>(a) (i) Reinforced cement concrete in roof slab, beams columns lintels, girders and other structural members laid in situ or precast laid in position, or prestressed members cast in situ, complete in all respects:-(3) Type C (nominal mix 1: 2: 4)</t>
  </si>
  <si>
    <t>Providing and laying reinforced cement concrete (including prestressed concrete), using Ordinary Portland Cement / Sulphate resisting cement / Slag cement as may be required; coarse sand and screened graded and washed aggregate, in required shape and design,including forms, moulds, shuttering, lifting, compacting,
curing, rendering and finishing exposed surface, complete
(but excluding the cost of steel reinforcement, its fabrication and placing in position, etc.):-</t>
  </si>
  <si>
    <t>Pacca brick work in foundation and plinth in:-i) Cement, sand mortar:-Ratio 1:4</t>
  </si>
  <si>
    <t xml:space="preserve">Fabrication of mild steel reinforcement for cement concrete including cutting, bending, laying in position, making joints and fastenings, including cost of binding wire and labour and fastenings, including cost of binding wire and labour
charges for binding of steel reinforcement </t>
  </si>
  <si>
    <t>(b) Deformed bars (Grade-40)</t>
  </si>
  <si>
    <t>per cwt</t>
  </si>
  <si>
    <t>:(i) Ratio 1: 4: 8</t>
  </si>
  <si>
    <t>Cement concrete plain including placing, compacting, finishing and curing complete (including screening and washing of stone aggregate)</t>
  </si>
  <si>
    <t>BOQ No</t>
  </si>
  <si>
    <t>Total</t>
  </si>
  <si>
    <t>S.No</t>
  </si>
  <si>
    <t>Cement pointing struck joints, on walls, upto 20' (6.00 m) hiehgt:-a) ratio 1:2</t>
  </si>
  <si>
    <t>Providing and applying weather shield paint of approved quality on external surface of building including preparation of surface, application of primer complete in all respect:a) new surface:i) 1st coat</t>
  </si>
  <si>
    <t>ii) 2nd coat</t>
  </si>
  <si>
    <t>Providing and fixing anti climb high security galvanized razor cut wire having double sharp four U-shaped pointed 0.5 mm thick ( 22mmx15 mm barbs) spaced @ 33 mm c/c cladded over 2.5 mm dia high tensile Core wire making coil fencing of specified diameter @ 4" c/c fixed on 2'-3" high M/S angle iron post 1½"x1½"x3/16"embeded in base of PCC (1:2:4) (4"x4"x9") @ 4' apart i/c the cost of 2 No. bars 3/8" dia welded horizantally with angle iron posts , binding wire, painting of posts, etc. complete in all respects as pproved and directed by the Engineer incharge i) 24 " diameter</t>
  </si>
  <si>
    <t>Providing and laying damp proof course of cement concrete 1:2: 4(using cement, sand and shingle), including bitumen coating :-a) with one coat bitumen and one coat polythene sheet
 500gauge ii) 2" thick (50 mm)</t>
  </si>
  <si>
    <t>M</t>
  </si>
  <si>
    <t>(f) Ratio 1: 2: 4</t>
  </si>
  <si>
    <t>DISTRICT RAWAL PINDI</t>
  </si>
  <si>
    <t>BOUNDRY WALL</t>
  </si>
  <si>
    <t>Pacca brick work insuper structure in:-i) Cement, sand mortar:-Ratio 1:5</t>
  </si>
  <si>
    <t>Supplying and Fixing 16 SWG MS Sheet Gate
with angle iron frame (2"x2"x3/16") with side
window, lock, painting etc</t>
  </si>
  <si>
    <t>Clearing and Grubbing by mechanical means</t>
  </si>
  <si>
    <t>Filling, watering and ramming earth under floors:-with new earth excavated from outside,lead upto one chain (30 m).</t>
  </si>
  <si>
    <t>Transportation of earth all types when the total distance,including the lead covered in the item of work, is more than 1000 ft. (300 m) a)
upto ¼ mile (400 m).</t>
  </si>
  <si>
    <t>Extra for every 50 ft. (15 m) additional lead or part thereof :-i)
for earhtwork soft, ordinary, hard and very hard.(50m to 300m = 5*4.85=24.25</t>
  </si>
  <si>
    <t>b)
for every 330 ft. (100 m) additional lead or part thereof,
beyond ¼ mile (400 m) upto one mile. (1.6 Km.) (3.63*1.05=3.81)</t>
  </si>
  <si>
    <t>c)
for every ¼ mile (400 m) additional lead or part thereof,
beyond one mile (1.6 Km.) upto 5 mile (8 Km). 16x12.85</t>
  </si>
  <si>
    <t>Description</t>
  </si>
  <si>
    <t>Schedule Cost
(Rs.)</t>
  </si>
  <si>
    <t>TOTAL COST OF BUILDING</t>
  </si>
  <si>
    <t>United Nations High Commissioner for Refugees</t>
  </si>
  <si>
    <t>BOUNDRY WALL CIVIL WORKS</t>
  </si>
  <si>
    <t>GBES Bangash Colony Pirwadhai Rawalpindi.
Construction of Boundary Wall 104 R Ft With Roar Cut Wire In GBES Bangash Colony Pirwadhai Rawalpindi &amp; Rehabilitation of Existing Building</t>
  </si>
  <si>
    <t>BW-1</t>
  </si>
  <si>
    <t>BW-2</t>
  </si>
  <si>
    <t>BW-3</t>
  </si>
  <si>
    <t>BW-4</t>
  </si>
  <si>
    <t>BW-5</t>
  </si>
  <si>
    <t>BW-6</t>
  </si>
  <si>
    <t>BW-7</t>
  </si>
  <si>
    <t>BW-8</t>
  </si>
  <si>
    <t>BW-9</t>
  </si>
  <si>
    <t>BW-10</t>
  </si>
  <si>
    <t>BW-11</t>
  </si>
  <si>
    <t>BW-12</t>
  </si>
  <si>
    <t>BW-13</t>
  </si>
  <si>
    <t>BW-14</t>
  </si>
  <si>
    <t>BW-15</t>
  </si>
  <si>
    <t>BW-16</t>
  </si>
  <si>
    <t>BW-17</t>
  </si>
  <si>
    <t>BW-18</t>
  </si>
  <si>
    <t>BW-19</t>
  </si>
  <si>
    <t>BW-20</t>
  </si>
  <si>
    <t>BW-21</t>
  </si>
  <si>
    <t>BW-22</t>
  </si>
  <si>
    <t>BW-23</t>
  </si>
  <si>
    <t>BW-24</t>
  </si>
  <si>
    <t>BW-25</t>
  </si>
  <si>
    <t>BW-26</t>
  </si>
  <si>
    <t xml:space="preserve">SUMMARY OF COST </t>
  </si>
  <si>
    <t>DISTRICT Rawal Pindi</t>
  </si>
  <si>
    <t>5 (i)</t>
  </si>
  <si>
    <t>S.NO</t>
  </si>
  <si>
    <t>No's</t>
  </si>
  <si>
    <t>MEASUREMENT</t>
  </si>
  <si>
    <t>LENGTH</t>
  </si>
  <si>
    <t>WIDTH</t>
  </si>
  <si>
    <t>HEIGHT</t>
  </si>
  <si>
    <t>footing F-1</t>
  </si>
  <si>
    <t>cft</t>
  </si>
  <si>
    <t>footing for bbm</t>
  </si>
  <si>
    <t>Total cft</t>
  </si>
  <si>
    <t>Total Cum</t>
  </si>
  <si>
    <t>extra by 10%</t>
  </si>
  <si>
    <t>sft</t>
  </si>
  <si>
    <t>building from footing</t>
  </si>
  <si>
    <t>stem columns</t>
  </si>
  <si>
    <t>Column C-1</t>
  </si>
  <si>
    <t>long walls</t>
  </si>
  <si>
    <t>columns C1</t>
  </si>
  <si>
    <t>total brick work in super structure</t>
  </si>
  <si>
    <t>Pacca brick work in ground floor cement, sand mortar:- Ratio 1:4</t>
  </si>
  <si>
    <t>short wall</t>
  </si>
  <si>
    <t>INTERNAL AREA</t>
  </si>
  <si>
    <t>FILLING AREA</t>
  </si>
  <si>
    <t xml:space="preserve">PROJECT COST = PKR                           </t>
  </si>
</sst>
</file>

<file path=xl/styles.xml><?xml version="1.0" encoding="utf-8"?>
<styleSheet xmlns="http://schemas.openxmlformats.org/spreadsheetml/2006/main">
  <numFmts count="2">
    <numFmt numFmtId="43" formatCode="_(* #,##0.00_);_(* \(#,##0.00\);_(* &quot;-&quot;??_);_(@_)"/>
    <numFmt numFmtId="164" formatCode="_(* #,##0_);_(* \(#,##0\);_(* &quot;-&quot;??_);_(@_)"/>
  </numFmts>
  <fonts count="19">
    <font>
      <sz val="11"/>
      <color theme="1"/>
      <name val="Calibri"/>
      <family val="2"/>
      <scheme val="minor"/>
    </font>
    <font>
      <b/>
      <sz val="11"/>
      <color theme="1"/>
      <name val="Calibri"/>
      <family val="2"/>
      <scheme val="minor"/>
    </font>
    <font>
      <b/>
      <u/>
      <sz val="12"/>
      <color theme="1"/>
      <name val="Calibri"/>
      <family val="2"/>
      <scheme val="minor"/>
    </font>
    <font>
      <b/>
      <sz val="12"/>
      <color theme="1"/>
      <name val="Calibri"/>
      <family val="2"/>
      <scheme val="minor"/>
    </font>
    <font>
      <b/>
      <sz val="14"/>
      <color theme="1"/>
      <name val="Calibri"/>
      <family val="2"/>
      <scheme val="minor"/>
    </font>
    <font>
      <sz val="12"/>
      <color theme="1"/>
      <name val="Calibri"/>
      <family val="2"/>
      <scheme val="minor"/>
    </font>
    <font>
      <sz val="11"/>
      <color theme="1"/>
      <name val="Calibri"/>
      <family val="2"/>
      <scheme val="minor"/>
    </font>
    <font>
      <b/>
      <sz val="12"/>
      <color theme="1"/>
      <name val="Arial"/>
      <family val="2"/>
    </font>
    <font>
      <sz val="10"/>
      <name val="Arial"/>
      <family val="2"/>
    </font>
    <font>
      <sz val="12"/>
      <color theme="1"/>
      <name val="Arial"/>
      <family val="2"/>
    </font>
    <font>
      <sz val="26"/>
      <name val="Arial"/>
      <family val="2"/>
    </font>
    <font>
      <b/>
      <sz val="26"/>
      <name val="Arial Black"/>
      <family val="2"/>
    </font>
    <font>
      <b/>
      <sz val="20"/>
      <name val="Arial Black"/>
      <family val="2"/>
    </font>
    <font>
      <b/>
      <u/>
      <sz val="26"/>
      <name val="Arial"/>
      <family val="2"/>
    </font>
    <font>
      <b/>
      <u/>
      <sz val="36"/>
      <name val="Arial"/>
      <family val="2"/>
    </font>
    <font>
      <b/>
      <u/>
      <sz val="16"/>
      <name val="Times New Roman"/>
      <family val="1"/>
    </font>
    <font>
      <b/>
      <u/>
      <sz val="26"/>
      <name val="Times New Roman"/>
      <family val="1"/>
    </font>
    <font>
      <b/>
      <sz val="10"/>
      <name val="Arial"/>
      <family val="2"/>
    </font>
    <font>
      <sz val="8"/>
      <name val="Calibri"/>
      <family val="2"/>
      <scheme val="minor"/>
    </font>
  </fonts>
  <fills count="5">
    <fill>
      <patternFill patternType="none"/>
    </fill>
    <fill>
      <patternFill patternType="gray125"/>
    </fill>
    <fill>
      <patternFill patternType="solid">
        <fgColor theme="3" tint="0.39997558519241921"/>
        <bgColor indexed="64"/>
      </patternFill>
    </fill>
    <fill>
      <patternFill patternType="solid">
        <fgColor theme="0"/>
        <bgColor indexed="64"/>
      </patternFill>
    </fill>
    <fill>
      <patternFill patternType="solid">
        <fgColor indexed="9"/>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
    <xf numFmtId="0" fontId="0" fillId="0" borderId="0"/>
    <xf numFmtId="43" fontId="6" fillId="0" borderId="0" applyFont="0" applyFill="0" applyBorder="0" applyAlignment="0" applyProtection="0"/>
    <xf numFmtId="43" fontId="8" fillId="0" borderId="0" applyFont="0" applyFill="0" applyBorder="0" applyAlignment="0" applyProtection="0"/>
    <xf numFmtId="0" fontId="8" fillId="0" borderId="0"/>
  </cellStyleXfs>
  <cellXfs count="81">
    <xf numFmtId="0" fontId="0" fillId="0" borderId="0" xfId="0"/>
    <xf numFmtId="0" fontId="0" fillId="0" borderId="0" xfId="0" applyAlignment="1">
      <alignment horizontal="center" vertical="center"/>
    </xf>
    <xf numFmtId="2" fontId="0" fillId="0" borderId="1" xfId="0" applyNumberFormat="1"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center" vertical="center"/>
    </xf>
    <xf numFmtId="2" fontId="0" fillId="0" borderId="1" xfId="0" applyNumberFormat="1" applyBorder="1" applyAlignment="1">
      <alignment horizontal="center" vertical="center" wrapText="1"/>
    </xf>
    <xf numFmtId="0" fontId="7" fillId="0" borderId="1" xfId="0" applyFont="1" applyBorder="1" applyAlignment="1">
      <alignment horizontal="center" vertical="center"/>
    </xf>
    <xf numFmtId="43" fontId="7" fillId="0" borderId="1" xfId="1" applyFont="1" applyBorder="1" applyAlignment="1">
      <alignment horizontal="center" vertical="center" wrapText="1"/>
    </xf>
    <xf numFmtId="3" fontId="7" fillId="0" borderId="1" xfId="2" applyNumberFormat="1" applyFont="1" applyBorder="1" applyAlignment="1">
      <alignment horizontal="center" vertical="center" wrapText="1"/>
    </xf>
    <xf numFmtId="164" fontId="9" fillId="0" borderId="1" xfId="1" applyNumberFormat="1" applyFont="1" applyBorder="1" applyAlignment="1">
      <alignment vertical="center"/>
    </xf>
    <xf numFmtId="164" fontId="7" fillId="0" borderId="1" xfId="1" applyNumberFormat="1" applyFont="1" applyBorder="1" applyAlignment="1">
      <alignment vertical="center"/>
    </xf>
    <xf numFmtId="0" fontId="8" fillId="2" borderId="0" xfId="3" applyFill="1"/>
    <xf numFmtId="0" fontId="8" fillId="0" borderId="0" xfId="3"/>
    <xf numFmtId="0" fontId="8" fillId="3" borderId="0" xfId="3" applyFill="1"/>
    <xf numFmtId="0" fontId="10" fillId="2" borderId="0" xfId="3" applyFont="1" applyFill="1"/>
    <xf numFmtId="0" fontId="10" fillId="3" borderId="0" xfId="3" applyFont="1" applyFill="1"/>
    <xf numFmtId="0" fontId="11" fillId="4" borderId="0" xfId="3" applyFont="1" applyFill="1" applyAlignment="1">
      <alignment horizontal="center"/>
    </xf>
    <xf numFmtId="0" fontId="10" fillId="0" borderId="0" xfId="3" applyFont="1"/>
    <xf numFmtId="0" fontId="11" fillId="4" borderId="0" xfId="3" applyFont="1" applyFill="1" applyAlignment="1">
      <alignment horizontal="center" wrapText="1"/>
    </xf>
    <xf numFmtId="0" fontId="12" fillId="4" borderId="0" xfId="3" applyFont="1" applyFill="1" applyAlignment="1">
      <alignment horizontal="center"/>
    </xf>
    <xf numFmtId="0" fontId="15" fillId="4" borderId="0" xfId="3" applyFont="1" applyFill="1" applyAlignment="1">
      <alignment horizontal="center" vertical="top" wrapText="1"/>
    </xf>
    <xf numFmtId="0" fontId="17" fillId="4" borderId="0" xfId="3" applyFont="1" applyFill="1"/>
    <xf numFmtId="43" fontId="1" fillId="0" borderId="1" xfId="1" applyFont="1" applyBorder="1" applyAlignment="1">
      <alignment horizontal="center" vertical="center"/>
    </xf>
    <xf numFmtId="0" fontId="1" fillId="0" borderId="1" xfId="0" applyFont="1" applyBorder="1" applyAlignment="1">
      <alignment horizontal="center" vertical="center"/>
    </xf>
    <xf numFmtId="0" fontId="0" fillId="0" borderId="1" xfId="0" applyBorder="1" applyAlignment="1">
      <alignment horizontal="left" vertical="center"/>
    </xf>
    <xf numFmtId="0" fontId="2" fillId="0" borderId="1" xfId="0" applyFont="1" applyBorder="1" applyAlignment="1">
      <alignment horizontal="left" vertical="center"/>
    </xf>
    <xf numFmtId="0" fontId="5" fillId="0" borderId="1" xfId="0" applyFont="1" applyBorder="1" applyAlignment="1">
      <alignment horizontal="left" vertical="center"/>
    </xf>
    <xf numFmtId="0" fontId="5" fillId="0" borderId="1" xfId="0" applyFont="1" applyBorder="1" applyAlignment="1">
      <alignment horizontal="left" vertical="center" wrapText="1"/>
    </xf>
    <xf numFmtId="0" fontId="0" fillId="0" borderId="1" xfId="0" applyBorder="1" applyAlignment="1">
      <alignment horizontal="left" vertical="center" wrapText="1"/>
    </xf>
    <xf numFmtId="0" fontId="0" fillId="0" borderId="1" xfId="0" applyBorder="1" applyAlignment="1">
      <alignment horizontal="left"/>
    </xf>
    <xf numFmtId="0" fontId="0" fillId="0" borderId="1" xfId="0" applyBorder="1" applyAlignment="1">
      <alignment horizontal="left" wrapText="1"/>
    </xf>
    <xf numFmtId="0" fontId="0" fillId="0" borderId="0" xfId="0" applyAlignment="1">
      <alignment horizontal="left"/>
    </xf>
    <xf numFmtId="0" fontId="1" fillId="0" borderId="1" xfId="0" applyFont="1" applyBorder="1" applyAlignment="1">
      <alignment horizontal="center" vertical="center" wrapText="1"/>
    </xf>
    <xf numFmtId="43" fontId="1" fillId="0" borderId="1" xfId="1" applyFont="1" applyBorder="1" applyAlignment="1">
      <alignment horizontal="center" vertical="center" wrapText="1"/>
    </xf>
    <xf numFmtId="43" fontId="0" fillId="0" borderId="1" xfId="1" applyFont="1" applyBorder="1" applyAlignment="1">
      <alignment horizontal="center" vertical="center" wrapText="1"/>
    </xf>
    <xf numFmtId="43" fontId="0" fillId="0" borderId="1" xfId="1" applyFont="1" applyBorder="1" applyAlignment="1">
      <alignment horizontal="center" vertical="center"/>
    </xf>
    <xf numFmtId="43" fontId="0" fillId="0" borderId="0" xfId="1" applyFont="1" applyAlignment="1">
      <alignment horizontal="center" vertical="center"/>
    </xf>
    <xf numFmtId="0" fontId="0" fillId="0" borderId="1" xfId="0" applyBorder="1" applyAlignment="1">
      <alignment vertical="center" wrapText="1"/>
    </xf>
    <xf numFmtId="0" fontId="0" fillId="0" borderId="5" xfId="0" applyBorder="1" applyAlignment="1">
      <alignment horizontal="center" vertical="center"/>
    </xf>
    <xf numFmtId="0" fontId="0" fillId="0" borderId="7" xfId="0" applyBorder="1" applyAlignment="1">
      <alignment horizontal="center" vertical="center"/>
    </xf>
    <xf numFmtId="0" fontId="0" fillId="0" borderId="1" xfId="0" applyBorder="1"/>
    <xf numFmtId="0" fontId="0" fillId="0" borderId="2" xfId="0" applyBorder="1"/>
    <xf numFmtId="0" fontId="0" fillId="0" borderId="3" xfId="0" applyBorder="1"/>
    <xf numFmtId="0" fontId="0" fillId="0" borderId="4" xfId="0" applyBorder="1"/>
    <xf numFmtId="2" fontId="0" fillId="0" borderId="1" xfId="0" applyNumberFormat="1" applyBorder="1"/>
    <xf numFmtId="2" fontId="0" fillId="0" borderId="4" xfId="0" applyNumberFormat="1" applyBorder="1"/>
    <xf numFmtId="0" fontId="15" fillId="4" borderId="0" xfId="3" applyFont="1" applyFill="1" applyAlignment="1">
      <alignment horizontal="center" vertical="top" wrapText="1"/>
    </xf>
    <xf numFmtId="0" fontId="11" fillId="4" borderId="0" xfId="3" applyFont="1" applyFill="1" applyAlignment="1">
      <alignment horizontal="center" wrapText="1"/>
    </xf>
    <xf numFmtId="0" fontId="13" fillId="3" borderId="0" xfId="3" applyFont="1" applyFill="1" applyAlignment="1">
      <alignment horizontal="center" vertical="center"/>
    </xf>
    <xf numFmtId="0" fontId="14" fillId="4" borderId="0" xfId="3" applyFont="1" applyFill="1" applyAlignment="1">
      <alignment horizontal="center" vertical="center" wrapText="1"/>
    </xf>
    <xf numFmtId="0" fontId="16" fillId="4" borderId="0" xfId="3" applyFont="1" applyFill="1" applyAlignment="1">
      <alignment horizontal="center" vertical="top" wrapText="1"/>
    </xf>
    <xf numFmtId="0" fontId="7" fillId="0" borderId="1" xfId="0" applyFont="1" applyBorder="1" applyAlignment="1">
      <alignment horizontal="center" vertical="center" wrapText="1"/>
    </xf>
    <xf numFmtId="0" fontId="4" fillId="0" borderId="0" xfId="0" applyFont="1" applyAlignment="1">
      <alignment horizontal="center" vertical="center"/>
    </xf>
    <xf numFmtId="0" fontId="3" fillId="0" borderId="0" xfId="0" applyFont="1" applyAlignment="1">
      <alignment horizontal="center" vertical="center"/>
    </xf>
    <xf numFmtId="0" fontId="1"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3" fillId="0" borderId="1" xfId="0" applyFont="1" applyBorder="1" applyAlignment="1">
      <alignment horizontal="center" vertical="center"/>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5" xfId="0" applyBorder="1" applyAlignment="1">
      <alignment horizontal="center" vertical="center"/>
    </xf>
    <xf numFmtId="0" fontId="0" fillId="0" borderId="7" xfId="0" applyBorder="1" applyAlignment="1">
      <alignment horizontal="center" vertical="center"/>
    </xf>
    <xf numFmtId="0" fontId="0" fillId="0" borderId="1" xfId="0" applyBorder="1" applyAlignment="1">
      <alignment horizontal="center" vertical="center"/>
    </xf>
    <xf numFmtId="0" fontId="0" fillId="0" borderId="7" xfId="0"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2" fontId="0" fillId="0" borderId="3" xfId="0" applyNumberFormat="1" applyBorder="1" applyAlignment="1">
      <alignment horizontal="center"/>
    </xf>
    <xf numFmtId="0" fontId="0" fillId="0" borderId="0" xfId="0" applyAlignment="1">
      <alignment horizontal="center"/>
    </xf>
  </cellXfs>
  <cellStyles count="4">
    <cellStyle name="Comma" xfId="1" builtinId="3"/>
    <cellStyle name="Comma 2" xfId="2"/>
    <cellStyle name="Normal" xfId="0" builtinId="0"/>
    <cellStyle name="Normal 2" xf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5</xdr:col>
      <xdr:colOff>76200</xdr:colOff>
      <xdr:row>6</xdr:row>
      <xdr:rowOff>148936</xdr:rowOff>
    </xdr:from>
    <xdr:to>
      <xdr:col>8</xdr:col>
      <xdr:colOff>1308099</xdr:colOff>
      <xdr:row>20</xdr:row>
      <xdr:rowOff>76200</xdr:rowOff>
    </xdr:to>
    <xdr:pic>
      <xdr:nvPicPr>
        <xdr:cNvPr id="2" name="Picture 1">
          <a:extLst>
            <a:ext uri="{FF2B5EF4-FFF2-40B4-BE49-F238E27FC236}">
              <a16:creationId xmlns:a16="http://schemas.microsoft.com/office/drawing/2014/main" xmlns="" id="{C2955554-E4A7-42BA-9955-92B4C3F26FB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3352800" y="2511136"/>
          <a:ext cx="3098799" cy="372456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1ST%20FIVE%20PROJECTS%20FOR%20PRESENTATION%20-%20Copy\BOUNDARY%20WALLS\BOUNDARY%20WALLS\18.GBES%20BANGASH%20COLONY%20PIRWADHAI%20RAWALPINDI\104%20R%20FT%20WITH%20ROAR%20CUT%20WIRE\BOQ%20GGPS%20DHOKE.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ivil works"/>
      <sheetName val="m.sheet"/>
      <sheetName val="electrical works"/>
      <sheetName val="m.sheet e"/>
    </sheetNames>
    <sheetDataSet>
      <sheetData sheetId="0"/>
      <sheetData sheetId="1">
        <row r="1">
          <cell r="A1" t="str">
            <v>GBES BANGASH  COLONY PIRWADHAI</v>
          </cell>
        </row>
        <row r="5">
          <cell r="B5" t="str">
            <v>Excavation in foundation of building, bridges and other tructures, including dagbelling, dressing, refilling in layers around tructure with excavated earth, watering and ramming lead upto one chain (30 m)lift upto 5 ft (1.5m). 2) a) By Excavator  Ordinary soil</v>
          </cell>
        </row>
        <row r="10">
          <cell r="B10" t="str">
            <v>(f) Ratio 1: 2: 4</v>
          </cell>
        </row>
        <row r="11">
          <cell r="B11" t="str">
            <v>:(i) Ratio 1: 4: 8</v>
          </cell>
        </row>
        <row r="13">
          <cell r="B13" t="str">
            <v>(a)(iii) Reinforced cement concrete in slab of rafts / strip foundation, base slab of column and retaining walls; etc and footing beams, other structural members other than those mentioned in 6(a) (i)&amp;(ii) above not requiring form work (i.e. horizontal shuttering) complete in all respects:(3) Type C (nominal mix 1: 2: 4)</v>
          </cell>
        </row>
        <row r="14">
          <cell r="B14" t="str">
            <v>(a) (i) Reinforced cement concrete in roof slab, beams columns lintels, girders and other structural members laid in situ or precast laid in position, or prestressed members cast in situ, complete in all respects:-(3) Type C (nominal mix 1: 2: 4)</v>
          </cell>
        </row>
        <row r="15">
          <cell r="B15" t="str">
            <v>Providing and laying damp proof course of cement concrete 1:2: 4(using cement, sand and shingle), including bitumen coating :-a) with one coat bitumen and one coat polythene sheet 500gauge ii) 2" thick (50 mm)</v>
          </cell>
        </row>
        <row r="17">
          <cell r="B17" t="str">
            <v>(b) Deformed bars (Grade-40)</v>
          </cell>
          <cell r="C17" t="str">
            <v>per cwt</v>
          </cell>
        </row>
        <row r="19">
          <cell r="B19" t="str">
            <v>Pacca brick work in foundation and plinth in:-i) Cement, sand mortar:-Ratio 1:4</v>
          </cell>
        </row>
        <row r="22">
          <cell r="B22" t="str">
            <v>Cement plaster 1:4 upto 20' (6.00 m) height ¾" (20 mm) thick</v>
          </cell>
        </row>
        <row r="23">
          <cell r="B23" t="str">
            <v>Cement pointing struck joints, on walls, upto 20' (6.00 m) hiehgt:-a) ratio 1:2</v>
          </cell>
        </row>
        <row r="24">
          <cell r="B24" t="str">
            <v>Providing and applying weather shield paint of approved quality on external surface of building including preparation of surface, application of primer complete in all respect:a) new surface:i) 1st coat</v>
          </cell>
        </row>
        <row r="26">
          <cell r="B26" t="str">
            <v>Providing and fixing anti climb high security galvanized razor cut wire having double sharp four U-shaped pointed 0.5 mm thick ( 22mmx15 mm barbs) spaced @ 33 mm c/c cladded over 2.5 mm dia high tensile Core wire making coil fencing of specified diameter @ 4" c/c fixed on 2'-3" high M/S angle iron post 1½"x1½"x3/16"embeded in base of PCC (1:2:4) (4"x4"x9") @ 4' apart i/c the cost of 2 No. bars 3/8" dia welded horizantally with angle iron posts , binding wire, painting of posts, etc. complete in all respects as pproved and directed by the Engineer incharge i) 24 " diameter</v>
          </cell>
        </row>
      </sheetData>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tabColor rgb="FFC00000"/>
  </sheetPr>
  <dimension ref="A1:M61"/>
  <sheetViews>
    <sheetView tabSelected="1" view="pageBreakPreview" topLeftCell="A28" zoomScale="60" zoomScaleNormal="70" workbookViewId="0">
      <selection activeCell="O32" sqref="O32"/>
    </sheetView>
  </sheetViews>
  <sheetFormatPr defaultColWidth="9.109375" defaultRowHeight="13.2"/>
  <cols>
    <col min="1" max="1" width="7.44140625" style="12" customWidth="1"/>
    <col min="2" max="2" width="4" style="12" customWidth="1"/>
    <col min="3" max="3" width="11.6640625" style="12" customWidth="1"/>
    <col min="4" max="4" width="13.109375" style="12" customWidth="1"/>
    <col min="5" max="5" width="11.44140625" style="12" customWidth="1"/>
    <col min="6" max="8" width="9.109375" style="12"/>
    <col min="9" max="9" width="34.6640625" style="12" bestFit="1" customWidth="1"/>
    <col min="10" max="10" width="9.109375" style="12"/>
    <col min="11" max="11" width="12.6640625" style="12" customWidth="1"/>
    <col min="12" max="12" width="2.5546875" style="12" customWidth="1"/>
    <col min="13" max="13" width="7.5546875" style="12" customWidth="1"/>
    <col min="14" max="16384" width="9.109375" style="12"/>
  </cols>
  <sheetData>
    <row r="1" spans="1:13" ht="42.75" customHeight="1">
      <c r="A1" s="11"/>
      <c r="B1" s="11"/>
      <c r="C1" s="11"/>
      <c r="D1" s="11"/>
      <c r="E1" s="11"/>
      <c r="F1" s="11"/>
      <c r="G1" s="11"/>
      <c r="H1" s="11"/>
      <c r="I1" s="11"/>
      <c r="J1" s="11"/>
      <c r="K1" s="11"/>
      <c r="L1" s="11"/>
      <c r="M1" s="11"/>
    </row>
    <row r="2" spans="1:13">
      <c r="A2" s="11"/>
      <c r="B2" s="13"/>
      <c r="C2" s="13"/>
      <c r="D2" s="13"/>
      <c r="E2" s="13"/>
      <c r="F2" s="13"/>
      <c r="G2" s="13"/>
      <c r="H2" s="13"/>
      <c r="I2" s="13"/>
      <c r="J2" s="13"/>
      <c r="K2" s="13"/>
      <c r="L2" s="13"/>
      <c r="M2" s="11"/>
    </row>
    <row r="3" spans="1:13">
      <c r="A3" s="11"/>
      <c r="B3" s="13"/>
      <c r="C3" s="13"/>
      <c r="D3" s="13"/>
      <c r="E3" s="13"/>
      <c r="F3" s="13"/>
      <c r="G3" s="13"/>
      <c r="H3" s="13"/>
      <c r="I3" s="13"/>
      <c r="J3" s="13"/>
      <c r="K3" s="13"/>
      <c r="L3" s="13"/>
      <c r="M3" s="11"/>
    </row>
    <row r="4" spans="1:13" s="17" customFormat="1" ht="39">
      <c r="A4" s="14"/>
      <c r="B4" s="15"/>
      <c r="C4" s="47" t="s">
        <v>43</v>
      </c>
      <c r="D4" s="47"/>
      <c r="E4" s="47"/>
      <c r="F4" s="47"/>
      <c r="G4" s="47"/>
      <c r="H4" s="47"/>
      <c r="I4" s="47"/>
      <c r="J4" s="47"/>
      <c r="K4" s="47"/>
      <c r="L4" s="16"/>
      <c r="M4" s="14"/>
    </row>
    <row r="5" spans="1:13" s="17" customFormat="1" ht="39">
      <c r="A5" s="14"/>
      <c r="B5" s="15"/>
      <c r="C5" s="47"/>
      <c r="D5" s="47"/>
      <c r="E5" s="47"/>
      <c r="F5" s="47"/>
      <c r="G5" s="47"/>
      <c r="H5" s="47"/>
      <c r="I5" s="47"/>
      <c r="J5" s="47"/>
      <c r="K5" s="47"/>
      <c r="L5" s="16"/>
      <c r="M5" s="14"/>
    </row>
    <row r="6" spans="1:13" s="17" customFormat="1" ht="39">
      <c r="A6" s="14"/>
      <c r="B6" s="15"/>
      <c r="C6" s="18"/>
      <c r="D6" s="18"/>
      <c r="E6" s="18"/>
      <c r="F6" s="18"/>
      <c r="G6" s="18"/>
      <c r="H6" s="18"/>
      <c r="I6" s="18"/>
      <c r="J6" s="18"/>
      <c r="K6" s="18"/>
      <c r="L6" s="16"/>
      <c r="M6" s="14"/>
    </row>
    <row r="7" spans="1:13" s="17" customFormat="1" ht="39">
      <c r="A7" s="14"/>
      <c r="B7" s="15"/>
      <c r="C7" s="18"/>
      <c r="D7" s="18"/>
      <c r="E7" s="18"/>
      <c r="F7" s="18"/>
      <c r="G7" s="18"/>
      <c r="H7" s="18"/>
      <c r="I7" s="18"/>
      <c r="J7" s="18"/>
      <c r="K7" s="18"/>
      <c r="L7" s="16"/>
      <c r="M7" s="14"/>
    </row>
    <row r="8" spans="1:13" s="17" customFormat="1" ht="39">
      <c r="A8" s="14"/>
      <c r="B8" s="15"/>
      <c r="C8" s="18"/>
      <c r="D8" s="18"/>
      <c r="E8" s="18"/>
      <c r="F8" s="18"/>
      <c r="G8" s="18"/>
      <c r="H8" s="18"/>
      <c r="I8" s="18"/>
      <c r="J8" s="18"/>
      <c r="K8" s="18"/>
      <c r="L8" s="16"/>
      <c r="M8" s="14"/>
    </row>
    <row r="9" spans="1:13" s="17" customFormat="1" ht="39">
      <c r="A9" s="14"/>
      <c r="B9" s="15"/>
      <c r="C9" s="18"/>
      <c r="D9" s="18"/>
      <c r="E9" s="18"/>
      <c r="F9" s="18"/>
      <c r="G9" s="18"/>
      <c r="H9" s="18"/>
      <c r="I9" s="18"/>
      <c r="J9" s="18"/>
      <c r="K9" s="18"/>
      <c r="L9" s="16"/>
      <c r="M9" s="14"/>
    </row>
    <row r="10" spans="1:13" ht="30">
      <c r="A10" s="11"/>
      <c r="B10" s="13"/>
      <c r="C10" s="19"/>
      <c r="D10" s="19"/>
      <c r="E10" s="19"/>
      <c r="F10" s="19"/>
      <c r="G10" s="19"/>
      <c r="H10" s="19"/>
      <c r="I10" s="19"/>
      <c r="J10" s="19"/>
      <c r="K10" s="19"/>
      <c r="L10" s="19"/>
      <c r="M10" s="11"/>
    </row>
    <row r="11" spans="1:13" ht="30">
      <c r="A11" s="11"/>
      <c r="B11" s="13"/>
      <c r="C11" s="19"/>
      <c r="D11" s="19"/>
      <c r="E11" s="19"/>
      <c r="F11" s="19"/>
      <c r="G11" s="19"/>
      <c r="H11" s="19"/>
      <c r="I11" s="19"/>
      <c r="J11" s="19"/>
      <c r="K11" s="19"/>
      <c r="L11" s="19"/>
      <c r="M11" s="11"/>
    </row>
    <row r="12" spans="1:13">
      <c r="A12" s="11"/>
      <c r="B12" s="13"/>
      <c r="C12" s="13"/>
      <c r="D12" s="13"/>
      <c r="E12" s="13"/>
      <c r="F12" s="13"/>
      <c r="G12" s="13"/>
      <c r="H12" s="13"/>
      <c r="I12" s="13"/>
      <c r="J12" s="13"/>
      <c r="K12" s="13"/>
      <c r="L12" s="13"/>
      <c r="M12" s="11"/>
    </row>
    <row r="13" spans="1:13">
      <c r="A13" s="11"/>
      <c r="B13" s="13"/>
      <c r="C13" s="13"/>
      <c r="D13" s="13"/>
      <c r="E13" s="13"/>
      <c r="F13" s="13"/>
      <c r="G13" s="13"/>
      <c r="H13" s="13"/>
      <c r="I13" s="13"/>
      <c r="J13" s="13"/>
      <c r="K13" s="13"/>
      <c r="L13" s="13"/>
      <c r="M13" s="11"/>
    </row>
    <row r="14" spans="1:13">
      <c r="A14" s="11"/>
      <c r="B14" s="13"/>
      <c r="C14" s="13"/>
      <c r="D14" s="13"/>
      <c r="E14" s="13"/>
      <c r="F14" s="13"/>
      <c r="G14" s="13"/>
      <c r="H14" s="13"/>
      <c r="I14" s="13"/>
      <c r="J14" s="13"/>
      <c r="K14" s="13"/>
      <c r="L14" s="13"/>
      <c r="M14" s="11"/>
    </row>
    <row r="15" spans="1:13">
      <c r="A15" s="11"/>
      <c r="B15" s="13"/>
      <c r="C15" s="13"/>
      <c r="D15" s="13"/>
      <c r="E15" s="13"/>
      <c r="F15" s="13"/>
      <c r="G15" s="13"/>
      <c r="H15" s="13"/>
      <c r="I15" s="13"/>
      <c r="J15" s="13"/>
      <c r="K15" s="13"/>
      <c r="L15" s="13"/>
      <c r="M15" s="11"/>
    </row>
    <row r="16" spans="1:13">
      <c r="A16" s="11"/>
      <c r="B16" s="13"/>
      <c r="C16" s="13"/>
      <c r="D16" s="13"/>
      <c r="E16" s="13"/>
      <c r="F16" s="13"/>
      <c r="G16" s="13"/>
      <c r="H16" s="13"/>
      <c r="I16" s="13"/>
      <c r="J16" s="13"/>
      <c r="K16" s="13"/>
      <c r="L16" s="13"/>
      <c r="M16" s="11"/>
    </row>
    <row r="17" spans="1:13" ht="18" customHeight="1">
      <c r="A17" s="11"/>
      <c r="B17" s="13"/>
      <c r="C17" s="13"/>
      <c r="D17" s="13"/>
      <c r="E17" s="13"/>
      <c r="F17" s="13"/>
      <c r="G17" s="13"/>
      <c r="H17" s="13"/>
      <c r="I17" s="13"/>
      <c r="J17" s="13"/>
      <c r="K17" s="13"/>
      <c r="L17" s="13"/>
      <c r="M17" s="11"/>
    </row>
    <row r="18" spans="1:13">
      <c r="A18" s="11"/>
      <c r="B18" s="13"/>
      <c r="C18" s="13"/>
      <c r="D18" s="13"/>
      <c r="E18" s="13"/>
      <c r="F18" s="13"/>
      <c r="G18" s="13"/>
      <c r="H18" s="13"/>
      <c r="I18" s="13"/>
      <c r="J18" s="13"/>
      <c r="K18" s="13"/>
      <c r="L18" s="13"/>
      <c r="M18" s="11"/>
    </row>
    <row r="19" spans="1:13">
      <c r="A19" s="11"/>
      <c r="B19" s="13"/>
      <c r="C19" s="13"/>
      <c r="D19" s="13"/>
      <c r="E19" s="13"/>
      <c r="F19" s="13"/>
      <c r="G19" s="13"/>
      <c r="H19" s="13"/>
      <c r="I19" s="13"/>
      <c r="J19" s="13"/>
      <c r="K19" s="13"/>
      <c r="L19" s="13"/>
      <c r="M19" s="11"/>
    </row>
    <row r="20" spans="1:13">
      <c r="A20" s="11"/>
      <c r="B20" s="13"/>
      <c r="C20" s="13"/>
      <c r="D20" s="13"/>
      <c r="E20" s="13"/>
      <c r="F20" s="13"/>
      <c r="G20" s="13"/>
      <c r="H20" s="13"/>
      <c r="I20" s="13"/>
      <c r="J20" s="13"/>
      <c r="K20" s="13"/>
      <c r="L20" s="13"/>
      <c r="M20" s="11"/>
    </row>
    <row r="21" spans="1:13">
      <c r="A21" s="11"/>
      <c r="B21" s="13"/>
      <c r="C21" s="13"/>
      <c r="D21" s="13"/>
      <c r="E21" s="13"/>
      <c r="F21" s="13"/>
      <c r="G21" s="13"/>
      <c r="H21" s="13"/>
      <c r="I21" s="13"/>
      <c r="J21" s="13"/>
      <c r="K21" s="13"/>
      <c r="L21" s="13"/>
      <c r="M21" s="11"/>
    </row>
    <row r="22" spans="1:13" ht="46.5" customHeight="1">
      <c r="A22" s="11"/>
      <c r="B22" s="13"/>
      <c r="C22" s="13"/>
      <c r="D22" s="13"/>
      <c r="E22" s="13"/>
      <c r="F22" s="13"/>
      <c r="G22" s="13"/>
      <c r="H22" s="13"/>
      <c r="I22" s="13"/>
      <c r="J22" s="13"/>
      <c r="K22" s="13"/>
      <c r="L22" s="13"/>
      <c r="M22" s="11"/>
    </row>
    <row r="23" spans="1:13">
      <c r="A23" s="11"/>
      <c r="B23" s="13"/>
      <c r="C23" s="13"/>
      <c r="D23" s="13"/>
      <c r="E23" s="13"/>
      <c r="F23" s="13"/>
      <c r="G23" s="13"/>
      <c r="H23" s="13"/>
      <c r="I23" s="13"/>
      <c r="J23" s="13"/>
      <c r="K23" s="13"/>
      <c r="L23" s="13"/>
      <c r="M23" s="11"/>
    </row>
    <row r="24" spans="1:13">
      <c r="A24" s="11"/>
      <c r="B24" s="13"/>
      <c r="C24" s="13"/>
      <c r="D24" s="13"/>
      <c r="E24" s="13"/>
      <c r="F24" s="13"/>
      <c r="G24" s="13"/>
      <c r="H24" s="13"/>
      <c r="I24" s="13"/>
      <c r="J24" s="13"/>
      <c r="K24" s="13"/>
      <c r="L24" s="13"/>
      <c r="M24" s="11"/>
    </row>
    <row r="25" spans="1:13">
      <c r="A25" s="11"/>
      <c r="B25" s="13"/>
      <c r="C25" s="13"/>
      <c r="D25" s="13"/>
      <c r="E25" s="13"/>
      <c r="F25" s="13"/>
      <c r="G25" s="13"/>
      <c r="H25" s="13"/>
      <c r="I25" s="13"/>
      <c r="J25" s="13"/>
      <c r="K25" s="13"/>
      <c r="L25" s="13"/>
      <c r="M25" s="11"/>
    </row>
    <row r="26" spans="1:13">
      <c r="A26" s="11"/>
      <c r="B26" s="13"/>
      <c r="C26" s="13"/>
      <c r="D26" s="13"/>
      <c r="E26" s="13"/>
      <c r="F26" s="13"/>
      <c r="G26" s="13"/>
      <c r="H26" s="13"/>
      <c r="I26" s="13"/>
      <c r="J26" s="13"/>
      <c r="K26" s="13"/>
      <c r="L26" s="13"/>
      <c r="M26" s="11"/>
    </row>
    <row r="27" spans="1:13">
      <c r="A27" s="11"/>
      <c r="B27" s="13"/>
      <c r="C27" s="13"/>
      <c r="D27" s="13"/>
      <c r="E27" s="13"/>
      <c r="F27" s="13"/>
      <c r="G27" s="13"/>
      <c r="H27" s="13"/>
      <c r="I27" s="13"/>
      <c r="J27" s="13"/>
      <c r="K27" s="13"/>
      <c r="L27" s="13"/>
      <c r="M27" s="11"/>
    </row>
    <row r="28" spans="1:13">
      <c r="A28" s="11"/>
      <c r="B28" s="13"/>
      <c r="C28" s="13"/>
      <c r="D28" s="13"/>
      <c r="E28" s="13"/>
      <c r="F28" s="13"/>
      <c r="G28" s="13"/>
      <c r="H28" s="13"/>
      <c r="I28" s="13"/>
      <c r="J28" s="13"/>
      <c r="K28" s="13"/>
      <c r="L28" s="13"/>
      <c r="M28" s="11"/>
    </row>
    <row r="29" spans="1:13">
      <c r="A29" s="11"/>
      <c r="B29" s="13"/>
      <c r="C29" s="13"/>
      <c r="D29" s="13"/>
      <c r="E29" s="13"/>
      <c r="F29" s="13"/>
      <c r="G29" s="13"/>
      <c r="H29" s="13"/>
      <c r="I29" s="13"/>
      <c r="J29" s="13"/>
      <c r="K29" s="13"/>
      <c r="L29" s="13"/>
      <c r="M29" s="11"/>
    </row>
    <row r="30" spans="1:13">
      <c r="A30" s="11"/>
      <c r="B30" s="13"/>
      <c r="C30" s="13"/>
      <c r="D30" s="13"/>
      <c r="E30" s="13"/>
      <c r="F30" s="13"/>
      <c r="G30" s="13"/>
      <c r="H30" s="13"/>
      <c r="I30" s="13"/>
      <c r="J30" s="13"/>
      <c r="K30" s="13"/>
      <c r="L30" s="13"/>
      <c r="M30" s="11"/>
    </row>
    <row r="31" spans="1:13">
      <c r="A31" s="11"/>
      <c r="B31" s="13"/>
      <c r="C31" s="13"/>
      <c r="D31" s="13"/>
      <c r="E31" s="13"/>
      <c r="F31" s="13"/>
      <c r="G31" s="13"/>
      <c r="H31" s="13"/>
      <c r="I31" s="13"/>
      <c r="J31" s="13"/>
      <c r="K31" s="13"/>
      <c r="L31" s="13"/>
      <c r="M31" s="11"/>
    </row>
    <row r="32" spans="1:13" ht="24.75" customHeight="1">
      <c r="A32" s="11"/>
      <c r="B32" s="13"/>
      <c r="C32" s="13"/>
      <c r="D32" s="13"/>
      <c r="E32" s="13"/>
      <c r="F32" s="13"/>
      <c r="G32" s="13"/>
      <c r="H32" s="13"/>
      <c r="I32" s="13"/>
      <c r="J32" s="13"/>
      <c r="K32" s="13"/>
      <c r="L32" s="13"/>
      <c r="M32" s="11"/>
    </row>
    <row r="33" spans="1:13" ht="41.25" customHeight="1">
      <c r="A33" s="11"/>
      <c r="B33" s="13"/>
      <c r="C33" s="13"/>
      <c r="D33" s="48" t="s">
        <v>98</v>
      </c>
      <c r="E33" s="48"/>
      <c r="F33" s="48"/>
      <c r="G33" s="48"/>
      <c r="H33" s="48"/>
      <c r="I33" s="48"/>
      <c r="J33" s="48"/>
      <c r="K33" s="13"/>
      <c r="L33" s="13"/>
      <c r="M33" s="11"/>
    </row>
    <row r="34" spans="1:13">
      <c r="A34" s="11"/>
      <c r="B34" s="13"/>
      <c r="C34" s="13"/>
      <c r="D34" s="13"/>
      <c r="E34" s="13"/>
      <c r="F34" s="13"/>
      <c r="G34" s="13"/>
      <c r="H34" s="13"/>
      <c r="I34" s="13"/>
      <c r="J34" s="13"/>
      <c r="K34" s="13"/>
      <c r="L34" s="13"/>
      <c r="M34" s="11"/>
    </row>
    <row r="35" spans="1:13">
      <c r="A35" s="11"/>
      <c r="B35" s="13"/>
      <c r="C35" s="13"/>
      <c r="D35" s="13"/>
      <c r="E35" s="13"/>
      <c r="F35" s="13"/>
      <c r="G35" s="13"/>
      <c r="H35" s="13"/>
      <c r="I35" s="13"/>
      <c r="J35" s="13"/>
      <c r="K35" s="13"/>
      <c r="L35" s="13"/>
      <c r="M35" s="11"/>
    </row>
    <row r="36" spans="1:13">
      <c r="A36" s="11"/>
      <c r="B36" s="13"/>
      <c r="C36" s="13"/>
      <c r="D36" s="13"/>
      <c r="E36" s="13"/>
      <c r="F36" s="13"/>
      <c r="G36" s="13"/>
      <c r="H36" s="13"/>
      <c r="I36" s="13"/>
      <c r="J36" s="13"/>
      <c r="K36" s="13"/>
      <c r="L36" s="13"/>
      <c r="M36" s="11"/>
    </row>
    <row r="37" spans="1:13" ht="61.5" customHeight="1">
      <c r="A37" s="11"/>
      <c r="B37" s="13"/>
      <c r="C37" s="49"/>
      <c r="D37" s="49"/>
      <c r="E37" s="49"/>
      <c r="F37" s="49"/>
      <c r="G37" s="49"/>
      <c r="H37" s="49"/>
      <c r="I37" s="49"/>
      <c r="J37" s="49"/>
      <c r="K37" s="49"/>
      <c r="L37" s="20"/>
      <c r="M37" s="11"/>
    </row>
    <row r="38" spans="1:13" ht="160.19999999999999" customHeight="1">
      <c r="A38" s="11"/>
      <c r="B38" s="13"/>
      <c r="C38" s="50" t="s">
        <v>45</v>
      </c>
      <c r="D38" s="50"/>
      <c r="E38" s="50"/>
      <c r="F38" s="50"/>
      <c r="G38" s="50"/>
      <c r="H38" s="50"/>
      <c r="I38" s="50"/>
      <c r="J38" s="50"/>
      <c r="K38" s="50"/>
      <c r="L38" s="20"/>
      <c r="M38" s="11"/>
    </row>
    <row r="39" spans="1:13" ht="14.25" customHeight="1">
      <c r="A39" s="11"/>
      <c r="B39" s="13"/>
      <c r="C39" s="46"/>
      <c r="D39" s="46"/>
      <c r="E39" s="46"/>
      <c r="F39" s="46"/>
      <c r="G39" s="46"/>
      <c r="H39" s="46"/>
      <c r="I39" s="46"/>
      <c r="J39" s="46"/>
      <c r="K39" s="46"/>
      <c r="L39" s="20"/>
      <c r="M39" s="11"/>
    </row>
    <row r="40" spans="1:13">
      <c r="A40" s="11"/>
      <c r="B40" s="13"/>
      <c r="C40" s="13"/>
      <c r="D40" s="13"/>
      <c r="E40" s="13"/>
      <c r="F40" s="13"/>
      <c r="G40" s="13"/>
      <c r="H40" s="13"/>
      <c r="I40" s="13"/>
      <c r="J40" s="13"/>
      <c r="K40" s="13"/>
      <c r="L40" s="13"/>
      <c r="M40" s="11"/>
    </row>
    <row r="41" spans="1:13">
      <c r="A41" s="11"/>
      <c r="B41" s="13"/>
      <c r="C41" s="13"/>
      <c r="D41" s="13"/>
      <c r="E41" s="13"/>
      <c r="F41" s="13"/>
      <c r="G41" s="13"/>
      <c r="H41" s="13"/>
      <c r="I41" s="13"/>
      <c r="J41" s="13"/>
      <c r="K41" s="13"/>
      <c r="L41" s="13"/>
      <c r="M41" s="11"/>
    </row>
    <row r="42" spans="1:13">
      <c r="A42" s="11"/>
      <c r="B42" s="13"/>
      <c r="C42" s="13"/>
      <c r="D42" s="13"/>
      <c r="E42" s="13"/>
      <c r="F42" s="13"/>
      <c r="G42" s="13"/>
      <c r="H42" s="13"/>
      <c r="I42" s="13"/>
      <c r="J42" s="13"/>
      <c r="K42" s="13"/>
      <c r="L42" s="13"/>
      <c r="M42" s="11"/>
    </row>
    <row r="43" spans="1:13">
      <c r="A43" s="11"/>
      <c r="B43" s="13"/>
      <c r="C43" s="13"/>
      <c r="D43" s="13"/>
      <c r="E43" s="13"/>
      <c r="F43" s="13"/>
      <c r="G43" s="21"/>
      <c r="H43" s="13"/>
      <c r="I43" s="13"/>
      <c r="J43" s="13"/>
      <c r="K43" s="13"/>
      <c r="L43" s="13"/>
      <c r="M43" s="11"/>
    </row>
    <row r="44" spans="1:13">
      <c r="A44" s="11"/>
      <c r="B44" s="13"/>
      <c r="C44" s="13"/>
      <c r="D44" s="13"/>
      <c r="E44" s="13"/>
      <c r="F44" s="13"/>
      <c r="G44" s="13"/>
      <c r="H44" s="13"/>
      <c r="I44" s="13"/>
      <c r="J44" s="13"/>
      <c r="K44" s="13"/>
      <c r="L44" s="13"/>
      <c r="M44" s="11"/>
    </row>
    <row r="45" spans="1:13">
      <c r="A45" s="11"/>
      <c r="B45" s="13"/>
      <c r="C45" s="13"/>
      <c r="D45" s="13"/>
      <c r="E45" s="13"/>
      <c r="F45" s="13"/>
      <c r="G45" s="13"/>
      <c r="H45" s="13"/>
      <c r="I45" s="13"/>
      <c r="J45" s="13"/>
      <c r="K45" s="13"/>
      <c r="L45" s="13"/>
      <c r="M45" s="11"/>
    </row>
    <row r="46" spans="1:13">
      <c r="A46" s="11"/>
      <c r="B46" s="13"/>
      <c r="C46" s="13"/>
      <c r="D46" s="13"/>
      <c r="E46" s="13"/>
      <c r="F46" s="13"/>
      <c r="G46" s="13"/>
      <c r="H46" s="13"/>
      <c r="I46" s="13"/>
      <c r="J46" s="13"/>
      <c r="K46" s="13"/>
      <c r="L46" s="13"/>
      <c r="M46" s="11"/>
    </row>
    <row r="47" spans="1:13">
      <c r="A47" s="11"/>
      <c r="B47" s="13"/>
      <c r="C47" s="13"/>
      <c r="D47" s="13"/>
      <c r="E47" s="13"/>
      <c r="F47" s="13"/>
      <c r="G47" s="13"/>
      <c r="H47" s="13"/>
      <c r="I47" s="13"/>
      <c r="J47" s="13"/>
      <c r="K47" s="13"/>
      <c r="L47" s="13"/>
      <c r="M47" s="11"/>
    </row>
    <row r="48" spans="1:13">
      <c r="A48" s="11"/>
      <c r="B48" s="13"/>
      <c r="C48" s="13"/>
      <c r="D48" s="13"/>
      <c r="E48" s="13"/>
      <c r="F48" s="13"/>
      <c r="G48" s="13"/>
      <c r="H48" s="13"/>
      <c r="I48" s="13"/>
      <c r="J48" s="13"/>
      <c r="K48" s="13"/>
      <c r="L48" s="13"/>
      <c r="M48" s="11"/>
    </row>
    <row r="49" spans="1:13">
      <c r="A49" s="11"/>
      <c r="B49" s="13"/>
      <c r="C49" s="13"/>
      <c r="D49" s="13"/>
      <c r="E49" s="13"/>
      <c r="F49" s="13"/>
      <c r="G49" s="13"/>
      <c r="H49" s="13"/>
      <c r="I49" s="13"/>
      <c r="J49" s="13"/>
      <c r="K49" s="13"/>
      <c r="L49" s="13"/>
      <c r="M49" s="11"/>
    </row>
    <row r="50" spans="1:13">
      <c r="A50" s="11"/>
      <c r="B50" s="13"/>
      <c r="C50" s="13"/>
      <c r="D50" s="13"/>
      <c r="E50" s="13"/>
      <c r="F50" s="13"/>
      <c r="G50" s="13"/>
      <c r="H50" s="13"/>
      <c r="I50" s="13"/>
      <c r="J50" s="13"/>
      <c r="K50" s="13"/>
      <c r="L50" s="13"/>
      <c r="M50" s="11"/>
    </row>
    <row r="51" spans="1:13">
      <c r="A51" s="11"/>
      <c r="B51" s="13"/>
      <c r="C51" s="13"/>
      <c r="D51" s="13"/>
      <c r="E51" s="13"/>
      <c r="F51" s="13"/>
      <c r="G51" s="13"/>
      <c r="H51" s="13"/>
      <c r="I51" s="13"/>
      <c r="J51" s="13"/>
      <c r="K51" s="13"/>
      <c r="L51" s="13"/>
      <c r="M51" s="11"/>
    </row>
    <row r="52" spans="1:13">
      <c r="A52" s="11"/>
      <c r="B52" s="13"/>
      <c r="C52" s="13"/>
      <c r="D52" s="13"/>
      <c r="E52" s="13"/>
      <c r="F52" s="13"/>
      <c r="G52" s="13"/>
      <c r="H52" s="13"/>
      <c r="I52" s="13"/>
      <c r="J52" s="13"/>
      <c r="K52" s="13"/>
      <c r="L52" s="13"/>
      <c r="M52" s="11"/>
    </row>
    <row r="53" spans="1:13">
      <c r="A53" s="11"/>
      <c r="B53" s="13"/>
      <c r="C53" s="13"/>
      <c r="D53" s="13"/>
      <c r="E53" s="13"/>
      <c r="F53" s="13"/>
      <c r="G53" s="13"/>
      <c r="H53" s="13"/>
      <c r="I53" s="13"/>
      <c r="J53" s="13"/>
      <c r="K53" s="13"/>
      <c r="L53" s="13"/>
      <c r="M53" s="11"/>
    </row>
    <row r="54" spans="1:13">
      <c r="A54" s="11"/>
      <c r="B54" s="13"/>
      <c r="C54" s="13"/>
      <c r="D54" s="13"/>
      <c r="E54" s="13"/>
      <c r="F54" s="13"/>
      <c r="G54" s="13"/>
      <c r="H54" s="13"/>
      <c r="I54" s="13"/>
      <c r="J54" s="13"/>
      <c r="K54" s="13"/>
      <c r="L54" s="13"/>
      <c r="M54" s="11"/>
    </row>
    <row r="55" spans="1:13">
      <c r="A55" s="11"/>
      <c r="B55" s="13"/>
      <c r="C55" s="13"/>
      <c r="D55" s="13"/>
      <c r="E55" s="13"/>
      <c r="F55" s="13"/>
      <c r="G55" s="13"/>
      <c r="H55" s="13"/>
      <c r="I55" s="13"/>
      <c r="J55" s="13"/>
      <c r="K55" s="13"/>
      <c r="L55" s="13"/>
      <c r="M55" s="11"/>
    </row>
    <row r="56" spans="1:13">
      <c r="A56" s="11"/>
      <c r="B56" s="13"/>
      <c r="C56" s="13"/>
      <c r="D56" s="13"/>
      <c r="E56" s="13"/>
      <c r="F56" s="13"/>
      <c r="G56" s="13"/>
      <c r="H56" s="13"/>
      <c r="I56" s="13"/>
      <c r="J56" s="13"/>
      <c r="K56" s="13"/>
      <c r="L56" s="13"/>
      <c r="M56" s="11"/>
    </row>
    <row r="57" spans="1:13">
      <c r="A57" s="11"/>
      <c r="B57" s="13"/>
      <c r="C57" s="13"/>
      <c r="D57" s="13"/>
      <c r="E57" s="13"/>
      <c r="F57" s="13"/>
      <c r="G57" s="13"/>
      <c r="H57" s="13"/>
      <c r="I57" s="13"/>
      <c r="J57" s="13"/>
      <c r="K57" s="13"/>
      <c r="L57" s="13"/>
      <c r="M57" s="11"/>
    </row>
    <row r="58" spans="1:13" ht="39.75" customHeight="1">
      <c r="A58" s="11"/>
      <c r="B58" s="11"/>
      <c r="C58" s="11"/>
      <c r="D58" s="11"/>
      <c r="E58" s="11"/>
      <c r="F58" s="11"/>
      <c r="G58" s="11"/>
      <c r="H58" s="11"/>
      <c r="I58" s="11"/>
      <c r="J58" s="11"/>
      <c r="K58" s="11"/>
      <c r="L58" s="11"/>
      <c r="M58" s="11"/>
    </row>
    <row r="59" spans="1:13">
      <c r="C59" s="13"/>
      <c r="D59" s="13"/>
      <c r="E59" s="13"/>
      <c r="F59" s="13"/>
      <c r="G59" s="13"/>
      <c r="H59" s="13"/>
      <c r="I59" s="13"/>
      <c r="J59" s="13"/>
      <c r="K59" s="13"/>
      <c r="L59" s="13"/>
    </row>
    <row r="60" spans="1:13">
      <c r="C60" s="13"/>
      <c r="D60" s="13"/>
      <c r="E60" s="13"/>
      <c r="F60" s="13"/>
      <c r="G60" s="13"/>
      <c r="H60" s="13"/>
      <c r="I60" s="13"/>
      <c r="J60" s="13"/>
      <c r="K60" s="13"/>
      <c r="L60" s="13"/>
    </row>
    <row r="61" spans="1:13">
      <c r="C61" s="13"/>
      <c r="D61" s="13"/>
      <c r="E61" s="13"/>
      <c r="F61" s="13"/>
      <c r="G61" s="13"/>
      <c r="H61" s="13"/>
      <c r="I61" s="13"/>
      <c r="J61" s="13"/>
      <c r="K61" s="13"/>
      <c r="L61" s="13"/>
    </row>
  </sheetData>
  <mergeCells count="5">
    <mergeCell ref="C39:K39"/>
    <mergeCell ref="C4:K5"/>
    <mergeCell ref="D33:J33"/>
    <mergeCell ref="C37:K37"/>
    <mergeCell ref="C38:K38"/>
  </mergeCells>
  <printOptions horizontalCentered="1" verticalCentered="1"/>
  <pageMargins left="0.7" right="0.7" top="0.75" bottom="0.75" header="0.3" footer="0.3"/>
  <pageSetup paperSize="9" scale="56" orientation="portrait" r:id="rId1"/>
  <rowBreaks count="1" manualBreakCount="1">
    <brk id="58" max="16383" man="1"/>
  </rowBreaks>
  <drawing r:id="rId2"/>
</worksheet>
</file>

<file path=xl/worksheets/sheet2.xml><?xml version="1.0" encoding="utf-8"?>
<worksheet xmlns="http://schemas.openxmlformats.org/spreadsheetml/2006/main" xmlns:r="http://schemas.openxmlformats.org/officeDocument/2006/relationships">
  <sheetPr>
    <tabColor rgb="FF0070C0"/>
  </sheetPr>
  <dimension ref="A1:C5"/>
  <sheetViews>
    <sheetView view="pageBreakPreview" zoomScaleSheetLayoutView="100" workbookViewId="0">
      <selection activeCell="C4" sqref="C4:C5"/>
    </sheetView>
  </sheetViews>
  <sheetFormatPr defaultRowHeight="14.4"/>
  <cols>
    <col min="2" max="2" width="48.5546875" customWidth="1"/>
    <col min="3" max="3" width="25.109375" customWidth="1"/>
  </cols>
  <sheetData>
    <row r="1" spans="1:3" ht="103.2" customHeight="1">
      <c r="A1" s="51" t="s">
        <v>45</v>
      </c>
      <c r="B1" s="51"/>
      <c r="C1" s="51"/>
    </row>
    <row r="2" spans="1:3" ht="21.6" customHeight="1">
      <c r="A2" s="51" t="s">
        <v>72</v>
      </c>
      <c r="B2" s="51"/>
      <c r="C2" s="51"/>
    </row>
    <row r="3" spans="1:3" ht="35.4" customHeight="1">
      <c r="A3" s="6" t="s">
        <v>22</v>
      </c>
      <c r="B3" s="6" t="s">
        <v>40</v>
      </c>
      <c r="C3" s="7" t="s">
        <v>41</v>
      </c>
    </row>
    <row r="4" spans="1:3" ht="45.6" customHeight="1">
      <c r="A4" s="6">
        <v>1</v>
      </c>
      <c r="B4" s="8" t="s">
        <v>44</v>
      </c>
      <c r="C4" s="9"/>
    </row>
    <row r="5" spans="1:3" ht="56.4" customHeight="1">
      <c r="A5" s="6"/>
      <c r="B5" s="8" t="s">
        <v>42</v>
      </c>
      <c r="C5" s="10"/>
    </row>
  </sheetData>
  <mergeCells count="2">
    <mergeCell ref="A1:C1"/>
    <mergeCell ref="A2:C2"/>
  </mergeCells>
  <printOptions horizontalCentere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sheetPr>
    <tabColor rgb="FF00B050"/>
  </sheetPr>
  <dimension ref="A1:L31"/>
  <sheetViews>
    <sheetView view="pageBreakPreview" zoomScale="85" zoomScaleSheetLayoutView="85" workbookViewId="0">
      <selection activeCell="F31" sqref="F31"/>
    </sheetView>
  </sheetViews>
  <sheetFormatPr defaultRowHeight="14.4"/>
  <cols>
    <col min="1" max="1" width="6.33203125" style="1" customWidth="1"/>
    <col min="2" max="2" width="58.88671875" style="31" customWidth="1"/>
    <col min="3" max="3" width="9.109375" style="1"/>
    <col min="4" max="4" width="10" style="1" bestFit="1" customWidth="1"/>
    <col min="5" max="5" width="13.33203125" style="36" bestFit="1" customWidth="1"/>
    <col min="6" max="6" width="19.6640625" style="36" bestFit="1" customWidth="1"/>
  </cols>
  <sheetData>
    <row r="1" spans="1:12" ht="63.6" customHeight="1">
      <c r="A1" s="55" t="str">
        <f>'MAIN SUMMARY'!A1</f>
        <v>GBES Bangash Colony Pirwadhai Rawalpindi.Construction of Boundary Wall 104 R Ft With Roar Cut Wire In GBES Bangash Colony Pirwadhai Rawalpindi &amp; Rehabilitation of Existing Building</v>
      </c>
      <c r="B1" s="56"/>
      <c r="C1" s="56"/>
      <c r="D1" s="56"/>
      <c r="E1" s="56"/>
      <c r="F1" s="56"/>
      <c r="G1" s="52"/>
      <c r="H1" s="52"/>
      <c r="I1" s="52"/>
      <c r="J1" s="52"/>
      <c r="K1" s="52"/>
      <c r="L1" s="52"/>
    </row>
    <row r="2" spans="1:12" ht="24.75" customHeight="1">
      <c r="A2" s="57" t="s">
        <v>30</v>
      </c>
      <c r="B2" s="57"/>
      <c r="C2" s="57"/>
      <c r="D2" s="57"/>
      <c r="E2" s="57"/>
      <c r="F2" s="57"/>
      <c r="G2" s="53"/>
      <c r="H2" s="53"/>
      <c r="I2" s="53"/>
      <c r="J2" s="53"/>
      <c r="K2" s="53"/>
      <c r="L2" s="53"/>
    </row>
    <row r="3" spans="1:12" s="1" customFormat="1" ht="29.25" customHeight="1">
      <c r="A3" s="32" t="s">
        <v>20</v>
      </c>
      <c r="B3" s="23" t="s">
        <v>0</v>
      </c>
      <c r="C3" s="23" t="s">
        <v>1</v>
      </c>
      <c r="D3" s="23" t="s">
        <v>2</v>
      </c>
      <c r="E3" s="33" t="s">
        <v>3</v>
      </c>
      <c r="F3" s="33" t="s">
        <v>4</v>
      </c>
    </row>
    <row r="4" spans="1:12" s="1" customFormat="1" ht="29.25" customHeight="1">
      <c r="A4" s="3"/>
      <c r="B4" s="25" t="s">
        <v>31</v>
      </c>
      <c r="C4" s="4"/>
      <c r="D4" s="4"/>
      <c r="E4" s="34"/>
      <c r="F4" s="34"/>
    </row>
    <row r="5" spans="1:12" s="1" customFormat="1" ht="29.25" customHeight="1">
      <c r="A5" s="3" t="s">
        <v>46</v>
      </c>
      <c r="B5" s="26" t="s">
        <v>34</v>
      </c>
      <c r="C5" s="4" t="s">
        <v>6</v>
      </c>
      <c r="D5" s="2">
        <f>Sheet1!I8</f>
        <v>186.04651162790697</v>
      </c>
      <c r="E5" s="34"/>
      <c r="F5" s="35"/>
    </row>
    <row r="6" spans="1:12" s="1" customFormat="1" ht="59.4" customHeight="1">
      <c r="A6" s="3" t="s">
        <v>47</v>
      </c>
      <c r="B6" s="27" t="s">
        <v>35</v>
      </c>
      <c r="C6" s="4" t="s">
        <v>5</v>
      </c>
      <c r="D6" s="2">
        <f>Sheet1!I14</f>
        <v>169.87542468856171</v>
      </c>
      <c r="E6" s="34"/>
      <c r="F6" s="35"/>
    </row>
    <row r="7" spans="1:12" s="1" customFormat="1" ht="75" customHeight="1">
      <c r="A7" s="3" t="s">
        <v>48</v>
      </c>
      <c r="B7" s="27" t="s">
        <v>37</v>
      </c>
      <c r="C7" s="4" t="s">
        <v>5</v>
      </c>
      <c r="D7" s="2">
        <f>Sheet1!I20</f>
        <v>169.87542468856171</v>
      </c>
      <c r="E7" s="34"/>
      <c r="F7" s="35"/>
    </row>
    <row r="8" spans="1:12" s="1" customFormat="1" ht="81.599999999999994" customHeight="1">
      <c r="A8" s="3" t="s">
        <v>49</v>
      </c>
      <c r="B8" s="27" t="s">
        <v>36</v>
      </c>
      <c r="C8" s="4" t="s">
        <v>5</v>
      </c>
      <c r="D8" s="2">
        <f>Sheet1!I26</f>
        <v>169.87542468856171</v>
      </c>
      <c r="E8" s="34"/>
      <c r="F8" s="35"/>
    </row>
    <row r="9" spans="1:12" s="1" customFormat="1" ht="62.4">
      <c r="A9" s="3" t="s">
        <v>50</v>
      </c>
      <c r="B9" s="27" t="s">
        <v>38</v>
      </c>
      <c r="C9" s="4" t="s">
        <v>5</v>
      </c>
      <c r="D9" s="2">
        <f>Sheet1!I32</f>
        <v>169.87542468856171</v>
      </c>
      <c r="E9" s="34"/>
      <c r="F9" s="35"/>
      <c r="H9" s="1">
        <f>1200/330</f>
        <v>3.6363636363636362</v>
      </c>
    </row>
    <row r="10" spans="1:12" s="1" customFormat="1" ht="68.400000000000006" customHeight="1">
      <c r="A10" s="3" t="s">
        <v>51</v>
      </c>
      <c r="B10" s="27" t="s">
        <v>39</v>
      </c>
      <c r="C10" s="4" t="s">
        <v>5</v>
      </c>
      <c r="D10" s="2">
        <f>Sheet1!I38</f>
        <v>169.87542468856171</v>
      </c>
      <c r="E10" s="34"/>
      <c r="F10" s="35"/>
    </row>
    <row r="11" spans="1:12" ht="81.599999999999994" customHeight="1">
      <c r="A11" s="3" t="s">
        <v>52</v>
      </c>
      <c r="B11" s="28" t="s">
        <v>9</v>
      </c>
      <c r="C11" s="4" t="s">
        <v>5</v>
      </c>
      <c r="D11" s="2">
        <f>Sheet1!I47</f>
        <v>81.67468856172141</v>
      </c>
      <c r="E11" s="35"/>
      <c r="F11" s="35"/>
      <c r="I11">
        <v>1600</v>
      </c>
      <c r="J11">
        <v>8000</v>
      </c>
      <c r="K11">
        <f>J11-I11</f>
        <v>6400</v>
      </c>
    </row>
    <row r="12" spans="1:12" ht="30" customHeight="1">
      <c r="A12" s="3" t="s">
        <v>53</v>
      </c>
      <c r="B12" s="28" t="s">
        <v>10</v>
      </c>
      <c r="C12" s="4" t="s">
        <v>5</v>
      </c>
      <c r="D12" s="2">
        <f>Sheet1!I47</f>
        <v>81.67468856172141</v>
      </c>
      <c r="E12" s="35"/>
      <c r="F12" s="35"/>
      <c r="K12">
        <f>K11/400</f>
        <v>16</v>
      </c>
    </row>
    <row r="13" spans="1:12" ht="30" customHeight="1">
      <c r="A13" s="3" t="s">
        <v>54</v>
      </c>
      <c r="B13" s="28" t="s">
        <v>8</v>
      </c>
      <c r="C13" s="4" t="s">
        <v>5</v>
      </c>
      <c r="D13" s="2">
        <v>81.67468856172141</v>
      </c>
      <c r="E13" s="35"/>
      <c r="F13" s="35"/>
    </row>
    <row r="14" spans="1:12" ht="28.8">
      <c r="A14" s="3" t="s">
        <v>55</v>
      </c>
      <c r="B14" s="28" t="s">
        <v>19</v>
      </c>
      <c r="C14" s="3"/>
      <c r="D14" s="5"/>
      <c r="E14" s="34"/>
      <c r="F14" s="35"/>
    </row>
    <row r="15" spans="1:12" ht="28.8">
      <c r="A15" s="3" t="s">
        <v>56</v>
      </c>
      <c r="B15" s="29" t="s">
        <v>29</v>
      </c>
      <c r="C15" s="4" t="s">
        <v>5</v>
      </c>
      <c r="D15" s="5">
        <f>Sheet1!I62</f>
        <v>0.60730464326160827</v>
      </c>
      <c r="E15" s="35"/>
      <c r="F15" s="35"/>
    </row>
    <row r="16" spans="1:12" ht="28.8">
      <c r="A16" s="3" t="s">
        <v>57</v>
      </c>
      <c r="B16" s="28" t="s">
        <v>18</v>
      </c>
      <c r="C16" s="4" t="s">
        <v>5</v>
      </c>
      <c r="D16" s="2">
        <f>Sheet1!I70</f>
        <v>4.0837344280860703</v>
      </c>
      <c r="E16" s="35"/>
      <c r="F16" s="35"/>
    </row>
    <row r="17" spans="1:6" ht="115.2">
      <c r="A17" s="3" t="s">
        <v>58</v>
      </c>
      <c r="B17" s="28" t="s">
        <v>13</v>
      </c>
      <c r="C17" s="3"/>
      <c r="D17" s="3"/>
      <c r="E17" s="34"/>
      <c r="F17" s="35"/>
    </row>
    <row r="18" spans="1:6" ht="107.4" customHeight="1">
      <c r="A18" s="3" t="s">
        <v>59</v>
      </c>
      <c r="B18" s="28" t="s">
        <v>11</v>
      </c>
      <c r="C18" s="4" t="s">
        <v>5</v>
      </c>
      <c r="D18" s="2">
        <f>Sheet1!I86</f>
        <v>15.254636183465459</v>
      </c>
      <c r="E18" s="35"/>
      <c r="F18" s="35"/>
    </row>
    <row r="19" spans="1:6" ht="82.2" customHeight="1">
      <c r="A19" s="3" t="s">
        <v>60</v>
      </c>
      <c r="B19" s="28" t="s">
        <v>12</v>
      </c>
      <c r="C19" s="4" t="s">
        <v>5</v>
      </c>
      <c r="D19" s="2">
        <f>Sheet1!I93</f>
        <v>4.0486976217440542</v>
      </c>
      <c r="E19" s="35"/>
      <c r="F19" s="35"/>
    </row>
    <row r="20" spans="1:6" ht="78" customHeight="1">
      <c r="A20" s="3" t="s">
        <v>61</v>
      </c>
      <c r="B20" s="30" t="s">
        <v>27</v>
      </c>
      <c r="C20" s="3" t="s">
        <v>6</v>
      </c>
      <c r="D20" s="5">
        <f>Sheet1!I145</f>
        <v>11.972093023255814</v>
      </c>
      <c r="E20" s="35"/>
      <c r="F20" s="35"/>
    </row>
    <row r="21" spans="1:6" ht="72">
      <c r="A21" s="3" t="s">
        <v>62</v>
      </c>
      <c r="B21" s="28" t="s">
        <v>15</v>
      </c>
      <c r="C21" s="3"/>
      <c r="D21" s="3"/>
      <c r="F21" s="35"/>
    </row>
    <row r="22" spans="1:6" ht="28.8">
      <c r="A22" s="3" t="s">
        <v>63</v>
      </c>
      <c r="B22" s="24" t="s">
        <v>16</v>
      </c>
      <c r="C22" s="4" t="s">
        <v>17</v>
      </c>
      <c r="D22" s="2">
        <f>Sheet1!I77</f>
        <v>23.732283464566933</v>
      </c>
      <c r="E22" s="34"/>
      <c r="F22" s="35"/>
    </row>
    <row r="23" spans="1:6" ht="28.8">
      <c r="A23" s="3" t="s">
        <v>64</v>
      </c>
      <c r="B23" s="28" t="s">
        <v>14</v>
      </c>
      <c r="C23" s="4" t="s">
        <v>5</v>
      </c>
      <c r="D23" s="2">
        <f>Sheet1!I101</f>
        <v>18.919875424688563</v>
      </c>
      <c r="E23" s="35"/>
      <c r="F23" s="35"/>
    </row>
    <row r="24" spans="1:6" ht="30" customHeight="1">
      <c r="A24" s="3" t="s">
        <v>65</v>
      </c>
      <c r="B24" s="28" t="s">
        <v>32</v>
      </c>
      <c r="C24" s="4" t="s">
        <v>5</v>
      </c>
      <c r="D24" s="2">
        <f>Sheet1!I110</f>
        <v>25.226500566251421</v>
      </c>
      <c r="E24" s="35"/>
      <c r="F24" s="35"/>
    </row>
    <row r="25" spans="1:6" ht="30" customHeight="1">
      <c r="A25" s="3" t="s">
        <v>66</v>
      </c>
      <c r="B25" s="28" t="s">
        <v>7</v>
      </c>
      <c r="C25" s="4" t="s">
        <v>6</v>
      </c>
      <c r="D25" s="2">
        <f>Sheet1!I117</f>
        <v>110.51162790697674</v>
      </c>
      <c r="E25" s="35"/>
      <c r="F25" s="35"/>
    </row>
    <row r="26" spans="1:6" ht="30" customHeight="1">
      <c r="A26" s="3" t="s">
        <v>67</v>
      </c>
      <c r="B26" s="28" t="s">
        <v>23</v>
      </c>
      <c r="C26" s="4" t="s">
        <v>6</v>
      </c>
      <c r="D26" s="2">
        <f>Sheet1!I124</f>
        <v>110.51162790697674</v>
      </c>
      <c r="E26" s="35"/>
      <c r="F26" s="35"/>
    </row>
    <row r="27" spans="1:6" ht="85.2" customHeight="1">
      <c r="A27" s="3" t="s">
        <v>68</v>
      </c>
      <c r="B27" s="28" t="s">
        <v>24</v>
      </c>
      <c r="C27" s="4" t="s">
        <v>6</v>
      </c>
      <c r="D27" s="2">
        <f>Sheet1!I131</f>
        <v>221.02325581395348</v>
      </c>
      <c r="E27" s="35"/>
      <c r="F27" s="35"/>
    </row>
    <row r="28" spans="1:6" ht="28.8">
      <c r="A28" s="3" t="s">
        <v>69</v>
      </c>
      <c r="B28" s="24" t="s">
        <v>25</v>
      </c>
      <c r="C28" s="4" t="s">
        <v>6</v>
      </c>
      <c r="D28" s="2">
        <v>221.02325581395348</v>
      </c>
      <c r="E28" s="35"/>
      <c r="F28" s="35"/>
    </row>
    <row r="29" spans="1:6" ht="129.6">
      <c r="A29" s="3" t="s">
        <v>70</v>
      </c>
      <c r="B29" s="28" t="s">
        <v>26</v>
      </c>
      <c r="C29" s="4" t="s">
        <v>28</v>
      </c>
      <c r="D29" s="2">
        <f>Sheet1!I138</f>
        <v>34.867418469978666</v>
      </c>
      <c r="E29" s="35"/>
      <c r="F29" s="35"/>
    </row>
    <row r="30" spans="1:6" ht="60.6" customHeight="1">
      <c r="A30" s="3" t="s">
        <v>71</v>
      </c>
      <c r="B30" s="28" t="s">
        <v>33</v>
      </c>
      <c r="C30" s="4" t="s">
        <v>6</v>
      </c>
      <c r="D30" s="2">
        <f>Sheet1!I152</f>
        <v>20.930288372093024</v>
      </c>
      <c r="E30" s="35"/>
      <c r="F30" s="35"/>
    </row>
    <row r="31" spans="1:6" ht="31.95" customHeight="1">
      <c r="A31" s="4"/>
      <c r="B31" s="54" t="s">
        <v>21</v>
      </c>
      <c r="C31" s="54"/>
      <c r="D31" s="54"/>
      <c r="E31" s="54"/>
      <c r="F31" s="22"/>
    </row>
  </sheetData>
  <mergeCells count="5">
    <mergeCell ref="G1:L1"/>
    <mergeCell ref="G2:L2"/>
    <mergeCell ref="B31:E31"/>
    <mergeCell ref="A1:F1"/>
    <mergeCell ref="A2:F2"/>
  </mergeCells>
  <phoneticPr fontId="18" type="noConversion"/>
  <pageMargins left="0.7" right="0.7" top="0.75" bottom="0.75" header="0.3" footer="0.3"/>
  <pageSetup paperSize="9" scale="74" orientation="portrait" r:id="rId1"/>
</worksheet>
</file>

<file path=xl/worksheets/sheet4.xml><?xml version="1.0" encoding="utf-8"?>
<worksheet xmlns="http://schemas.openxmlformats.org/spreadsheetml/2006/main" xmlns:r="http://schemas.openxmlformats.org/officeDocument/2006/relationships">
  <sheetPr>
    <tabColor rgb="FF7030A0"/>
  </sheetPr>
  <dimension ref="A1:I152"/>
  <sheetViews>
    <sheetView topLeftCell="A145" workbookViewId="0">
      <selection activeCell="C150" sqref="C150:H150"/>
    </sheetView>
  </sheetViews>
  <sheetFormatPr defaultRowHeight="14.4"/>
  <cols>
    <col min="2" max="2" width="20.109375" bestFit="1" customWidth="1"/>
  </cols>
  <sheetData>
    <row r="1" spans="1:9">
      <c r="A1" s="80" t="str">
        <f>'[1]civil works'!A1:F1</f>
        <v>GBES BANGASH  COLONY PIRWADHAI</v>
      </c>
      <c r="B1" s="80"/>
      <c r="C1" s="80"/>
      <c r="D1" s="80"/>
      <c r="E1" s="80"/>
      <c r="F1" s="80"/>
      <c r="G1" s="80"/>
      <c r="H1" s="80"/>
    </row>
    <row r="2" spans="1:9">
      <c r="A2" s="80" t="s">
        <v>73</v>
      </c>
      <c r="B2" s="80"/>
      <c r="C2" s="80"/>
      <c r="D2" s="80"/>
      <c r="E2" s="80"/>
      <c r="F2" s="80"/>
      <c r="G2" s="80"/>
      <c r="H2" s="80"/>
    </row>
    <row r="3" spans="1:9" ht="64.5" customHeight="1">
      <c r="A3" s="37" t="s">
        <v>74</v>
      </c>
      <c r="B3" s="61" t="str">
        <f>'BW-SHEET'!B5</f>
        <v>Clearing and Grubbing by mechanical means</v>
      </c>
      <c r="C3" s="62"/>
      <c r="D3" s="62"/>
      <c r="E3" s="62"/>
      <c r="F3" s="62"/>
      <c r="G3" s="62"/>
      <c r="H3" s="62"/>
      <c r="I3" s="63"/>
    </row>
    <row r="4" spans="1:9" s="1" customFormat="1">
      <c r="A4" s="64" t="s">
        <v>75</v>
      </c>
      <c r="B4" s="66" t="s">
        <v>0</v>
      </c>
      <c r="C4" s="66" t="s">
        <v>1</v>
      </c>
      <c r="D4" s="38"/>
      <c r="E4" s="66" t="s">
        <v>76</v>
      </c>
      <c r="F4" s="70" t="s">
        <v>77</v>
      </c>
      <c r="G4" s="71"/>
      <c r="H4" s="72"/>
      <c r="I4" s="66" t="s">
        <v>2</v>
      </c>
    </row>
    <row r="5" spans="1:9" s="1" customFormat="1">
      <c r="A5" s="69"/>
      <c r="B5" s="67"/>
      <c r="C5" s="67"/>
      <c r="D5" s="39"/>
      <c r="E5" s="67"/>
      <c r="F5" s="4" t="s">
        <v>78</v>
      </c>
      <c r="G5" s="4" t="s">
        <v>79</v>
      </c>
      <c r="H5" s="4" t="s">
        <v>80</v>
      </c>
      <c r="I5" s="67"/>
    </row>
    <row r="6" spans="1:9">
      <c r="A6" s="40"/>
      <c r="B6" s="40" t="s">
        <v>96</v>
      </c>
      <c r="C6" s="40" t="s">
        <v>82</v>
      </c>
      <c r="D6" s="40">
        <v>1</v>
      </c>
      <c r="E6" s="40">
        <v>1</v>
      </c>
      <c r="F6" s="40">
        <v>2000</v>
      </c>
      <c r="G6" s="40"/>
      <c r="H6" s="40"/>
      <c r="I6" s="40">
        <f>F6</f>
        <v>2000</v>
      </c>
    </row>
    <row r="7" spans="1:9">
      <c r="A7" s="40"/>
      <c r="B7" s="40"/>
      <c r="C7" s="58" t="s">
        <v>84</v>
      </c>
      <c r="D7" s="59"/>
      <c r="E7" s="59"/>
      <c r="F7" s="59"/>
      <c r="G7" s="59"/>
      <c r="H7" s="60"/>
      <c r="I7" s="40">
        <f>SUM(I6:I6)</f>
        <v>2000</v>
      </c>
    </row>
    <row r="8" spans="1:9">
      <c r="A8" s="40"/>
      <c r="B8" s="40"/>
      <c r="C8" s="58" t="s">
        <v>85</v>
      </c>
      <c r="D8" s="59"/>
      <c r="E8" s="59"/>
      <c r="F8" s="59"/>
      <c r="G8" s="59"/>
      <c r="H8" s="60"/>
      <c r="I8" s="44">
        <f>I7/10.75</f>
        <v>186.04651162790697</v>
      </c>
    </row>
    <row r="9" spans="1:9" ht="64.5" customHeight="1">
      <c r="A9" s="37" t="s">
        <v>74</v>
      </c>
      <c r="B9" s="61" t="str">
        <f>'BW-SHEET'!B6</f>
        <v>Filling, watering and ramming earth under floors:-with new earth excavated from outside,lead upto one chain (30 m).</v>
      </c>
      <c r="C9" s="62"/>
      <c r="D9" s="62"/>
      <c r="E9" s="62"/>
      <c r="F9" s="62"/>
      <c r="G9" s="62"/>
      <c r="H9" s="62"/>
      <c r="I9" s="63"/>
    </row>
    <row r="10" spans="1:9" s="1" customFormat="1">
      <c r="A10" s="64" t="s">
        <v>75</v>
      </c>
      <c r="B10" s="66" t="s">
        <v>0</v>
      </c>
      <c r="C10" s="66" t="s">
        <v>1</v>
      </c>
      <c r="D10" s="38"/>
      <c r="E10" s="66" t="s">
        <v>76</v>
      </c>
      <c r="F10" s="70" t="s">
        <v>77</v>
      </c>
      <c r="G10" s="71"/>
      <c r="H10" s="72"/>
      <c r="I10" s="66" t="s">
        <v>2</v>
      </c>
    </row>
    <row r="11" spans="1:9" s="1" customFormat="1">
      <c r="A11" s="69"/>
      <c r="B11" s="67"/>
      <c r="C11" s="67"/>
      <c r="D11" s="39"/>
      <c r="E11" s="67"/>
      <c r="F11" s="4" t="s">
        <v>78</v>
      </c>
      <c r="G11" s="4" t="s">
        <v>79</v>
      </c>
      <c r="H11" s="4" t="s">
        <v>80</v>
      </c>
      <c r="I11" s="67"/>
    </row>
    <row r="12" spans="1:9">
      <c r="A12" s="40"/>
      <c r="B12" s="40" t="s">
        <v>97</v>
      </c>
      <c r="C12" s="40" t="s">
        <v>82</v>
      </c>
      <c r="D12" s="40">
        <v>1</v>
      </c>
      <c r="E12" s="40">
        <v>1</v>
      </c>
      <c r="F12" s="40">
        <v>2000</v>
      </c>
      <c r="G12" s="40"/>
      <c r="H12" s="40">
        <v>3</v>
      </c>
      <c r="I12" s="40">
        <f>H12*F12</f>
        <v>6000</v>
      </c>
    </row>
    <row r="13" spans="1:9">
      <c r="A13" s="40"/>
      <c r="B13" s="40"/>
      <c r="C13" s="58" t="s">
        <v>84</v>
      </c>
      <c r="D13" s="59"/>
      <c r="E13" s="59"/>
      <c r="F13" s="59"/>
      <c r="G13" s="59"/>
      <c r="H13" s="60"/>
      <c r="I13" s="40">
        <f>SUM(I12:I12)</f>
        <v>6000</v>
      </c>
    </row>
    <row r="14" spans="1:9">
      <c r="A14" s="40"/>
      <c r="B14" s="40"/>
      <c r="C14" s="58" t="s">
        <v>85</v>
      </c>
      <c r="D14" s="59"/>
      <c r="E14" s="59"/>
      <c r="F14" s="59"/>
      <c r="G14" s="59"/>
      <c r="H14" s="60"/>
      <c r="I14" s="44">
        <f>I13/35.32</f>
        <v>169.87542468856171</v>
      </c>
    </row>
    <row r="15" spans="1:9" ht="64.5" customHeight="1">
      <c r="A15" s="37" t="s">
        <v>74</v>
      </c>
      <c r="B15" s="61" t="str">
        <f>'BW-SHEET'!B7</f>
        <v>Extra for every 50 ft. (15 m) additional lead or part thereof :-i)for earhtwork soft, ordinary, hard and very hard.(50m to 300m = 5*4.85=24.25</v>
      </c>
      <c r="C15" s="62"/>
      <c r="D15" s="62"/>
      <c r="E15" s="62"/>
      <c r="F15" s="62"/>
      <c r="G15" s="62"/>
      <c r="H15" s="62"/>
      <c r="I15" s="63"/>
    </row>
    <row r="16" spans="1:9" s="1" customFormat="1">
      <c r="A16" s="64" t="s">
        <v>75</v>
      </c>
      <c r="B16" s="66" t="s">
        <v>0</v>
      </c>
      <c r="C16" s="66" t="s">
        <v>1</v>
      </c>
      <c r="D16" s="38"/>
      <c r="E16" s="66" t="s">
        <v>76</v>
      </c>
      <c r="F16" s="70" t="s">
        <v>77</v>
      </c>
      <c r="G16" s="71"/>
      <c r="H16" s="72"/>
      <c r="I16" s="66" t="s">
        <v>2</v>
      </c>
    </row>
    <row r="17" spans="1:9" s="1" customFormat="1">
      <c r="A17" s="69"/>
      <c r="B17" s="67"/>
      <c r="C17" s="67"/>
      <c r="D17" s="39"/>
      <c r="E17" s="67"/>
      <c r="F17" s="4" t="s">
        <v>78</v>
      </c>
      <c r="G17" s="4" t="s">
        <v>79</v>
      </c>
      <c r="H17" s="4" t="s">
        <v>80</v>
      </c>
      <c r="I17" s="67"/>
    </row>
    <row r="18" spans="1:9">
      <c r="A18" s="40"/>
      <c r="B18" s="40" t="s">
        <v>97</v>
      </c>
      <c r="C18" s="40" t="s">
        <v>82</v>
      </c>
      <c r="D18" s="40">
        <v>1</v>
      </c>
      <c r="E18" s="40">
        <v>1</v>
      </c>
      <c r="F18" s="40">
        <v>2000</v>
      </c>
      <c r="G18" s="40"/>
      <c r="H18" s="40">
        <v>3</v>
      </c>
      <c r="I18" s="40">
        <f>H18*F18</f>
        <v>6000</v>
      </c>
    </row>
    <row r="19" spans="1:9">
      <c r="A19" s="40"/>
      <c r="B19" s="40"/>
      <c r="C19" s="58" t="s">
        <v>84</v>
      </c>
      <c r="D19" s="59"/>
      <c r="E19" s="59"/>
      <c r="F19" s="59"/>
      <c r="G19" s="59"/>
      <c r="H19" s="60"/>
      <c r="I19" s="40">
        <f>SUM(I18:I18)</f>
        <v>6000</v>
      </c>
    </row>
    <row r="20" spans="1:9">
      <c r="A20" s="40"/>
      <c r="B20" s="40"/>
      <c r="C20" s="58" t="s">
        <v>85</v>
      </c>
      <c r="D20" s="59"/>
      <c r="E20" s="59"/>
      <c r="F20" s="59"/>
      <c r="G20" s="59"/>
      <c r="H20" s="60"/>
      <c r="I20" s="44">
        <f>I19/35.32</f>
        <v>169.87542468856171</v>
      </c>
    </row>
    <row r="21" spans="1:9" ht="64.5" customHeight="1">
      <c r="A21" s="37" t="s">
        <v>74</v>
      </c>
      <c r="B21" s="61" t="str">
        <f>'BW-SHEET'!B8</f>
        <v>Transportation of earth all types when the total distance,including the lead covered in the item of work, is more than 1000 ft. (300 m) a)upto ¼ mile (400 m).</v>
      </c>
      <c r="C21" s="62"/>
      <c r="D21" s="62"/>
      <c r="E21" s="62"/>
      <c r="F21" s="62"/>
      <c r="G21" s="62"/>
      <c r="H21" s="62"/>
      <c r="I21" s="63"/>
    </row>
    <row r="22" spans="1:9" s="1" customFormat="1">
      <c r="A22" s="64" t="s">
        <v>75</v>
      </c>
      <c r="B22" s="66" t="s">
        <v>0</v>
      </c>
      <c r="C22" s="66" t="s">
        <v>1</v>
      </c>
      <c r="D22" s="38"/>
      <c r="E22" s="66" t="s">
        <v>76</v>
      </c>
      <c r="F22" s="70" t="s">
        <v>77</v>
      </c>
      <c r="G22" s="71"/>
      <c r="H22" s="72"/>
      <c r="I22" s="66" t="s">
        <v>2</v>
      </c>
    </row>
    <row r="23" spans="1:9" s="1" customFormat="1">
      <c r="A23" s="69"/>
      <c r="B23" s="67"/>
      <c r="C23" s="67"/>
      <c r="D23" s="39"/>
      <c r="E23" s="67"/>
      <c r="F23" s="4" t="s">
        <v>78</v>
      </c>
      <c r="G23" s="4" t="s">
        <v>79</v>
      </c>
      <c r="H23" s="4" t="s">
        <v>80</v>
      </c>
      <c r="I23" s="67"/>
    </row>
    <row r="24" spans="1:9">
      <c r="A24" s="40"/>
      <c r="B24" s="40" t="s">
        <v>97</v>
      </c>
      <c r="C24" s="40" t="s">
        <v>82</v>
      </c>
      <c r="D24" s="40">
        <v>1</v>
      </c>
      <c r="E24" s="40">
        <v>1</v>
      </c>
      <c r="F24" s="40">
        <v>2000</v>
      </c>
      <c r="G24" s="40"/>
      <c r="H24" s="40">
        <v>3</v>
      </c>
      <c r="I24" s="40">
        <f>H24*F24</f>
        <v>6000</v>
      </c>
    </row>
    <row r="25" spans="1:9">
      <c r="A25" s="40"/>
      <c r="B25" s="40"/>
      <c r="C25" s="58" t="s">
        <v>84</v>
      </c>
      <c r="D25" s="59"/>
      <c r="E25" s="59"/>
      <c r="F25" s="59"/>
      <c r="G25" s="59"/>
      <c r="H25" s="60"/>
      <c r="I25" s="40">
        <f>SUM(I24:I24)</f>
        <v>6000</v>
      </c>
    </row>
    <row r="26" spans="1:9">
      <c r="A26" s="40"/>
      <c r="B26" s="40"/>
      <c r="C26" s="58" t="s">
        <v>85</v>
      </c>
      <c r="D26" s="59"/>
      <c r="E26" s="59"/>
      <c r="F26" s="59"/>
      <c r="G26" s="59"/>
      <c r="H26" s="60"/>
      <c r="I26" s="44">
        <f>I25/35.32</f>
        <v>169.87542468856171</v>
      </c>
    </row>
    <row r="27" spans="1:9" ht="64.5" customHeight="1">
      <c r="A27" s="37" t="s">
        <v>74</v>
      </c>
      <c r="B27" s="61" t="str">
        <f>'BW-SHEET'!B9</f>
        <v>b)for every 330 ft. (100 m) additional lead or part thereof,beyond ¼ mile (400 m) upto one mile. (1.6 Km.) (3.63*1.05=3.81)</v>
      </c>
      <c r="C27" s="62"/>
      <c r="D27" s="62"/>
      <c r="E27" s="62"/>
      <c r="F27" s="62"/>
      <c r="G27" s="62"/>
      <c r="H27" s="62"/>
      <c r="I27" s="63"/>
    </row>
    <row r="28" spans="1:9" s="1" customFormat="1">
      <c r="A28" s="64" t="s">
        <v>75</v>
      </c>
      <c r="B28" s="66" t="s">
        <v>0</v>
      </c>
      <c r="C28" s="66" t="s">
        <v>1</v>
      </c>
      <c r="D28" s="38"/>
      <c r="E28" s="66" t="s">
        <v>76</v>
      </c>
      <c r="F28" s="70" t="s">
        <v>77</v>
      </c>
      <c r="G28" s="71"/>
      <c r="H28" s="72"/>
      <c r="I28" s="66" t="s">
        <v>2</v>
      </c>
    </row>
    <row r="29" spans="1:9" s="1" customFormat="1">
      <c r="A29" s="69"/>
      <c r="B29" s="67"/>
      <c r="C29" s="67"/>
      <c r="D29" s="39"/>
      <c r="E29" s="67"/>
      <c r="F29" s="4" t="s">
        <v>78</v>
      </c>
      <c r="G29" s="4" t="s">
        <v>79</v>
      </c>
      <c r="H29" s="4" t="s">
        <v>80</v>
      </c>
      <c r="I29" s="67"/>
    </row>
    <row r="30" spans="1:9">
      <c r="A30" s="40"/>
      <c r="B30" s="40" t="s">
        <v>97</v>
      </c>
      <c r="C30" s="40" t="s">
        <v>82</v>
      </c>
      <c r="D30" s="40">
        <v>1</v>
      </c>
      <c r="E30" s="40">
        <v>1</v>
      </c>
      <c r="F30" s="40">
        <v>2000</v>
      </c>
      <c r="G30" s="40"/>
      <c r="H30" s="40">
        <v>3</v>
      </c>
      <c r="I30" s="40">
        <f>H30*F30</f>
        <v>6000</v>
      </c>
    </row>
    <row r="31" spans="1:9">
      <c r="A31" s="40"/>
      <c r="B31" s="40"/>
      <c r="C31" s="58" t="s">
        <v>84</v>
      </c>
      <c r="D31" s="59"/>
      <c r="E31" s="59"/>
      <c r="F31" s="59"/>
      <c r="G31" s="59"/>
      <c r="H31" s="60"/>
      <c r="I31" s="40">
        <f>SUM(I30:I30)</f>
        <v>6000</v>
      </c>
    </row>
    <row r="32" spans="1:9">
      <c r="A32" s="40"/>
      <c r="B32" s="40"/>
      <c r="C32" s="58" t="s">
        <v>85</v>
      </c>
      <c r="D32" s="59"/>
      <c r="E32" s="59"/>
      <c r="F32" s="59"/>
      <c r="G32" s="59"/>
      <c r="H32" s="60"/>
      <c r="I32" s="44">
        <f>I31/35.32</f>
        <v>169.87542468856171</v>
      </c>
    </row>
    <row r="33" spans="1:9" ht="64.5" customHeight="1">
      <c r="A33" s="37" t="s">
        <v>74</v>
      </c>
      <c r="B33" s="61" t="str">
        <f>'BW-SHEET'!B10</f>
        <v>c)for every ¼ mile (400 m) additional lead or part thereof,beyond one mile (1.6 Km.) upto 5 mile (8 Km). 16x12.85</v>
      </c>
      <c r="C33" s="62"/>
      <c r="D33" s="62"/>
      <c r="E33" s="62"/>
      <c r="F33" s="62"/>
      <c r="G33" s="62"/>
      <c r="H33" s="62"/>
      <c r="I33" s="63"/>
    </row>
    <row r="34" spans="1:9" s="1" customFormat="1">
      <c r="A34" s="64" t="s">
        <v>75</v>
      </c>
      <c r="B34" s="66" t="s">
        <v>0</v>
      </c>
      <c r="C34" s="66" t="s">
        <v>1</v>
      </c>
      <c r="D34" s="38"/>
      <c r="E34" s="66" t="s">
        <v>76</v>
      </c>
      <c r="F34" s="70" t="s">
        <v>77</v>
      </c>
      <c r="G34" s="71"/>
      <c r="H34" s="72"/>
      <c r="I34" s="66" t="s">
        <v>2</v>
      </c>
    </row>
    <row r="35" spans="1:9" s="1" customFormat="1">
      <c r="A35" s="69"/>
      <c r="B35" s="67"/>
      <c r="C35" s="67"/>
      <c r="D35" s="39"/>
      <c r="E35" s="67"/>
      <c r="F35" s="4" t="s">
        <v>78</v>
      </c>
      <c r="G35" s="4" t="s">
        <v>79</v>
      </c>
      <c r="H35" s="4" t="s">
        <v>80</v>
      </c>
      <c r="I35" s="67"/>
    </row>
    <row r="36" spans="1:9">
      <c r="A36" s="40"/>
      <c r="B36" s="40" t="s">
        <v>97</v>
      </c>
      <c r="C36" s="40" t="s">
        <v>82</v>
      </c>
      <c r="D36" s="40">
        <v>1</v>
      </c>
      <c r="E36" s="40">
        <v>1</v>
      </c>
      <c r="F36" s="40">
        <v>2000</v>
      </c>
      <c r="G36" s="40"/>
      <c r="H36" s="40">
        <v>3</v>
      </c>
      <c r="I36" s="40">
        <f>H36*F36</f>
        <v>6000</v>
      </c>
    </row>
    <row r="37" spans="1:9">
      <c r="A37" s="40"/>
      <c r="B37" s="40"/>
      <c r="C37" s="58" t="s">
        <v>84</v>
      </c>
      <c r="D37" s="59"/>
      <c r="E37" s="59"/>
      <c r="F37" s="59"/>
      <c r="G37" s="59"/>
      <c r="H37" s="60"/>
      <c r="I37" s="40">
        <f>SUM(I36:I36)</f>
        <v>6000</v>
      </c>
    </row>
    <row r="38" spans="1:9">
      <c r="A38" s="40"/>
      <c r="B38" s="40"/>
      <c r="C38" s="58" t="s">
        <v>85</v>
      </c>
      <c r="D38" s="59"/>
      <c r="E38" s="59"/>
      <c r="F38" s="59"/>
      <c r="G38" s="59"/>
      <c r="H38" s="60"/>
      <c r="I38" s="44">
        <f>I37/35.32</f>
        <v>169.87542468856171</v>
      </c>
    </row>
    <row r="39" spans="1:9" ht="64.5" customHeight="1">
      <c r="A39" s="37" t="s">
        <v>74</v>
      </c>
      <c r="B39" s="61" t="str">
        <f>'[1]civil works'!B5</f>
        <v>Excavation in foundation of building, bridges and other tructures, including dagbelling, dressing, refilling in layers around tructure with excavated earth, watering and ramming lead upto one chain (30 m)lift upto 5 ft (1.5m). 2) a) By Excavator  Ordinary soil</v>
      </c>
      <c r="C39" s="62"/>
      <c r="D39" s="62"/>
      <c r="E39" s="62"/>
      <c r="F39" s="62"/>
      <c r="G39" s="62"/>
      <c r="H39" s="62"/>
      <c r="I39" s="63"/>
    </row>
    <row r="40" spans="1:9" s="1" customFormat="1">
      <c r="A40" s="64" t="s">
        <v>75</v>
      </c>
      <c r="B40" s="66" t="s">
        <v>0</v>
      </c>
      <c r="C40" s="66" t="s">
        <v>1</v>
      </c>
      <c r="D40" s="38"/>
      <c r="E40" s="66" t="s">
        <v>76</v>
      </c>
      <c r="F40" s="70" t="s">
        <v>77</v>
      </c>
      <c r="G40" s="71"/>
      <c r="H40" s="72"/>
      <c r="I40" s="66" t="s">
        <v>2</v>
      </c>
    </row>
    <row r="41" spans="1:9" s="1" customFormat="1">
      <c r="A41" s="69"/>
      <c r="B41" s="67"/>
      <c r="C41" s="67"/>
      <c r="D41" s="39"/>
      <c r="E41" s="67"/>
      <c r="F41" s="4" t="s">
        <v>78</v>
      </c>
      <c r="G41" s="4" t="s">
        <v>79</v>
      </c>
      <c r="H41" s="4" t="s">
        <v>80</v>
      </c>
      <c r="I41" s="67"/>
    </row>
    <row r="42" spans="1:9">
      <c r="A42" s="40"/>
      <c r="B42" s="40" t="s">
        <v>81</v>
      </c>
      <c r="C42" s="40" t="s">
        <v>82</v>
      </c>
      <c r="D42" s="40">
        <v>1</v>
      </c>
      <c r="E42" s="40">
        <v>13</v>
      </c>
      <c r="F42" s="40">
        <v>5</v>
      </c>
      <c r="G42" s="40">
        <v>5</v>
      </c>
      <c r="H42" s="40">
        <v>5</v>
      </c>
      <c r="I42" s="40">
        <f>H42*G42*F42*E42*D42</f>
        <v>1625</v>
      </c>
    </row>
    <row r="43" spans="1:9">
      <c r="A43" s="40"/>
      <c r="B43" s="40" t="s">
        <v>83</v>
      </c>
      <c r="C43" s="40" t="s">
        <v>82</v>
      </c>
      <c r="D43" s="40">
        <v>1</v>
      </c>
      <c r="E43" s="40">
        <v>12</v>
      </c>
      <c r="F43" s="40">
        <v>4.75</v>
      </c>
      <c r="G43" s="40">
        <v>3.5</v>
      </c>
      <c r="H43" s="40">
        <v>5</v>
      </c>
      <c r="I43" s="40">
        <f t="shared" ref="I43" si="0">H43*G43*F43*E43*D43</f>
        <v>997.5</v>
      </c>
    </row>
    <row r="44" spans="1:9">
      <c r="A44" s="40"/>
      <c r="B44" s="40"/>
      <c r="C44" s="41"/>
      <c r="D44" s="42"/>
      <c r="E44" s="42"/>
      <c r="F44" s="42"/>
      <c r="G44" s="42"/>
      <c r="H44" s="43"/>
      <c r="I44" s="40"/>
    </row>
    <row r="45" spans="1:9">
      <c r="A45" s="40"/>
      <c r="B45" s="40"/>
      <c r="C45" s="58" t="s">
        <v>84</v>
      </c>
      <c r="D45" s="59"/>
      <c r="E45" s="59"/>
      <c r="F45" s="59"/>
      <c r="G45" s="59"/>
      <c r="H45" s="60"/>
      <c r="I45" s="40">
        <f>SUM(I42:I43)</f>
        <v>2622.5</v>
      </c>
    </row>
    <row r="46" spans="1:9">
      <c r="A46" s="40"/>
      <c r="B46" s="40"/>
      <c r="C46" s="58" t="s">
        <v>85</v>
      </c>
      <c r="D46" s="59"/>
      <c r="E46" s="59"/>
      <c r="F46" s="59"/>
      <c r="G46" s="59"/>
      <c r="H46" s="60"/>
      <c r="I46" s="44">
        <f>I45/35.32</f>
        <v>74.24971687429219</v>
      </c>
    </row>
    <row r="47" spans="1:9">
      <c r="A47" s="40"/>
      <c r="B47" s="41"/>
      <c r="C47" s="59" t="s">
        <v>86</v>
      </c>
      <c r="D47" s="59"/>
      <c r="E47" s="59"/>
      <c r="F47" s="59"/>
      <c r="G47" s="59"/>
      <c r="H47" s="59"/>
      <c r="I47" s="45">
        <f>I46*1.1</f>
        <v>81.67468856172141</v>
      </c>
    </row>
    <row r="48" spans="1:9" ht="75.75" customHeight="1">
      <c r="A48" s="37" t="s">
        <v>74</v>
      </c>
      <c r="B48" s="61" t="e">
        <f>'[1]civil works'!#REF!</f>
        <v>#REF!</v>
      </c>
      <c r="C48" s="62"/>
      <c r="D48" s="62"/>
      <c r="E48" s="62"/>
      <c r="F48" s="62"/>
      <c r="G48" s="62"/>
      <c r="H48" s="62"/>
      <c r="I48" s="63"/>
    </row>
    <row r="49" spans="1:9" s="1" customFormat="1">
      <c r="A49" s="64" t="s">
        <v>75</v>
      </c>
      <c r="B49" s="66" t="s">
        <v>0</v>
      </c>
      <c r="C49" s="66" t="s">
        <v>1</v>
      </c>
      <c r="D49" s="38"/>
      <c r="E49" s="66" t="s">
        <v>76</v>
      </c>
      <c r="F49" s="68" t="s">
        <v>77</v>
      </c>
      <c r="G49" s="68"/>
      <c r="H49" s="68"/>
      <c r="I49" s="66" t="s">
        <v>2</v>
      </c>
    </row>
    <row r="50" spans="1:9" s="1" customFormat="1">
      <c r="A50" s="65"/>
      <c r="B50" s="67"/>
      <c r="C50" s="67"/>
      <c r="D50" s="39"/>
      <c r="E50" s="67"/>
      <c r="F50" s="4" t="s">
        <v>78</v>
      </c>
      <c r="G50" s="4" t="s">
        <v>79</v>
      </c>
      <c r="H50" s="4" t="s">
        <v>80</v>
      </c>
      <c r="I50" s="67"/>
    </row>
    <row r="51" spans="1:9">
      <c r="A51" s="40"/>
      <c r="B51" s="40" t="s">
        <v>81</v>
      </c>
      <c r="C51" s="40" t="s">
        <v>87</v>
      </c>
      <c r="D51" s="40">
        <v>1</v>
      </c>
      <c r="E51" s="40">
        <v>13</v>
      </c>
      <c r="F51" s="40">
        <v>5</v>
      </c>
      <c r="G51" s="40">
        <v>5</v>
      </c>
      <c r="H51" s="40"/>
      <c r="I51" s="40">
        <f>G51*F51*E51*D51</f>
        <v>325</v>
      </c>
    </row>
    <row r="52" spans="1:9">
      <c r="A52" s="40"/>
      <c r="B52" s="40" t="s">
        <v>83</v>
      </c>
      <c r="C52" s="40" t="s">
        <v>87</v>
      </c>
      <c r="D52" s="40">
        <v>1</v>
      </c>
      <c r="E52" s="40">
        <v>12</v>
      </c>
      <c r="F52" s="40">
        <v>4.75</v>
      </c>
      <c r="G52" s="40">
        <v>3.5</v>
      </c>
      <c r="H52" s="40"/>
      <c r="I52" s="40">
        <f t="shared" ref="I52" si="1">G52*F52*E52*D52</f>
        <v>199.5</v>
      </c>
    </row>
    <row r="53" spans="1:9">
      <c r="A53" s="40"/>
      <c r="B53" s="40"/>
      <c r="C53" s="58" t="s">
        <v>84</v>
      </c>
      <c r="D53" s="59"/>
      <c r="E53" s="59"/>
      <c r="F53" s="59"/>
      <c r="G53" s="59"/>
      <c r="H53" s="60"/>
      <c r="I53" s="40">
        <f>SUM(I51:I52)</f>
        <v>524.5</v>
      </c>
    </row>
    <row r="54" spans="1:9">
      <c r="A54" s="40"/>
      <c r="B54" s="40"/>
      <c r="C54" s="58" t="s">
        <v>85</v>
      </c>
      <c r="D54" s="59"/>
      <c r="E54" s="59"/>
      <c r="F54" s="59"/>
      <c r="G54" s="59"/>
      <c r="H54" s="60"/>
      <c r="I54" s="44">
        <f>I53/10.75</f>
        <v>48.790697674418603</v>
      </c>
    </row>
    <row r="55" spans="1:9">
      <c r="A55" s="40"/>
      <c r="B55" s="41"/>
      <c r="C55" s="59" t="s">
        <v>86</v>
      </c>
      <c r="D55" s="59"/>
      <c r="E55" s="59"/>
      <c r="F55" s="59"/>
      <c r="G55" s="59"/>
      <c r="H55" s="59"/>
      <c r="I55" s="45">
        <f>I54*1.1</f>
        <v>53.669767441860465</v>
      </c>
    </row>
    <row r="56" spans="1:9" ht="64.5" customHeight="1">
      <c r="A56" s="37" t="s">
        <v>74</v>
      </c>
      <c r="B56" s="61" t="str">
        <f>'[1]civil works'!B10</f>
        <v>(f) Ratio 1: 2: 4</v>
      </c>
      <c r="C56" s="62"/>
      <c r="D56" s="62"/>
      <c r="E56" s="62"/>
      <c r="F56" s="62"/>
      <c r="G56" s="62"/>
      <c r="H56" s="62"/>
      <c r="I56" s="63"/>
    </row>
    <row r="57" spans="1:9" s="1" customFormat="1">
      <c r="A57" s="64" t="s">
        <v>75</v>
      </c>
      <c r="B57" s="66" t="s">
        <v>0</v>
      </c>
      <c r="C57" s="66" t="s">
        <v>1</v>
      </c>
      <c r="D57" s="38"/>
      <c r="E57" s="66" t="s">
        <v>76</v>
      </c>
      <c r="F57" s="68" t="s">
        <v>77</v>
      </c>
      <c r="G57" s="68"/>
      <c r="H57" s="68"/>
      <c r="I57" s="66" t="s">
        <v>2</v>
      </c>
    </row>
    <row r="58" spans="1:9" s="1" customFormat="1">
      <c r="A58" s="65"/>
      <c r="B58" s="67"/>
      <c r="C58" s="67"/>
      <c r="D58" s="39"/>
      <c r="E58" s="67"/>
      <c r="F58" s="4" t="s">
        <v>78</v>
      </c>
      <c r="G58" s="4" t="s">
        <v>79</v>
      </c>
      <c r="H58" s="4" t="s">
        <v>80</v>
      </c>
      <c r="I58" s="67"/>
    </row>
    <row r="59" spans="1:9">
      <c r="A59" s="40"/>
      <c r="B59" s="40" t="s">
        <v>81</v>
      </c>
      <c r="C59" s="40" t="s">
        <v>82</v>
      </c>
      <c r="D59" s="40">
        <v>1</v>
      </c>
      <c r="E59" s="40">
        <v>1</v>
      </c>
      <c r="F59" s="40">
        <v>104</v>
      </c>
      <c r="G59" s="40">
        <v>0.75</v>
      </c>
      <c r="H59" s="40">
        <v>0.25</v>
      </c>
      <c r="I59" s="44">
        <f>H59*G59*F59*E59*D59</f>
        <v>19.5</v>
      </c>
    </row>
    <row r="60" spans="1:9">
      <c r="A60" s="40"/>
      <c r="B60" s="40"/>
      <c r="C60" s="58" t="s">
        <v>84</v>
      </c>
      <c r="D60" s="59"/>
      <c r="E60" s="59"/>
      <c r="F60" s="59"/>
      <c r="G60" s="59"/>
      <c r="H60" s="60"/>
      <c r="I60" s="44">
        <f>SUM(I59:I59)</f>
        <v>19.5</v>
      </c>
    </row>
    <row r="61" spans="1:9">
      <c r="A61" s="40"/>
      <c r="B61" s="40"/>
      <c r="C61" s="58" t="s">
        <v>85</v>
      </c>
      <c r="D61" s="59"/>
      <c r="E61" s="59"/>
      <c r="F61" s="59"/>
      <c r="G61" s="59"/>
      <c r="H61" s="60"/>
      <c r="I61" s="44">
        <f>I60/35.32</f>
        <v>0.55209513023782564</v>
      </c>
    </row>
    <row r="62" spans="1:9">
      <c r="A62" s="40"/>
      <c r="B62" s="41"/>
      <c r="C62" s="59" t="s">
        <v>86</v>
      </c>
      <c r="D62" s="59"/>
      <c r="E62" s="59"/>
      <c r="F62" s="59"/>
      <c r="G62" s="59"/>
      <c r="H62" s="59"/>
      <c r="I62" s="45">
        <f>I61*1.1</f>
        <v>0.60730464326160827</v>
      </c>
    </row>
    <row r="63" spans="1:9" ht="64.5" customHeight="1">
      <c r="A63" s="37" t="s">
        <v>74</v>
      </c>
      <c r="B63" s="61" t="str">
        <f>'[1]civil works'!B11</f>
        <v>:(i) Ratio 1: 4: 8</v>
      </c>
      <c r="C63" s="62"/>
      <c r="D63" s="62"/>
      <c r="E63" s="62"/>
      <c r="F63" s="62"/>
      <c r="G63" s="62"/>
      <c r="H63" s="62"/>
      <c r="I63" s="63"/>
    </row>
    <row r="64" spans="1:9" s="1" customFormat="1">
      <c r="A64" s="64" t="s">
        <v>75</v>
      </c>
      <c r="B64" s="66" t="s">
        <v>0</v>
      </c>
      <c r="C64" s="66" t="s">
        <v>1</v>
      </c>
      <c r="D64" s="38"/>
      <c r="E64" s="66" t="s">
        <v>76</v>
      </c>
      <c r="F64" s="68" t="s">
        <v>77</v>
      </c>
      <c r="G64" s="68"/>
      <c r="H64" s="68"/>
      <c r="I64" s="66" t="s">
        <v>2</v>
      </c>
    </row>
    <row r="65" spans="1:9" s="1" customFormat="1">
      <c r="A65" s="65"/>
      <c r="B65" s="67"/>
      <c r="C65" s="67"/>
      <c r="D65" s="39"/>
      <c r="E65" s="67"/>
      <c r="F65" s="4" t="s">
        <v>78</v>
      </c>
      <c r="G65" s="4" t="s">
        <v>79</v>
      </c>
      <c r="H65" s="4" t="s">
        <v>80</v>
      </c>
      <c r="I65" s="67"/>
    </row>
    <row r="66" spans="1:9">
      <c r="A66" s="40"/>
      <c r="B66" s="40" t="s">
        <v>81</v>
      </c>
      <c r="C66" s="40" t="s">
        <v>82</v>
      </c>
      <c r="D66" s="40">
        <v>1</v>
      </c>
      <c r="E66" s="40">
        <v>13</v>
      </c>
      <c r="F66" s="40">
        <v>5</v>
      </c>
      <c r="G66" s="40">
        <v>5</v>
      </c>
      <c r="H66" s="40">
        <v>0.25</v>
      </c>
      <c r="I66" s="44">
        <f>H66*G66*F66*E66*D66</f>
        <v>81.25</v>
      </c>
    </row>
    <row r="67" spans="1:9">
      <c r="A67" s="40"/>
      <c r="B67" s="40" t="s">
        <v>83</v>
      </c>
      <c r="C67" s="40" t="s">
        <v>82</v>
      </c>
      <c r="D67" s="40">
        <v>1</v>
      </c>
      <c r="E67" s="40">
        <v>12</v>
      </c>
      <c r="F67" s="40">
        <v>4.75</v>
      </c>
      <c r="G67" s="40">
        <v>3.5</v>
      </c>
      <c r="H67" s="40">
        <v>0.25</v>
      </c>
      <c r="I67" s="44">
        <f t="shared" ref="I67" si="2">H67*G67*F67*E67*D67</f>
        <v>49.875</v>
      </c>
    </row>
    <row r="68" spans="1:9">
      <c r="A68" s="40"/>
      <c r="B68" s="40"/>
      <c r="C68" s="58" t="s">
        <v>84</v>
      </c>
      <c r="D68" s="59"/>
      <c r="E68" s="59"/>
      <c r="F68" s="59"/>
      <c r="G68" s="59"/>
      <c r="H68" s="60"/>
      <c r="I68" s="44">
        <f>SUM(I66:I67)</f>
        <v>131.125</v>
      </c>
    </row>
    <row r="69" spans="1:9">
      <c r="A69" s="40"/>
      <c r="B69" s="40"/>
      <c r="C69" s="58" t="s">
        <v>85</v>
      </c>
      <c r="D69" s="59"/>
      <c r="E69" s="59"/>
      <c r="F69" s="59"/>
      <c r="G69" s="59"/>
      <c r="H69" s="60"/>
      <c r="I69" s="44">
        <f>I68/35.32</f>
        <v>3.7124858437146093</v>
      </c>
    </row>
    <row r="70" spans="1:9">
      <c r="A70" s="40"/>
      <c r="B70" s="41"/>
      <c r="C70" s="59" t="s">
        <v>86</v>
      </c>
      <c r="D70" s="59"/>
      <c r="E70" s="59"/>
      <c r="F70" s="59"/>
      <c r="G70" s="59"/>
      <c r="H70" s="59"/>
      <c r="I70" s="45">
        <f>I69*1.1</f>
        <v>4.0837344280860703</v>
      </c>
    </row>
    <row r="71" spans="1:9" ht="64.5" customHeight="1">
      <c r="A71" s="37" t="s">
        <v>74</v>
      </c>
      <c r="B71" s="61" t="str">
        <f>'[1]civil works'!B17</f>
        <v>(b) Deformed bars (Grade-40)</v>
      </c>
      <c r="C71" s="62"/>
      <c r="D71" s="62"/>
      <c r="E71" s="62"/>
      <c r="F71" s="62"/>
      <c r="G71" s="62"/>
      <c r="H71" s="62"/>
      <c r="I71" s="63"/>
    </row>
    <row r="72" spans="1:9" s="1" customFormat="1">
      <c r="A72" s="64" t="s">
        <v>75</v>
      </c>
      <c r="B72" s="66" t="s">
        <v>0</v>
      </c>
      <c r="C72" s="66" t="s">
        <v>1</v>
      </c>
      <c r="D72" s="38"/>
      <c r="E72" s="66" t="s">
        <v>76</v>
      </c>
      <c r="F72" s="68" t="s">
        <v>77</v>
      </c>
      <c r="G72" s="68"/>
      <c r="H72" s="68"/>
      <c r="I72" s="66" t="s">
        <v>2</v>
      </c>
    </row>
    <row r="73" spans="1:9" s="1" customFormat="1">
      <c r="A73" s="65"/>
      <c r="B73" s="67"/>
      <c r="C73" s="67"/>
      <c r="D73" s="39"/>
      <c r="E73" s="67"/>
      <c r="F73" s="4" t="s">
        <v>78</v>
      </c>
      <c r="G73" s="4" t="s">
        <v>79</v>
      </c>
      <c r="H73" s="4" t="s">
        <v>80</v>
      </c>
      <c r="I73" s="67"/>
    </row>
    <row r="74" spans="1:9">
      <c r="A74" s="40"/>
      <c r="B74" s="40" t="s">
        <v>88</v>
      </c>
      <c r="C74" s="41" t="str">
        <f>'[1]civil works'!C17</f>
        <v>per cwt</v>
      </c>
      <c r="D74" s="42">
        <v>1</v>
      </c>
      <c r="E74" s="42">
        <v>1</v>
      </c>
      <c r="F74" s="79">
        <v>1096</v>
      </c>
      <c r="G74" s="59"/>
      <c r="H74" s="60"/>
      <c r="I74" s="44">
        <f>F74*E74*D74</f>
        <v>1096</v>
      </c>
    </row>
    <row r="75" spans="1:9">
      <c r="A75" s="40"/>
      <c r="B75" s="40"/>
      <c r="C75" s="58" t="s">
        <v>84</v>
      </c>
      <c r="D75" s="59"/>
      <c r="E75" s="59"/>
      <c r="F75" s="59"/>
      <c r="G75" s="59"/>
      <c r="H75" s="60"/>
      <c r="I75" s="44">
        <f>SUM(I74:I74)</f>
        <v>1096</v>
      </c>
    </row>
    <row r="76" spans="1:9">
      <c r="A76" s="40"/>
      <c r="B76" s="40"/>
      <c r="C76" s="58" t="s">
        <v>85</v>
      </c>
      <c r="D76" s="59"/>
      <c r="E76" s="59"/>
      <c r="F76" s="59"/>
      <c r="G76" s="59"/>
      <c r="H76" s="60"/>
      <c r="I76" s="44">
        <f>I75/50.8</f>
        <v>21.5748031496063</v>
      </c>
    </row>
    <row r="77" spans="1:9">
      <c r="A77" s="40"/>
      <c r="B77" s="41"/>
      <c r="C77" s="59" t="s">
        <v>86</v>
      </c>
      <c r="D77" s="59"/>
      <c r="E77" s="59"/>
      <c r="F77" s="59"/>
      <c r="G77" s="59"/>
      <c r="H77" s="59"/>
      <c r="I77" s="45">
        <f>I76*1.1</f>
        <v>23.732283464566933</v>
      </c>
    </row>
    <row r="78" spans="1:9" ht="64.5" customHeight="1">
      <c r="A78" s="37" t="s">
        <v>74</v>
      </c>
      <c r="B78" s="61" t="str">
        <f>'[1]civil works'!B13</f>
        <v>(a)(iii) Reinforced cement concrete in slab of rafts / strip foundation, base slab of column and retaining walls; etc and footing beams, other structural members other than those mentioned in 6(a) (i)&amp;(ii) above not requiring form work (i.e. horizontal shuttering) complete in all respects:(3) Type C (nominal mix 1: 2: 4)</v>
      </c>
      <c r="C78" s="62"/>
      <c r="D78" s="62"/>
      <c r="E78" s="62"/>
      <c r="F78" s="62"/>
      <c r="G78" s="62"/>
      <c r="H78" s="62"/>
      <c r="I78" s="63"/>
    </row>
    <row r="79" spans="1:9" s="1" customFormat="1">
      <c r="A79" s="64" t="s">
        <v>75</v>
      </c>
      <c r="B79" s="66" t="s">
        <v>0</v>
      </c>
      <c r="C79" s="66" t="s">
        <v>1</v>
      </c>
      <c r="D79" s="38"/>
      <c r="E79" s="66" t="s">
        <v>76</v>
      </c>
      <c r="F79" s="68" t="s">
        <v>77</v>
      </c>
      <c r="G79" s="68"/>
      <c r="H79" s="68"/>
      <c r="I79" s="66" t="s">
        <v>2</v>
      </c>
    </row>
    <row r="80" spans="1:9" s="1" customFormat="1">
      <c r="A80" s="65"/>
      <c r="B80" s="67"/>
      <c r="C80" s="67"/>
      <c r="D80" s="39"/>
      <c r="E80" s="67"/>
      <c r="F80" s="4" t="s">
        <v>78</v>
      </c>
      <c r="G80" s="4" t="s">
        <v>79</v>
      </c>
      <c r="H80" s="4" t="s">
        <v>80</v>
      </c>
      <c r="I80" s="67"/>
    </row>
    <row r="81" spans="1:9">
      <c r="A81" s="40"/>
      <c r="B81" s="40" t="s">
        <v>81</v>
      </c>
      <c r="C81" s="40" t="s">
        <v>82</v>
      </c>
      <c r="D81" s="40">
        <v>1</v>
      </c>
      <c r="E81" s="40">
        <v>13</v>
      </c>
      <c r="F81" s="40">
        <v>5</v>
      </c>
      <c r="G81" s="40">
        <v>5</v>
      </c>
      <c r="H81" s="40">
        <v>1</v>
      </c>
      <c r="I81" s="44">
        <f>H81*G81*F81*E81*D81</f>
        <v>325</v>
      </c>
    </row>
    <row r="82" spans="1:9">
      <c r="A82" s="40"/>
      <c r="B82" s="40" t="s">
        <v>83</v>
      </c>
      <c r="C82" s="40" t="s">
        <v>82</v>
      </c>
      <c r="D82" s="40">
        <v>1</v>
      </c>
      <c r="E82" s="40">
        <v>12</v>
      </c>
      <c r="F82" s="40">
        <v>4.75</v>
      </c>
      <c r="G82" s="40">
        <v>3</v>
      </c>
      <c r="H82" s="40">
        <v>0.75</v>
      </c>
      <c r="I82" s="44">
        <f t="shared" ref="I82:I83" si="3">H82*G82*F82*E82*D82</f>
        <v>128.25</v>
      </c>
    </row>
    <row r="83" spans="1:9">
      <c r="A83" s="40"/>
      <c r="B83" s="40" t="s">
        <v>89</v>
      </c>
      <c r="C83" s="40" t="s">
        <v>82</v>
      </c>
      <c r="D83" s="40">
        <v>1</v>
      </c>
      <c r="E83" s="40">
        <v>13</v>
      </c>
      <c r="F83" s="40">
        <v>0.75</v>
      </c>
      <c r="G83" s="40">
        <v>0.75</v>
      </c>
      <c r="H83" s="40">
        <v>5</v>
      </c>
      <c r="I83" s="44">
        <f t="shared" si="3"/>
        <v>36.5625</v>
      </c>
    </row>
    <row r="84" spans="1:9">
      <c r="A84" s="40"/>
      <c r="B84" s="40"/>
      <c r="C84" s="58" t="s">
        <v>84</v>
      </c>
      <c r="D84" s="59"/>
      <c r="E84" s="59"/>
      <c r="F84" s="59"/>
      <c r="G84" s="59"/>
      <c r="H84" s="60"/>
      <c r="I84" s="44">
        <f>SUM(I81:I83)</f>
        <v>489.8125</v>
      </c>
    </row>
    <row r="85" spans="1:9">
      <c r="A85" s="40"/>
      <c r="B85" s="40"/>
      <c r="C85" s="58" t="s">
        <v>85</v>
      </c>
      <c r="D85" s="59"/>
      <c r="E85" s="59"/>
      <c r="F85" s="59"/>
      <c r="G85" s="59"/>
      <c r="H85" s="60"/>
      <c r="I85" s="44">
        <f>I84/35.32</f>
        <v>13.86785107587769</v>
      </c>
    </row>
    <row r="86" spans="1:9">
      <c r="A86" s="40"/>
      <c r="B86" s="41"/>
      <c r="C86" s="59" t="s">
        <v>86</v>
      </c>
      <c r="D86" s="59"/>
      <c r="E86" s="59"/>
      <c r="F86" s="59"/>
      <c r="G86" s="59"/>
      <c r="H86" s="59"/>
      <c r="I86" s="45">
        <f>I85*1.1</f>
        <v>15.254636183465459</v>
      </c>
    </row>
    <row r="87" spans="1:9" ht="64.5" customHeight="1">
      <c r="A87" s="37" t="s">
        <v>74</v>
      </c>
      <c r="B87" s="61" t="str">
        <f>'[1]civil works'!B14</f>
        <v>(a) (i) Reinforced cement concrete in roof slab, beams columns lintels, girders and other structural members laid in situ or precast laid in position, or prestressed members cast in situ, complete in all respects:-(3) Type C (nominal mix 1: 2: 4)</v>
      </c>
      <c r="C87" s="62"/>
      <c r="D87" s="62"/>
      <c r="E87" s="62"/>
      <c r="F87" s="62"/>
      <c r="G87" s="62"/>
      <c r="H87" s="62"/>
      <c r="I87" s="63"/>
    </row>
    <row r="88" spans="1:9" s="1" customFormat="1">
      <c r="A88" s="64" t="s">
        <v>75</v>
      </c>
      <c r="B88" s="66" t="s">
        <v>0</v>
      </c>
      <c r="C88" s="66" t="s">
        <v>1</v>
      </c>
      <c r="D88" s="38"/>
      <c r="E88" s="66" t="s">
        <v>76</v>
      </c>
      <c r="F88" s="68" t="s">
        <v>77</v>
      </c>
      <c r="G88" s="68"/>
      <c r="H88" s="68"/>
      <c r="I88" s="66" t="s">
        <v>2</v>
      </c>
    </row>
    <row r="89" spans="1:9" s="1" customFormat="1">
      <c r="A89" s="65"/>
      <c r="B89" s="67"/>
      <c r="C89" s="67"/>
      <c r="D89" s="39"/>
      <c r="E89" s="67"/>
      <c r="F89" s="4" t="s">
        <v>78</v>
      </c>
      <c r="G89" s="4" t="s">
        <v>79</v>
      </c>
      <c r="H89" s="4" t="s">
        <v>80</v>
      </c>
      <c r="I89" s="67"/>
    </row>
    <row r="90" spans="1:9">
      <c r="A90" s="40"/>
      <c r="B90" s="40" t="s">
        <v>90</v>
      </c>
      <c r="C90" s="40" t="s">
        <v>82</v>
      </c>
      <c r="D90" s="40">
        <v>1</v>
      </c>
      <c r="E90" s="40">
        <v>13</v>
      </c>
      <c r="F90" s="40">
        <v>1</v>
      </c>
      <c r="G90" s="40">
        <v>1</v>
      </c>
      <c r="H90" s="40">
        <v>10</v>
      </c>
      <c r="I90" s="44">
        <f>H90*G90*F90*E90*D90</f>
        <v>130</v>
      </c>
    </row>
    <row r="91" spans="1:9">
      <c r="A91" s="40"/>
      <c r="B91" s="40"/>
      <c r="C91" s="58" t="s">
        <v>84</v>
      </c>
      <c r="D91" s="59"/>
      <c r="E91" s="59"/>
      <c r="F91" s="59"/>
      <c r="G91" s="59"/>
      <c r="H91" s="60"/>
      <c r="I91" s="44">
        <f>SUM(I90:I90)</f>
        <v>130</v>
      </c>
    </row>
    <row r="92" spans="1:9">
      <c r="A92" s="40"/>
      <c r="B92" s="40"/>
      <c r="C92" s="58" t="s">
        <v>85</v>
      </c>
      <c r="D92" s="59"/>
      <c r="E92" s="59"/>
      <c r="F92" s="59"/>
      <c r="G92" s="59"/>
      <c r="H92" s="60"/>
      <c r="I92" s="44">
        <f>I91/35.32</f>
        <v>3.6806342015855038</v>
      </c>
    </row>
    <row r="93" spans="1:9">
      <c r="A93" s="40"/>
      <c r="B93" s="41"/>
      <c r="C93" s="59" t="s">
        <v>86</v>
      </c>
      <c r="D93" s="59"/>
      <c r="E93" s="59"/>
      <c r="F93" s="59"/>
      <c r="G93" s="59"/>
      <c r="H93" s="59"/>
      <c r="I93" s="45">
        <f>I92*1.1</f>
        <v>4.0486976217440542</v>
      </c>
    </row>
    <row r="94" spans="1:9" ht="33.75" customHeight="1">
      <c r="A94" s="37" t="s">
        <v>74</v>
      </c>
      <c r="B94" s="61" t="str">
        <f>'[1]civil works'!B19</f>
        <v>Pacca brick work in foundation and plinth in:-i) Cement, sand mortar:-Ratio 1:4</v>
      </c>
      <c r="C94" s="62"/>
      <c r="D94" s="62"/>
      <c r="E94" s="62"/>
      <c r="F94" s="62"/>
      <c r="G94" s="62"/>
      <c r="H94" s="62"/>
      <c r="I94" s="63"/>
    </row>
    <row r="95" spans="1:9" s="1" customFormat="1">
      <c r="A95" s="64" t="s">
        <v>75</v>
      </c>
      <c r="B95" s="66" t="s">
        <v>0</v>
      </c>
      <c r="C95" s="66" t="s">
        <v>1</v>
      </c>
      <c r="D95" s="38"/>
      <c r="E95" s="66" t="s">
        <v>76</v>
      </c>
      <c r="F95" s="68" t="s">
        <v>77</v>
      </c>
      <c r="G95" s="68"/>
      <c r="H95" s="68"/>
      <c r="I95" s="66" t="s">
        <v>2</v>
      </c>
    </row>
    <row r="96" spans="1:9" s="1" customFormat="1">
      <c r="A96" s="65"/>
      <c r="B96" s="67"/>
      <c r="C96" s="67"/>
      <c r="D96" s="39"/>
      <c r="E96" s="67"/>
      <c r="F96" s="4" t="s">
        <v>78</v>
      </c>
      <c r="G96" s="4" t="s">
        <v>79</v>
      </c>
      <c r="H96" s="4" t="s">
        <v>80</v>
      </c>
      <c r="I96" s="67"/>
    </row>
    <row r="97" spans="1:9">
      <c r="A97" s="37">
        <v>1</v>
      </c>
      <c r="B97" s="40" t="s">
        <v>91</v>
      </c>
      <c r="C97" s="40" t="s">
        <v>82</v>
      </c>
      <c r="D97" s="40">
        <v>1</v>
      </c>
      <c r="E97" s="40">
        <v>12</v>
      </c>
      <c r="F97" s="40">
        <v>9</v>
      </c>
      <c r="G97" s="40">
        <v>1.125</v>
      </c>
      <c r="H97" s="40">
        <v>5</v>
      </c>
      <c r="I97" s="40">
        <f>H97*G97*F97*E97*D97</f>
        <v>607.5</v>
      </c>
    </row>
    <row r="98" spans="1:9">
      <c r="A98" s="40"/>
      <c r="B98" s="40" t="s">
        <v>92</v>
      </c>
      <c r="C98" s="40" t="s">
        <v>82</v>
      </c>
      <c r="D98" s="40">
        <v>0</v>
      </c>
      <c r="E98" s="40">
        <v>-15</v>
      </c>
      <c r="F98" s="40">
        <v>1</v>
      </c>
      <c r="G98" s="40">
        <v>1</v>
      </c>
      <c r="H98" s="40">
        <v>5</v>
      </c>
      <c r="I98" s="40">
        <f t="shared" ref="I98" si="4">H98*G98*F98*E98*D98</f>
        <v>0</v>
      </c>
    </row>
    <row r="99" spans="1:9">
      <c r="A99" s="40"/>
      <c r="B99" s="73" t="s">
        <v>93</v>
      </c>
      <c r="C99" s="74"/>
      <c r="D99" s="74"/>
      <c r="E99" s="74"/>
      <c r="F99" s="74"/>
      <c r="G99" s="75"/>
      <c r="H99" s="40" t="s">
        <v>82</v>
      </c>
      <c r="I99" s="40">
        <f>SUM(I97:I98)</f>
        <v>607.5</v>
      </c>
    </row>
    <row r="100" spans="1:9">
      <c r="A100" s="40"/>
      <c r="B100" s="76"/>
      <c r="C100" s="77"/>
      <c r="D100" s="77"/>
      <c r="E100" s="77"/>
      <c r="F100" s="77"/>
      <c r="G100" s="78"/>
      <c r="H100" s="40" t="s">
        <v>5</v>
      </c>
      <c r="I100" s="44">
        <f>I99/35.32</f>
        <v>17.199886749716875</v>
      </c>
    </row>
    <row r="101" spans="1:9">
      <c r="A101" s="40"/>
      <c r="B101" s="41"/>
      <c r="C101" s="59" t="s">
        <v>86</v>
      </c>
      <c r="D101" s="59"/>
      <c r="E101" s="59"/>
      <c r="F101" s="59"/>
      <c r="G101" s="59"/>
      <c r="H101" s="59"/>
      <c r="I101" s="45">
        <f>I100*1.1</f>
        <v>18.919875424688563</v>
      </c>
    </row>
    <row r="103" spans="1:9" ht="33.75" customHeight="1">
      <c r="A103" s="37" t="s">
        <v>74</v>
      </c>
      <c r="B103" s="61" t="s">
        <v>94</v>
      </c>
      <c r="C103" s="62"/>
      <c r="D103" s="62"/>
      <c r="E103" s="62"/>
      <c r="F103" s="62"/>
      <c r="G103" s="62"/>
      <c r="H103" s="62"/>
      <c r="I103" s="63"/>
    </row>
    <row r="104" spans="1:9" s="1" customFormat="1">
      <c r="A104" s="64" t="s">
        <v>75</v>
      </c>
      <c r="B104" s="66" t="s">
        <v>0</v>
      </c>
      <c r="C104" s="66" t="s">
        <v>1</v>
      </c>
      <c r="D104" s="38"/>
      <c r="E104" s="66" t="s">
        <v>76</v>
      </c>
      <c r="F104" s="68" t="s">
        <v>77</v>
      </c>
      <c r="G104" s="68"/>
      <c r="H104" s="68"/>
      <c r="I104" s="66" t="s">
        <v>2</v>
      </c>
    </row>
    <row r="105" spans="1:9" s="1" customFormat="1">
      <c r="A105" s="65"/>
      <c r="B105" s="67"/>
      <c r="C105" s="67"/>
      <c r="D105" s="39"/>
      <c r="E105" s="67"/>
      <c r="F105" s="4" t="s">
        <v>78</v>
      </c>
      <c r="G105" s="4" t="s">
        <v>79</v>
      </c>
      <c r="H105" s="4" t="s">
        <v>80</v>
      </c>
      <c r="I105" s="67"/>
    </row>
    <row r="106" spans="1:9">
      <c r="A106" s="37">
        <v>1</v>
      </c>
      <c r="B106" s="40" t="s">
        <v>91</v>
      </c>
      <c r="C106" s="40" t="s">
        <v>82</v>
      </c>
      <c r="D106" s="40">
        <v>1</v>
      </c>
      <c r="E106" s="40">
        <v>12</v>
      </c>
      <c r="F106" s="40">
        <v>10</v>
      </c>
      <c r="G106" s="40">
        <v>9</v>
      </c>
      <c r="H106" s="40">
        <v>0.75</v>
      </c>
      <c r="I106" s="40">
        <f>H106*G106*F106*E106*D106</f>
        <v>810</v>
      </c>
    </row>
    <row r="107" spans="1:9">
      <c r="A107" s="40"/>
      <c r="B107" s="40" t="s">
        <v>92</v>
      </c>
      <c r="C107" s="40" t="s">
        <v>82</v>
      </c>
      <c r="D107" s="40">
        <v>0</v>
      </c>
      <c r="E107" s="40">
        <v>-6</v>
      </c>
      <c r="F107" s="40">
        <v>1</v>
      </c>
      <c r="G107" s="40">
        <v>1</v>
      </c>
      <c r="H107" s="40">
        <v>9.5</v>
      </c>
      <c r="I107" s="40">
        <f t="shared" ref="I107" si="5">H107*G107*F107*E107*D107</f>
        <v>0</v>
      </c>
    </row>
    <row r="108" spans="1:9">
      <c r="A108" s="40"/>
      <c r="B108" s="73" t="s">
        <v>93</v>
      </c>
      <c r="C108" s="74"/>
      <c r="D108" s="74"/>
      <c r="E108" s="74"/>
      <c r="F108" s="74"/>
      <c r="G108" s="75"/>
      <c r="H108" s="40" t="s">
        <v>82</v>
      </c>
      <c r="I108" s="40">
        <f>SUM(I106:I107)</f>
        <v>810</v>
      </c>
    </row>
    <row r="109" spans="1:9">
      <c r="A109" s="40"/>
      <c r="B109" s="76"/>
      <c r="C109" s="77"/>
      <c r="D109" s="77"/>
      <c r="E109" s="77"/>
      <c r="F109" s="77"/>
      <c r="G109" s="78"/>
      <c r="H109" s="40" t="s">
        <v>5</v>
      </c>
      <c r="I109" s="40">
        <f>I108/35.32</f>
        <v>22.933182332955834</v>
      </c>
    </row>
    <row r="110" spans="1:9">
      <c r="A110" s="40"/>
      <c r="B110" s="41"/>
      <c r="C110" s="59" t="s">
        <v>86</v>
      </c>
      <c r="D110" s="59"/>
      <c r="E110" s="59"/>
      <c r="F110" s="59"/>
      <c r="G110" s="59"/>
      <c r="H110" s="59"/>
      <c r="I110" s="45">
        <f>I109*1.1</f>
        <v>25.226500566251421</v>
      </c>
    </row>
    <row r="111" spans="1:9" ht="75.75" customHeight="1">
      <c r="A111" s="37" t="s">
        <v>74</v>
      </c>
      <c r="B111" s="61" t="str">
        <f>'[1]civil works'!B22</f>
        <v>Cement plaster 1:4 upto 20' (6.00 m) height ¾" (20 mm) thick</v>
      </c>
      <c r="C111" s="62"/>
      <c r="D111" s="62"/>
      <c r="E111" s="62"/>
      <c r="F111" s="62"/>
      <c r="G111" s="62"/>
      <c r="H111" s="62"/>
      <c r="I111" s="63"/>
    </row>
    <row r="112" spans="1:9" s="1" customFormat="1">
      <c r="A112" s="64" t="s">
        <v>75</v>
      </c>
      <c r="B112" s="66" t="s">
        <v>0</v>
      </c>
      <c r="C112" s="66" t="s">
        <v>1</v>
      </c>
      <c r="D112" s="38"/>
      <c r="E112" s="66" t="s">
        <v>76</v>
      </c>
      <c r="F112" s="68" t="s">
        <v>77</v>
      </c>
      <c r="G112" s="68"/>
      <c r="H112" s="68"/>
      <c r="I112" s="66" t="s">
        <v>2</v>
      </c>
    </row>
    <row r="113" spans="1:9" s="1" customFormat="1">
      <c r="A113" s="65"/>
      <c r="B113" s="67"/>
      <c r="C113" s="67"/>
      <c r="D113" s="39"/>
      <c r="E113" s="67"/>
      <c r="F113" s="4" t="s">
        <v>78</v>
      </c>
      <c r="G113" s="4" t="s">
        <v>79</v>
      </c>
      <c r="H113" s="4" t="s">
        <v>80</v>
      </c>
      <c r="I113" s="67"/>
    </row>
    <row r="114" spans="1:9">
      <c r="A114" s="40"/>
      <c r="B114" s="40" t="s">
        <v>95</v>
      </c>
      <c r="C114" s="40" t="s">
        <v>87</v>
      </c>
      <c r="D114" s="40">
        <v>1</v>
      </c>
      <c r="E114" s="40">
        <v>12</v>
      </c>
      <c r="F114" s="40">
        <v>10</v>
      </c>
      <c r="G114" s="40">
        <v>9</v>
      </c>
      <c r="H114" s="40"/>
      <c r="I114" s="40">
        <f>G114*F114*E114*D114</f>
        <v>1080</v>
      </c>
    </row>
    <row r="115" spans="1:9">
      <c r="A115" s="40"/>
      <c r="B115" s="40"/>
      <c r="C115" s="58" t="s">
        <v>84</v>
      </c>
      <c r="D115" s="59"/>
      <c r="E115" s="59"/>
      <c r="F115" s="59"/>
      <c r="G115" s="59"/>
      <c r="H115" s="60"/>
      <c r="I115" s="40">
        <f>SUM(I114:I114)</f>
        <v>1080</v>
      </c>
    </row>
    <row r="116" spans="1:9">
      <c r="A116" s="40"/>
      <c r="B116" s="40"/>
      <c r="C116" s="58" t="s">
        <v>85</v>
      </c>
      <c r="D116" s="59"/>
      <c r="E116" s="59"/>
      <c r="F116" s="59"/>
      <c r="G116" s="59"/>
      <c r="H116" s="60"/>
      <c r="I116" s="44">
        <f>I115/10.75</f>
        <v>100.46511627906976</v>
      </c>
    </row>
    <row r="117" spans="1:9">
      <c r="A117" s="40"/>
      <c r="B117" s="41"/>
      <c r="C117" s="59" t="s">
        <v>86</v>
      </c>
      <c r="D117" s="59"/>
      <c r="E117" s="59"/>
      <c r="F117" s="59"/>
      <c r="G117" s="59"/>
      <c r="H117" s="59"/>
      <c r="I117" s="45">
        <f>I116*1.1</f>
        <v>110.51162790697674</v>
      </c>
    </row>
    <row r="118" spans="1:9" ht="75.75" customHeight="1">
      <c r="A118" s="37" t="s">
        <v>74</v>
      </c>
      <c r="B118" s="61" t="str">
        <f>'[1]civil works'!B23</f>
        <v>Cement pointing struck joints, on walls, upto 20' (6.00 m) hiehgt:-a) ratio 1:2</v>
      </c>
      <c r="C118" s="62"/>
      <c r="D118" s="62"/>
      <c r="E118" s="62"/>
      <c r="F118" s="62"/>
      <c r="G118" s="62"/>
      <c r="H118" s="62"/>
      <c r="I118" s="63"/>
    </row>
    <row r="119" spans="1:9" s="1" customFormat="1">
      <c r="A119" s="64" t="s">
        <v>75</v>
      </c>
      <c r="B119" s="66" t="s">
        <v>0</v>
      </c>
      <c r="C119" s="66" t="s">
        <v>1</v>
      </c>
      <c r="D119" s="38"/>
      <c r="E119" s="66" t="s">
        <v>76</v>
      </c>
      <c r="F119" s="68" t="s">
        <v>77</v>
      </c>
      <c r="G119" s="68"/>
      <c r="H119" s="68"/>
      <c r="I119" s="66" t="s">
        <v>2</v>
      </c>
    </row>
    <row r="120" spans="1:9" s="1" customFormat="1">
      <c r="A120" s="65"/>
      <c r="B120" s="67"/>
      <c r="C120" s="67"/>
      <c r="D120" s="39"/>
      <c r="E120" s="67"/>
      <c r="F120" s="4" t="s">
        <v>78</v>
      </c>
      <c r="G120" s="4" t="s">
        <v>79</v>
      </c>
      <c r="H120" s="4" t="s">
        <v>80</v>
      </c>
      <c r="I120" s="67"/>
    </row>
    <row r="121" spans="1:9">
      <c r="A121" s="40"/>
      <c r="B121" s="40" t="s">
        <v>95</v>
      </c>
      <c r="C121" s="40" t="s">
        <v>87</v>
      </c>
      <c r="D121" s="40">
        <v>1</v>
      </c>
      <c r="E121" s="40">
        <v>12</v>
      </c>
      <c r="F121" s="40">
        <v>10</v>
      </c>
      <c r="G121" s="40">
        <v>9</v>
      </c>
      <c r="H121" s="40"/>
      <c r="I121" s="40">
        <f>G121*F121*E121*D121</f>
        <v>1080</v>
      </c>
    </row>
    <row r="122" spans="1:9">
      <c r="A122" s="40"/>
      <c r="B122" s="40"/>
      <c r="C122" s="58" t="s">
        <v>84</v>
      </c>
      <c r="D122" s="59"/>
      <c r="E122" s="59"/>
      <c r="F122" s="59"/>
      <c r="G122" s="59"/>
      <c r="H122" s="60"/>
      <c r="I122" s="40">
        <f>SUM(I121:I121)</f>
        <v>1080</v>
      </c>
    </row>
    <row r="123" spans="1:9">
      <c r="A123" s="40"/>
      <c r="B123" s="40"/>
      <c r="C123" s="58" t="s">
        <v>85</v>
      </c>
      <c r="D123" s="59"/>
      <c r="E123" s="59"/>
      <c r="F123" s="59"/>
      <c r="G123" s="59"/>
      <c r="H123" s="60"/>
      <c r="I123" s="44">
        <f>I122/10.75</f>
        <v>100.46511627906976</v>
      </c>
    </row>
    <row r="124" spans="1:9">
      <c r="A124" s="40"/>
      <c r="B124" s="41"/>
      <c r="C124" s="59" t="s">
        <v>86</v>
      </c>
      <c r="D124" s="59"/>
      <c r="E124" s="59"/>
      <c r="F124" s="59"/>
      <c r="G124" s="59"/>
      <c r="H124" s="59"/>
      <c r="I124" s="45">
        <f>I123*1.1</f>
        <v>110.51162790697674</v>
      </c>
    </row>
    <row r="125" spans="1:9" ht="75.75" customHeight="1">
      <c r="A125" s="37" t="s">
        <v>74</v>
      </c>
      <c r="B125" s="61" t="str">
        <f>'[1]civil works'!B24</f>
        <v>Providing and applying weather shield paint of approved quality on external surface of building including preparation of surface, application of primer complete in all respect:a) new surface:i) 1st coat</v>
      </c>
      <c r="C125" s="62"/>
      <c r="D125" s="62"/>
      <c r="E125" s="62"/>
      <c r="F125" s="62"/>
      <c r="G125" s="62"/>
      <c r="H125" s="62"/>
      <c r="I125" s="63"/>
    </row>
    <row r="126" spans="1:9" s="1" customFormat="1">
      <c r="A126" s="64" t="s">
        <v>75</v>
      </c>
      <c r="B126" s="66" t="s">
        <v>0</v>
      </c>
      <c r="C126" s="66" t="s">
        <v>1</v>
      </c>
      <c r="D126" s="38"/>
      <c r="E126" s="66" t="s">
        <v>76</v>
      </c>
      <c r="F126" s="68" t="s">
        <v>77</v>
      </c>
      <c r="G126" s="68"/>
      <c r="H126" s="68"/>
      <c r="I126" s="66" t="s">
        <v>2</v>
      </c>
    </row>
    <row r="127" spans="1:9" s="1" customFormat="1">
      <c r="A127" s="65"/>
      <c r="B127" s="67"/>
      <c r="C127" s="67"/>
      <c r="D127" s="39"/>
      <c r="E127" s="67"/>
      <c r="F127" s="4" t="s">
        <v>78</v>
      </c>
      <c r="G127" s="4" t="s">
        <v>79</v>
      </c>
      <c r="H127" s="4" t="s">
        <v>80</v>
      </c>
      <c r="I127" s="67"/>
    </row>
    <row r="128" spans="1:9">
      <c r="A128" s="40"/>
      <c r="B128" s="40" t="s">
        <v>95</v>
      </c>
      <c r="C128" s="40" t="s">
        <v>87</v>
      </c>
      <c r="D128" s="40">
        <v>2</v>
      </c>
      <c r="E128" s="40">
        <v>12</v>
      </c>
      <c r="F128" s="40">
        <v>10</v>
      </c>
      <c r="G128" s="40">
        <v>9</v>
      </c>
      <c r="H128" s="40"/>
      <c r="I128" s="40">
        <f>G128*F128*E128*D128</f>
        <v>2160</v>
      </c>
    </row>
    <row r="129" spans="1:9">
      <c r="A129" s="40"/>
      <c r="B129" s="40"/>
      <c r="C129" s="58" t="s">
        <v>84</v>
      </c>
      <c r="D129" s="59"/>
      <c r="E129" s="59"/>
      <c r="F129" s="59"/>
      <c r="G129" s="59"/>
      <c r="H129" s="60"/>
      <c r="I129" s="40">
        <f>SUM(I128:I128)</f>
        <v>2160</v>
      </c>
    </row>
    <row r="130" spans="1:9">
      <c r="A130" s="40"/>
      <c r="B130" s="40"/>
      <c r="C130" s="58" t="s">
        <v>85</v>
      </c>
      <c r="D130" s="59"/>
      <c r="E130" s="59"/>
      <c r="F130" s="59"/>
      <c r="G130" s="59"/>
      <c r="H130" s="60"/>
      <c r="I130" s="44">
        <f>I129/10.75</f>
        <v>200.93023255813952</v>
      </c>
    </row>
    <row r="131" spans="1:9">
      <c r="A131" s="40"/>
      <c r="B131" s="41"/>
      <c r="C131" s="59" t="s">
        <v>86</v>
      </c>
      <c r="D131" s="59"/>
      <c r="E131" s="59"/>
      <c r="F131" s="59"/>
      <c r="G131" s="59"/>
      <c r="H131" s="59"/>
      <c r="I131" s="45">
        <f>I130*1.1</f>
        <v>221.02325581395348</v>
      </c>
    </row>
    <row r="132" spans="1:9" ht="75.75" customHeight="1">
      <c r="A132" s="37" t="s">
        <v>74</v>
      </c>
      <c r="B132" s="61" t="str">
        <f>'[1]civil works'!B26</f>
        <v>Providing and fixing anti climb high security galvanized razor cut wire having double sharp four U-shaped pointed 0.5 mm thick ( 22mmx15 mm barbs) spaced @ 33 mm c/c cladded over 2.5 mm dia high tensile Core wire making coil fencing of specified diameter @ 4" c/c fixed on 2'-3" high M/S angle iron post 1½"x1½"x3/16"embeded in base of PCC (1:2:4) (4"x4"x9") @ 4' apart i/c the cost of 2 No. bars 3/8" dia welded horizantally with angle iron posts , binding wire, painting of posts, etc. complete in all respects as pproved and directed by the Engineer incharge i) 24 " diameter</v>
      </c>
      <c r="C132" s="62"/>
      <c r="D132" s="62"/>
      <c r="E132" s="62"/>
      <c r="F132" s="62"/>
      <c r="G132" s="62"/>
      <c r="H132" s="62"/>
      <c r="I132" s="63"/>
    </row>
    <row r="133" spans="1:9" s="1" customFormat="1">
      <c r="A133" s="64" t="s">
        <v>75</v>
      </c>
      <c r="B133" s="66" t="s">
        <v>0</v>
      </c>
      <c r="C133" s="66" t="s">
        <v>1</v>
      </c>
      <c r="D133" s="38"/>
      <c r="E133" s="66" t="s">
        <v>76</v>
      </c>
      <c r="F133" s="68" t="s">
        <v>77</v>
      </c>
      <c r="G133" s="68"/>
      <c r="H133" s="68"/>
      <c r="I133" s="66" t="s">
        <v>2</v>
      </c>
    </row>
    <row r="134" spans="1:9" s="1" customFormat="1">
      <c r="A134" s="65"/>
      <c r="B134" s="67"/>
      <c r="C134" s="67"/>
      <c r="D134" s="39"/>
      <c r="E134" s="67"/>
      <c r="F134" s="4" t="s">
        <v>78</v>
      </c>
      <c r="G134" s="4" t="s">
        <v>79</v>
      </c>
      <c r="H134" s="4" t="s">
        <v>80</v>
      </c>
      <c r="I134" s="67"/>
    </row>
    <row r="135" spans="1:9">
      <c r="A135" s="40"/>
      <c r="B135" s="40" t="s">
        <v>95</v>
      </c>
      <c r="C135" s="40" t="s">
        <v>87</v>
      </c>
      <c r="D135" s="40">
        <v>1</v>
      </c>
      <c r="E135" s="40">
        <v>1</v>
      </c>
      <c r="F135" s="40">
        <v>104</v>
      </c>
      <c r="G135" s="40">
        <v>1</v>
      </c>
      <c r="H135" s="40"/>
      <c r="I135" s="40">
        <f>G135*F135*E135*D135</f>
        <v>104</v>
      </c>
    </row>
    <row r="136" spans="1:9">
      <c r="A136" s="40"/>
      <c r="B136" s="40"/>
      <c r="C136" s="58" t="s">
        <v>84</v>
      </c>
      <c r="D136" s="59"/>
      <c r="E136" s="59"/>
      <c r="F136" s="59"/>
      <c r="G136" s="59"/>
      <c r="H136" s="60"/>
      <c r="I136" s="40">
        <f>SUM(I135:I135)</f>
        <v>104</v>
      </c>
    </row>
    <row r="137" spans="1:9">
      <c r="A137" s="40"/>
      <c r="B137" s="40"/>
      <c r="C137" s="58" t="s">
        <v>85</v>
      </c>
      <c r="D137" s="59"/>
      <c r="E137" s="59"/>
      <c r="F137" s="59"/>
      <c r="G137" s="59"/>
      <c r="H137" s="60"/>
      <c r="I137" s="44">
        <f>I136/3.281</f>
        <v>31.697653154526058</v>
      </c>
    </row>
    <row r="138" spans="1:9">
      <c r="A138" s="40"/>
      <c r="B138" s="41"/>
      <c r="C138" s="59" t="s">
        <v>86</v>
      </c>
      <c r="D138" s="59"/>
      <c r="E138" s="59"/>
      <c r="F138" s="59"/>
      <c r="G138" s="59"/>
      <c r="H138" s="59"/>
      <c r="I138" s="45">
        <f>I137*1.1</f>
        <v>34.867418469978666</v>
      </c>
    </row>
    <row r="139" spans="1:9" ht="75.75" customHeight="1">
      <c r="A139" s="37" t="s">
        <v>74</v>
      </c>
      <c r="B139" s="61" t="str">
        <f>'[1]civil works'!B15</f>
        <v>Providing and laying damp proof course of cement concrete 1:2: 4(using cement, sand and shingle), including bitumen coating :-a) with one coat bitumen and one coat polythene sheet 500gauge ii) 2" thick (50 mm)</v>
      </c>
      <c r="C139" s="62"/>
      <c r="D139" s="62"/>
      <c r="E139" s="62"/>
      <c r="F139" s="62"/>
      <c r="G139" s="62"/>
      <c r="H139" s="62"/>
      <c r="I139" s="63"/>
    </row>
    <row r="140" spans="1:9" s="1" customFormat="1">
      <c r="A140" s="64" t="s">
        <v>75</v>
      </c>
      <c r="B140" s="66" t="s">
        <v>0</v>
      </c>
      <c r="C140" s="66" t="s">
        <v>1</v>
      </c>
      <c r="D140" s="38"/>
      <c r="E140" s="66" t="s">
        <v>76</v>
      </c>
      <c r="F140" s="68" t="s">
        <v>77</v>
      </c>
      <c r="G140" s="68"/>
      <c r="H140" s="68"/>
      <c r="I140" s="66" t="s">
        <v>2</v>
      </c>
    </row>
    <row r="141" spans="1:9" s="1" customFormat="1">
      <c r="A141" s="65"/>
      <c r="B141" s="67"/>
      <c r="C141" s="67"/>
      <c r="D141" s="39"/>
      <c r="E141" s="67"/>
      <c r="F141" s="4" t="s">
        <v>78</v>
      </c>
      <c r="G141" s="4" t="s">
        <v>79</v>
      </c>
      <c r="H141" s="4" t="s">
        <v>80</v>
      </c>
      <c r="I141" s="67"/>
    </row>
    <row r="142" spans="1:9">
      <c r="A142" s="40"/>
      <c r="B142" s="40" t="s">
        <v>95</v>
      </c>
      <c r="C142" s="40" t="s">
        <v>87</v>
      </c>
      <c r="D142" s="40">
        <v>1</v>
      </c>
      <c r="E142" s="40">
        <v>1</v>
      </c>
      <c r="F142" s="40">
        <v>104</v>
      </c>
      <c r="G142" s="40">
        <v>1.125</v>
      </c>
      <c r="H142" s="40"/>
      <c r="I142" s="40">
        <f>G142*F142*E142*D142</f>
        <v>117</v>
      </c>
    </row>
    <row r="143" spans="1:9">
      <c r="A143" s="40"/>
      <c r="B143" s="40"/>
      <c r="C143" s="58" t="s">
        <v>84</v>
      </c>
      <c r="D143" s="59"/>
      <c r="E143" s="59"/>
      <c r="F143" s="59"/>
      <c r="G143" s="59"/>
      <c r="H143" s="60"/>
      <c r="I143" s="40">
        <f>SUM(I142:I142)</f>
        <v>117</v>
      </c>
    </row>
    <row r="144" spans="1:9">
      <c r="A144" s="40"/>
      <c r="B144" s="40"/>
      <c r="C144" s="58" t="s">
        <v>85</v>
      </c>
      <c r="D144" s="59"/>
      <c r="E144" s="59"/>
      <c r="F144" s="59"/>
      <c r="G144" s="59"/>
      <c r="H144" s="60"/>
      <c r="I144" s="44">
        <f>I143/10.75</f>
        <v>10.883720930232558</v>
      </c>
    </row>
    <row r="145" spans="1:9">
      <c r="A145" s="40"/>
      <c r="B145" s="41"/>
      <c r="C145" s="59" t="s">
        <v>86</v>
      </c>
      <c r="D145" s="59"/>
      <c r="E145" s="59"/>
      <c r="F145" s="59"/>
      <c r="G145" s="59"/>
      <c r="H145" s="59"/>
      <c r="I145" s="45">
        <f>I144*1.1</f>
        <v>11.972093023255814</v>
      </c>
    </row>
    <row r="146" spans="1:9" ht="75.75" customHeight="1">
      <c r="A146" s="37" t="s">
        <v>74</v>
      </c>
      <c r="B146" s="61" t="str">
        <f>'BW-SHEET'!B30</f>
        <v>Supplying and Fixing 16 SWG MS Sheet Gatewith angle iron frame (2"x2"x3/16") with sidewindow, lock, painting etc</v>
      </c>
      <c r="C146" s="62"/>
      <c r="D146" s="62"/>
      <c r="E146" s="62"/>
      <c r="F146" s="62"/>
      <c r="G146" s="62"/>
      <c r="H146" s="62"/>
      <c r="I146" s="63"/>
    </row>
    <row r="147" spans="1:9" s="1" customFormat="1">
      <c r="A147" s="64" t="s">
        <v>75</v>
      </c>
      <c r="B147" s="66" t="s">
        <v>0</v>
      </c>
      <c r="C147" s="66" t="s">
        <v>1</v>
      </c>
      <c r="D147" s="38"/>
      <c r="E147" s="66" t="s">
        <v>76</v>
      </c>
      <c r="F147" s="68" t="s">
        <v>77</v>
      </c>
      <c r="G147" s="68"/>
      <c r="H147" s="68"/>
      <c r="I147" s="66" t="s">
        <v>2</v>
      </c>
    </row>
    <row r="148" spans="1:9" s="1" customFormat="1">
      <c r="A148" s="65"/>
      <c r="B148" s="67"/>
      <c r="C148" s="67"/>
      <c r="D148" s="39"/>
      <c r="E148" s="67"/>
      <c r="F148" s="4" t="s">
        <v>78</v>
      </c>
      <c r="G148" s="4" t="s">
        <v>79</v>
      </c>
      <c r="H148" s="4" t="s">
        <v>80</v>
      </c>
      <c r="I148" s="67"/>
    </row>
    <row r="149" spans="1:9">
      <c r="A149" s="40"/>
      <c r="B149" s="40" t="s">
        <v>95</v>
      </c>
      <c r="C149" s="40" t="s">
        <v>87</v>
      </c>
      <c r="D149" s="40">
        <v>1</v>
      </c>
      <c r="E149" s="40">
        <v>1</v>
      </c>
      <c r="F149" s="40">
        <v>15</v>
      </c>
      <c r="G149" s="40">
        <v>13.6364</v>
      </c>
      <c r="H149" s="40"/>
      <c r="I149" s="40">
        <f>G149*F149*E149*D149</f>
        <v>204.54599999999999</v>
      </c>
    </row>
    <row r="150" spans="1:9">
      <c r="A150" s="40"/>
      <c r="B150" s="40"/>
      <c r="C150" s="58" t="s">
        <v>84</v>
      </c>
      <c r="D150" s="59"/>
      <c r="E150" s="59"/>
      <c r="F150" s="59"/>
      <c r="G150" s="59"/>
      <c r="H150" s="60"/>
      <c r="I150" s="40">
        <f>SUM(I149:I149)</f>
        <v>204.54599999999999</v>
      </c>
    </row>
    <row r="151" spans="1:9">
      <c r="A151" s="40"/>
      <c r="B151" s="40"/>
      <c r="C151" s="58" t="s">
        <v>85</v>
      </c>
      <c r="D151" s="59"/>
      <c r="E151" s="59"/>
      <c r="F151" s="59"/>
      <c r="G151" s="59"/>
      <c r="H151" s="60"/>
      <c r="I151" s="44">
        <f>I150/10.75</f>
        <v>19.027534883720929</v>
      </c>
    </row>
    <row r="152" spans="1:9">
      <c r="A152" s="40"/>
      <c r="B152" s="41"/>
      <c r="C152" s="59" t="s">
        <v>86</v>
      </c>
      <c r="D152" s="59"/>
      <c r="E152" s="59"/>
      <c r="F152" s="59"/>
      <c r="G152" s="59"/>
      <c r="H152" s="59"/>
      <c r="I152" s="45">
        <f>I151*1.1</f>
        <v>20.930288372093024</v>
      </c>
    </row>
  </sheetData>
  <mergeCells count="205">
    <mergeCell ref="A1:H1"/>
    <mergeCell ref="A2:H2"/>
    <mergeCell ref="B39:I39"/>
    <mergeCell ref="A40:A41"/>
    <mergeCell ref="B40:B41"/>
    <mergeCell ref="C40:C41"/>
    <mergeCell ref="E40:E41"/>
    <mergeCell ref="F40:H40"/>
    <mergeCell ref="I40:I41"/>
    <mergeCell ref="C7:H7"/>
    <mergeCell ref="C45:H45"/>
    <mergeCell ref="C46:H46"/>
    <mergeCell ref="C47:H47"/>
    <mergeCell ref="B48:I48"/>
    <mergeCell ref="A49:A50"/>
    <mergeCell ref="B49:B50"/>
    <mergeCell ref="C49:C50"/>
    <mergeCell ref="E49:E50"/>
    <mergeCell ref="F49:H49"/>
    <mergeCell ref="I49:I50"/>
    <mergeCell ref="C53:H53"/>
    <mergeCell ref="C54:H54"/>
    <mergeCell ref="C55:H55"/>
    <mergeCell ref="B56:I56"/>
    <mergeCell ref="A57:A58"/>
    <mergeCell ref="B57:B58"/>
    <mergeCell ref="C57:C58"/>
    <mergeCell ref="E57:E58"/>
    <mergeCell ref="F57:H57"/>
    <mergeCell ref="I57:I58"/>
    <mergeCell ref="C60:H60"/>
    <mergeCell ref="C61:H61"/>
    <mergeCell ref="C62:H62"/>
    <mergeCell ref="B63:I63"/>
    <mergeCell ref="A64:A65"/>
    <mergeCell ref="B64:B65"/>
    <mergeCell ref="C64:C65"/>
    <mergeCell ref="E64:E65"/>
    <mergeCell ref="F64:H64"/>
    <mergeCell ref="I64:I65"/>
    <mergeCell ref="C68:H68"/>
    <mergeCell ref="C69:H69"/>
    <mergeCell ref="C70:H70"/>
    <mergeCell ref="B71:I71"/>
    <mergeCell ref="A72:A73"/>
    <mergeCell ref="B72:B73"/>
    <mergeCell ref="C72:C73"/>
    <mergeCell ref="E72:E73"/>
    <mergeCell ref="F72:H72"/>
    <mergeCell ref="I72:I73"/>
    <mergeCell ref="F74:H74"/>
    <mergeCell ref="C75:H75"/>
    <mergeCell ref="C76:H76"/>
    <mergeCell ref="C77:H77"/>
    <mergeCell ref="B78:I78"/>
    <mergeCell ref="A79:A80"/>
    <mergeCell ref="B79:B80"/>
    <mergeCell ref="C79:C80"/>
    <mergeCell ref="E79:E80"/>
    <mergeCell ref="F79:H79"/>
    <mergeCell ref="I79:I80"/>
    <mergeCell ref="C84:H84"/>
    <mergeCell ref="C85:H85"/>
    <mergeCell ref="C86:H86"/>
    <mergeCell ref="B87:I87"/>
    <mergeCell ref="A88:A89"/>
    <mergeCell ref="B88:B89"/>
    <mergeCell ref="C88:C89"/>
    <mergeCell ref="E88:E89"/>
    <mergeCell ref="F88:H88"/>
    <mergeCell ref="I88:I89"/>
    <mergeCell ref="C91:H91"/>
    <mergeCell ref="C92:H92"/>
    <mergeCell ref="C93:H93"/>
    <mergeCell ref="B94:I94"/>
    <mergeCell ref="A95:A96"/>
    <mergeCell ref="B95:B96"/>
    <mergeCell ref="C95:C96"/>
    <mergeCell ref="E95:E96"/>
    <mergeCell ref="F95:H95"/>
    <mergeCell ref="I95:I96"/>
    <mergeCell ref="B99:G100"/>
    <mergeCell ref="C101:H101"/>
    <mergeCell ref="B103:I103"/>
    <mergeCell ref="A104:A105"/>
    <mergeCell ref="B104:B105"/>
    <mergeCell ref="C104:C105"/>
    <mergeCell ref="E104:E105"/>
    <mergeCell ref="F104:H104"/>
    <mergeCell ref="I104:I105"/>
    <mergeCell ref="B108:G109"/>
    <mergeCell ref="C110:H110"/>
    <mergeCell ref="B111:I111"/>
    <mergeCell ref="A112:A113"/>
    <mergeCell ref="B112:B113"/>
    <mergeCell ref="C112:C113"/>
    <mergeCell ref="E112:E113"/>
    <mergeCell ref="F112:H112"/>
    <mergeCell ref="I112:I113"/>
    <mergeCell ref="C115:H115"/>
    <mergeCell ref="C116:H116"/>
    <mergeCell ref="C117:H117"/>
    <mergeCell ref="B118:I118"/>
    <mergeCell ref="A119:A120"/>
    <mergeCell ref="B119:B120"/>
    <mergeCell ref="C119:C120"/>
    <mergeCell ref="E119:E120"/>
    <mergeCell ref="F119:H119"/>
    <mergeCell ref="I119:I120"/>
    <mergeCell ref="C144:H144"/>
    <mergeCell ref="C145:H145"/>
    <mergeCell ref="B3:I3"/>
    <mergeCell ref="A4:A5"/>
    <mergeCell ref="B4:B5"/>
    <mergeCell ref="C4:C5"/>
    <mergeCell ref="E4:E5"/>
    <mergeCell ref="F4:H4"/>
    <mergeCell ref="I4:I5"/>
    <mergeCell ref="C136:H136"/>
    <mergeCell ref="C137:H137"/>
    <mergeCell ref="C138:H138"/>
    <mergeCell ref="B139:I139"/>
    <mergeCell ref="A140:A141"/>
    <mergeCell ref="B140:B141"/>
    <mergeCell ref="C140:C141"/>
    <mergeCell ref="E140:E141"/>
    <mergeCell ref="F140:H140"/>
    <mergeCell ref="I140:I141"/>
    <mergeCell ref="C129:H129"/>
    <mergeCell ref="C130:H130"/>
    <mergeCell ref="C131:H131"/>
    <mergeCell ref="B132:I132"/>
    <mergeCell ref="A133:A134"/>
    <mergeCell ref="C8:H8"/>
    <mergeCell ref="B9:I9"/>
    <mergeCell ref="A10:A11"/>
    <mergeCell ref="B10:B11"/>
    <mergeCell ref="C10:C11"/>
    <mergeCell ref="E10:E11"/>
    <mergeCell ref="F10:H10"/>
    <mergeCell ref="I10:I11"/>
    <mergeCell ref="C143:H143"/>
    <mergeCell ref="B133:B134"/>
    <mergeCell ref="C133:C134"/>
    <mergeCell ref="E133:E134"/>
    <mergeCell ref="F133:H133"/>
    <mergeCell ref="I133:I134"/>
    <mergeCell ref="C122:H122"/>
    <mergeCell ref="C123:H123"/>
    <mergeCell ref="C124:H124"/>
    <mergeCell ref="B125:I125"/>
    <mergeCell ref="A126:A127"/>
    <mergeCell ref="B126:B127"/>
    <mergeCell ref="C126:C127"/>
    <mergeCell ref="E126:E127"/>
    <mergeCell ref="F126:H126"/>
    <mergeCell ref="I126:I127"/>
    <mergeCell ref="C13:H13"/>
    <mergeCell ref="C14:H14"/>
    <mergeCell ref="B15:I15"/>
    <mergeCell ref="A16:A17"/>
    <mergeCell ref="B16:B17"/>
    <mergeCell ref="C16:C17"/>
    <mergeCell ref="E16:E17"/>
    <mergeCell ref="F16:H16"/>
    <mergeCell ref="I16:I17"/>
    <mergeCell ref="C19:H19"/>
    <mergeCell ref="C20:H20"/>
    <mergeCell ref="B21:I21"/>
    <mergeCell ref="A22:A23"/>
    <mergeCell ref="B22:B23"/>
    <mergeCell ref="C22:C23"/>
    <mergeCell ref="E22:E23"/>
    <mergeCell ref="F22:H22"/>
    <mergeCell ref="I22:I23"/>
    <mergeCell ref="C25:H25"/>
    <mergeCell ref="C26:H26"/>
    <mergeCell ref="B27:I27"/>
    <mergeCell ref="A28:A29"/>
    <mergeCell ref="B28:B29"/>
    <mergeCell ref="C28:C29"/>
    <mergeCell ref="E28:E29"/>
    <mergeCell ref="F28:H28"/>
    <mergeCell ref="I28:I29"/>
    <mergeCell ref="C37:H37"/>
    <mergeCell ref="C38:H38"/>
    <mergeCell ref="C31:H31"/>
    <mergeCell ref="C32:H32"/>
    <mergeCell ref="B33:I33"/>
    <mergeCell ref="A34:A35"/>
    <mergeCell ref="B34:B35"/>
    <mergeCell ref="C34:C35"/>
    <mergeCell ref="E34:E35"/>
    <mergeCell ref="F34:H34"/>
    <mergeCell ref="I34:I35"/>
    <mergeCell ref="C150:H150"/>
    <mergeCell ref="C151:H151"/>
    <mergeCell ref="C152:H152"/>
    <mergeCell ref="B146:I146"/>
    <mergeCell ref="A147:A148"/>
    <mergeCell ref="B147:B148"/>
    <mergeCell ref="C147:C148"/>
    <mergeCell ref="E147:E148"/>
    <mergeCell ref="F147:H147"/>
    <mergeCell ref="I147:I148"/>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6443843B5861E408EEBE8DAF7094C00" ma:contentTypeVersion="17" ma:contentTypeDescription="Create a new document." ma:contentTypeScope="" ma:versionID="e3485bb9d395979b7955c7df137f3aad">
  <xsd:schema xmlns:xsd="http://www.w3.org/2001/XMLSchema" xmlns:xs="http://www.w3.org/2001/XMLSchema" xmlns:p="http://schemas.microsoft.com/office/2006/metadata/properties" xmlns:ns2="8666466e-beb8-4e2d-826c-1bba6240c813" xmlns:ns3="a6b813c1-7131-41ab-b90a-6d0c564a69b7" targetNamespace="http://schemas.microsoft.com/office/2006/metadata/properties" ma:root="true" ma:fieldsID="8839ac1b286f75cde1b5dbf7979a254f" ns2:_="" ns3:_="">
    <xsd:import namespace="8666466e-beb8-4e2d-826c-1bba6240c813"/>
    <xsd:import namespace="a6b813c1-7131-41ab-b90a-6d0c564a69b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666466e-beb8-4e2d-826c-1bba6240c81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f5f3f4cc-79b9-4d17-b8fa-dd7577b1fbe8"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6b813c1-7131-41ab-b90a-6d0c564a69b7"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83101062-dd10-4429-9bd2-aacc1deb6b0f}" ma:internalName="TaxCatchAll" ma:showField="CatchAllData" ma:web="a6b813c1-7131-41ab-b90a-6d0c564a69b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666466e-beb8-4e2d-826c-1bba6240c813">
      <Terms xmlns="http://schemas.microsoft.com/office/infopath/2007/PartnerControls"/>
    </lcf76f155ced4ddcb4097134ff3c332f>
    <TaxCatchAll xmlns="a6b813c1-7131-41ab-b90a-6d0c564a69b7" xsi:nil="true"/>
    <SharedWithUsers xmlns="a6b813c1-7131-41ab-b90a-6d0c564a69b7">
      <UserInfo>
        <DisplayName/>
        <AccountId xsi:nil="true"/>
        <AccountType/>
      </UserInfo>
    </SharedWithUsers>
    <MediaLengthInSeconds xmlns="8666466e-beb8-4e2d-826c-1bba6240c813" xsi:nil="true"/>
  </documentManagement>
</p:properties>
</file>

<file path=customXml/itemProps1.xml><?xml version="1.0" encoding="utf-8"?>
<ds:datastoreItem xmlns:ds="http://schemas.openxmlformats.org/officeDocument/2006/customXml" ds:itemID="{602CE8C4-67AA-44CB-9494-BC674A9BBA7E}"/>
</file>

<file path=customXml/itemProps2.xml><?xml version="1.0" encoding="utf-8"?>
<ds:datastoreItem xmlns:ds="http://schemas.openxmlformats.org/officeDocument/2006/customXml" ds:itemID="{214A85EA-EAB4-4394-B9A1-7357F27D02C5}"/>
</file>

<file path=customXml/itemProps3.xml><?xml version="1.0" encoding="utf-8"?>
<ds:datastoreItem xmlns:ds="http://schemas.openxmlformats.org/officeDocument/2006/customXml" ds:itemID="{59B4CAF3-A999-4433-8796-0FCDBD295A8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Title Page</vt:lpstr>
      <vt:lpstr>MAIN SUMMARY</vt:lpstr>
      <vt:lpstr>BW-SHEET</vt:lpstr>
      <vt:lpstr>Sheet1</vt:lpstr>
      <vt:lpstr>'BW-SHEET'!Print_Area</vt:lpstr>
      <vt:lpstr>'Title Page'!Print_Area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2006-09-16T00:00:00Z</dcterms:created>
  <dcterms:modified xsi:type="dcterms:W3CDTF">2023-11-02T09:46:26Z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0x01010026443843B5861E408EEBE8DAF7094C00</vt:lpwstr>
  </property>
  <property fmtid="{D5CDD505-2E9C-101B-9397-08002B2CF9AE}" pid="3" name="Order">
    <vt:r8>4702800</vt:r8>
  </property>
  <property fmtid="{D5CDD505-2E9C-101B-9397-08002B2CF9AE}" pid="4" name="_SourceUrl">
    <vt:lpwstr/>
  </property>
  <property fmtid="{D5CDD505-2E9C-101B-9397-08002B2CF9AE}" pid="5" name="_SharedFileIndex">
    <vt:lpwstr/>
  </property>
  <property fmtid="{D5CDD505-2E9C-101B-9397-08002B2CF9AE}" pid="6" name="ComplianceAssetId">
    <vt:lpwstr/>
  </property>
  <property fmtid="{D5CDD505-2E9C-101B-9397-08002B2CF9AE}" pid="7" name="_ExtendedDescription">
    <vt:lpwstr/>
  </property>
  <property fmtid="{D5CDD505-2E9C-101B-9397-08002B2CF9AE}" pid="8" name="TriggerFlowInfo">
    <vt:lpwstr/>
  </property>
  <property fmtid="{D5CDD505-2E9C-101B-9397-08002B2CF9AE}" pid="9" name="MediaServiceImageTags">
    <vt:lpwstr/>
  </property>
</Properties>
</file>