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120" yWindow="-120" windowWidth="20736" windowHeight="11040"/>
  </bookViews>
  <sheets>
    <sheet name="Title Page" sheetId="6" r:id="rId1"/>
    <sheet name="Main Summary" sheetId="5" r:id="rId2"/>
    <sheet name="CR-CW-SHEET" sheetId="11" r:id="rId3"/>
    <sheet name="CR-EW-SHEET" sheetId="3" r:id="rId4"/>
    <sheet name="TB-CW-SHEET" sheetId="10" r:id="rId5"/>
    <sheet name="TB-PL-SHEET" sheetId="9" r:id="rId6"/>
    <sheet name="TB-EL-SHEET" sheetId="8" r:id="rId7"/>
    <sheet name="REH-SHEET" sheetId="7" r:id="rId8"/>
    <sheet name="TB-CW-M" sheetId="12" state="hidden" r:id="rId9"/>
    <sheet name="m.sheet" sheetId="2" state="hidden" r:id="rId10"/>
    <sheet name="m.sheet e" sheetId="4" state="hidden" r:id="rId11"/>
  </sheets>
  <externalReferences>
    <externalReference r:id="rId12"/>
    <externalReference r:id="rId13"/>
    <externalReference r:id="rId14"/>
  </externalReferences>
  <definedNames>
    <definedName name="_xlnm.Print_Area" localSheetId="2">'CR-CW-SHEET'!$A$1:$F$149</definedName>
    <definedName name="_xlnm.Print_Area" localSheetId="7">'REH-SHEET'!$A$1:$F$147</definedName>
    <definedName name="_xlnm.Print_Area" localSheetId="4">'TB-CW-SHEET'!$A$1:$F$149</definedName>
    <definedName name="_xlnm.Print_Area" localSheetId="6">'TB-EL-SHEET'!$A$1:$F$149</definedName>
    <definedName name="_xlnm.Print_Area" localSheetId="5">'TB-PL-SHEET'!$A$1:$F$149</definedName>
    <definedName name="_xlnm.Print_Area" localSheetId="0">'Title Page'!$A$1:$M$58</definedName>
  </definedNames>
  <calcPr calcId="124519"/>
</workbook>
</file>

<file path=xl/calcChain.xml><?xml version="1.0" encoding="utf-8"?>
<calcChain xmlns="http://schemas.openxmlformats.org/spreadsheetml/2006/main">
  <c r="A1" i="3"/>
  <c r="A1" i="5"/>
  <c r="B214" i="12" l="1"/>
  <c r="B146"/>
  <c r="B178"/>
  <c r="H217"/>
  <c r="H218" s="1"/>
  <c r="H219" s="1"/>
  <c r="H220" s="1"/>
  <c r="D106" i="10" s="1"/>
  <c r="I220" i="12" s="1"/>
  <c r="H210"/>
  <c r="B207"/>
  <c r="H203"/>
  <c r="H204" s="1"/>
  <c r="H205" s="1"/>
  <c r="H206" s="1"/>
  <c r="B200"/>
  <c r="H196"/>
  <c r="H195"/>
  <c r="B192"/>
  <c r="H188"/>
  <c r="H189" s="1"/>
  <c r="H190" s="1"/>
  <c r="H191" s="1"/>
  <c r="D102" i="10" s="1"/>
  <c r="I191" i="12" s="1"/>
  <c r="B185"/>
  <c r="H181"/>
  <c r="H182" s="1"/>
  <c r="H183" s="1"/>
  <c r="H184" s="1"/>
  <c r="D99" i="10" s="1"/>
  <c r="I184" i="12" s="1"/>
  <c r="H174"/>
  <c r="H173"/>
  <c r="B170"/>
  <c r="H166"/>
  <c r="H165"/>
  <c r="B162"/>
  <c r="H158"/>
  <c r="H157"/>
  <c r="B154"/>
  <c r="H150"/>
  <c r="H149"/>
  <c r="H142"/>
  <c r="H143" s="1"/>
  <c r="H144" s="1"/>
  <c r="H145" s="1"/>
  <c r="D96" i="10" s="1"/>
  <c r="I145" i="12" s="1"/>
  <c r="B139"/>
  <c r="H135"/>
  <c r="H136" s="1"/>
  <c r="H137" s="1"/>
  <c r="H138" s="1"/>
  <c r="D91" i="10" s="1"/>
  <c r="I138" i="12" s="1"/>
  <c r="B132"/>
  <c r="H128"/>
  <c r="H127"/>
  <c r="B124"/>
  <c r="H120"/>
  <c r="H119"/>
  <c r="B116"/>
  <c r="H112"/>
  <c r="H111"/>
  <c r="H110"/>
  <c r="H109"/>
  <c r="H107"/>
  <c r="H106"/>
  <c r="H98"/>
  <c r="H97"/>
  <c r="B94"/>
  <c r="H90"/>
  <c r="H89"/>
  <c r="H88"/>
  <c r="H87"/>
  <c r="B84"/>
  <c r="H80"/>
  <c r="H79"/>
  <c r="H78"/>
  <c r="H77"/>
  <c r="H76"/>
  <c r="B73"/>
  <c r="H69"/>
  <c r="H70" s="1"/>
  <c r="H71" s="1"/>
  <c r="H72" s="1"/>
  <c r="D81" i="10" s="1"/>
  <c r="I72" i="12" s="1"/>
  <c r="B66"/>
  <c r="H62"/>
  <c r="H63" s="1"/>
  <c r="H64" s="1"/>
  <c r="H65" s="1"/>
  <c r="D86" i="10" s="1"/>
  <c r="I65" i="12" s="1"/>
  <c r="C62"/>
  <c r="B59"/>
  <c r="E55"/>
  <c r="H55" s="1"/>
  <c r="H56" s="1"/>
  <c r="H57" s="1"/>
  <c r="H58" s="1"/>
  <c r="C55"/>
  <c r="B52"/>
  <c r="H48"/>
  <c r="H47"/>
  <c r="B44"/>
  <c r="H40"/>
  <c r="H41" s="1"/>
  <c r="H42" s="1"/>
  <c r="H43" s="1"/>
  <c r="D79" i="10" s="1"/>
  <c r="I43" i="12" s="1"/>
  <c r="B37"/>
  <c r="H33"/>
  <c r="H32"/>
  <c r="B29"/>
  <c r="H25"/>
  <c r="H24"/>
  <c r="B21"/>
  <c r="H16"/>
  <c r="H18" s="1"/>
  <c r="H19" s="1"/>
  <c r="H20" s="1"/>
  <c r="D101" i="10" s="1"/>
  <c r="I20" i="12" s="1"/>
  <c r="B13"/>
  <c r="H8"/>
  <c r="H7"/>
  <c r="B4"/>
  <c r="H159" l="1"/>
  <c r="H160" s="1"/>
  <c r="H161" s="1"/>
  <c r="H26"/>
  <c r="H27" s="1"/>
  <c r="H28" s="1"/>
  <c r="H211"/>
  <c r="H212" s="1"/>
  <c r="H213" s="1"/>
  <c r="D104" i="10" s="1"/>
  <c r="I213" i="12" s="1"/>
  <c r="H167"/>
  <c r="H168" s="1"/>
  <c r="H169" s="1"/>
  <c r="D95" i="10" s="1"/>
  <c r="I169" i="12" s="1"/>
  <c r="H129"/>
  <c r="H130" s="1"/>
  <c r="H131" s="1"/>
  <c r="D90" i="10" s="1"/>
  <c r="I131" i="12" s="1"/>
  <c r="H151"/>
  <c r="H152" s="1"/>
  <c r="H153" s="1"/>
  <c r="D100" i="10" s="1"/>
  <c r="I153" i="12" s="1"/>
  <c r="H175"/>
  <c r="H176" s="1"/>
  <c r="H177" s="1"/>
  <c r="D94" i="10" s="1"/>
  <c r="I177" i="12" s="1"/>
  <c r="H197"/>
  <c r="H198" s="1"/>
  <c r="H199" s="1"/>
  <c r="D103" i="10" s="1"/>
  <c r="I199" i="12" s="1"/>
  <c r="H121"/>
  <c r="H122" s="1"/>
  <c r="H123" s="1"/>
  <c r="D89" i="10" s="1"/>
  <c r="I123" i="12" s="1"/>
  <c r="H113"/>
  <c r="H114" s="1"/>
  <c r="H115" s="1"/>
  <c r="D88" i="10" s="1"/>
  <c r="I115" i="12" s="1"/>
  <c r="H99"/>
  <c r="H100" s="1"/>
  <c r="H101" s="1"/>
  <c r="D87" i="10" s="1"/>
  <c r="I101" i="12" s="1"/>
  <c r="H91"/>
  <c r="H92" s="1"/>
  <c r="H93" s="1"/>
  <c r="D84" i="10" s="1"/>
  <c r="I93" i="12" s="1"/>
  <c r="H81"/>
  <c r="H82" s="1"/>
  <c r="H83" s="1"/>
  <c r="D83" i="10" s="1"/>
  <c r="I83" i="12" s="1"/>
  <c r="H49"/>
  <c r="H50" s="1"/>
  <c r="H51" s="1"/>
  <c r="D80" i="10" s="1"/>
  <c r="I51" i="12" s="1"/>
  <c r="H34"/>
  <c r="H35" s="1"/>
  <c r="H36" s="1"/>
  <c r="D78" i="10" s="1"/>
  <c r="I36" i="12" s="1"/>
  <c r="H10"/>
  <c r="H11" s="1"/>
  <c r="H12" s="1"/>
  <c r="D74" i="10" s="1"/>
  <c r="I12" i="12" s="1"/>
  <c r="D92" i="10" l="1"/>
  <c r="D93" s="1"/>
  <c r="B286" i="2" l="1"/>
  <c r="B279"/>
  <c r="B272"/>
  <c r="B265"/>
  <c r="B258"/>
  <c r="B250"/>
  <c r="B242"/>
  <c r="B233"/>
  <c r="B226"/>
  <c r="B219"/>
  <c r="I222"/>
  <c r="B194"/>
  <c r="B181"/>
  <c r="B172"/>
  <c r="B165"/>
  <c r="B158"/>
  <c r="B150"/>
  <c r="B142"/>
  <c r="B112"/>
  <c r="B99"/>
  <c r="B88"/>
  <c r="B81"/>
  <c r="B74"/>
  <c r="B67"/>
  <c r="B51"/>
  <c r="B58"/>
  <c r="B36"/>
  <c r="B24"/>
  <c r="B16"/>
  <c r="B3"/>
  <c r="A2"/>
  <c r="A1"/>
  <c r="F147" i="11"/>
  <c r="F146"/>
  <c r="F145"/>
  <c r="F148" s="1"/>
  <c r="D145"/>
  <c r="F142"/>
  <c r="F141"/>
  <c r="F140"/>
  <c r="F139"/>
  <c r="F138"/>
  <c r="F137"/>
  <c r="F136"/>
  <c r="F135"/>
  <c r="F134"/>
  <c r="F133"/>
  <c r="F132"/>
  <c r="F131"/>
  <c r="F130"/>
  <c r="F127"/>
  <c r="F126"/>
  <c r="F125"/>
  <c r="F124"/>
  <c r="F123"/>
  <c r="F122"/>
  <c r="F121"/>
  <c r="F120"/>
  <c r="F119"/>
  <c r="F118"/>
  <c r="F117"/>
  <c r="F116"/>
  <c r="F115"/>
  <c r="F114"/>
  <c r="F113"/>
  <c r="F112"/>
  <c r="F111"/>
  <c r="F110"/>
  <c r="F128" s="1"/>
  <c r="F109"/>
  <c r="F106"/>
  <c r="F105"/>
  <c r="F104"/>
  <c r="F103"/>
  <c r="F102"/>
  <c r="F101"/>
  <c r="F100"/>
  <c r="F99"/>
  <c r="F98"/>
  <c r="F97"/>
  <c r="F96"/>
  <c r="F95"/>
  <c r="F94"/>
  <c r="F93"/>
  <c r="F92"/>
  <c r="F91"/>
  <c r="F90"/>
  <c r="F89"/>
  <c r="F88"/>
  <c r="F87"/>
  <c r="F86"/>
  <c r="F85"/>
  <c r="F84"/>
  <c r="F83"/>
  <c r="F82"/>
  <c r="F81"/>
  <c r="F80"/>
  <c r="F79"/>
  <c r="F78"/>
  <c r="F77"/>
  <c r="F76"/>
  <c r="F75"/>
  <c r="F74"/>
  <c r="D71"/>
  <c r="F71" s="1"/>
  <c r="D70"/>
  <c r="F70" s="1"/>
  <c r="D69"/>
  <c r="F69" s="1"/>
  <c r="D68"/>
  <c r="F68" s="1"/>
  <c r="D67"/>
  <c r="F67" s="1"/>
  <c r="D66"/>
  <c r="F66" s="1"/>
  <c r="D65"/>
  <c r="F65" s="1"/>
  <c r="D64"/>
  <c r="F64" s="1"/>
  <c r="D63"/>
  <c r="F63" s="1"/>
  <c r="D62"/>
  <c r="F62" s="1"/>
  <c r="D61"/>
  <c r="F61" s="1"/>
  <c r="D60"/>
  <c r="F60" s="1"/>
  <c r="D59"/>
  <c r="F59" s="1"/>
  <c r="D58"/>
  <c r="F58" s="1"/>
  <c r="D57"/>
  <c r="F57" s="1"/>
  <c r="D56"/>
  <c r="F56" s="1"/>
  <c r="D55"/>
  <c r="F55" s="1"/>
  <c r="D54"/>
  <c r="F54" s="1"/>
  <c r="D53"/>
  <c r="F53" s="1"/>
  <c r="D52"/>
  <c r="F52" s="1"/>
  <c r="D51"/>
  <c r="F51" s="1"/>
  <c r="D50"/>
  <c r="F50" s="1"/>
  <c r="D49"/>
  <c r="F49" s="1"/>
  <c r="D48"/>
  <c r="F48" s="1"/>
  <c r="D47"/>
  <c r="F47" s="1"/>
  <c r="B20"/>
  <c r="F147" i="10"/>
  <c r="F146"/>
  <c r="F145"/>
  <c r="D145"/>
  <c r="F142"/>
  <c r="F141"/>
  <c r="F140"/>
  <c r="F139"/>
  <c r="F138"/>
  <c r="F137"/>
  <c r="F136"/>
  <c r="F135"/>
  <c r="F134"/>
  <c r="F133"/>
  <c r="F132"/>
  <c r="F131"/>
  <c r="F130"/>
  <c r="F127"/>
  <c r="F126"/>
  <c r="F125"/>
  <c r="F124"/>
  <c r="F123"/>
  <c r="F122"/>
  <c r="F121"/>
  <c r="F120"/>
  <c r="F119"/>
  <c r="F118"/>
  <c r="F117"/>
  <c r="F116"/>
  <c r="F115"/>
  <c r="F114"/>
  <c r="F113"/>
  <c r="F112"/>
  <c r="F111"/>
  <c r="F110"/>
  <c r="F109"/>
  <c r="D71"/>
  <c r="F71" s="1"/>
  <c r="D70"/>
  <c r="F70" s="1"/>
  <c r="D69"/>
  <c r="F69" s="1"/>
  <c r="D68"/>
  <c r="F68" s="1"/>
  <c r="D67"/>
  <c r="F67" s="1"/>
  <c r="D66"/>
  <c r="F66" s="1"/>
  <c r="D65"/>
  <c r="F65" s="1"/>
  <c r="D64"/>
  <c r="F64" s="1"/>
  <c r="D63"/>
  <c r="F63" s="1"/>
  <c r="D62"/>
  <c r="F62" s="1"/>
  <c r="D61"/>
  <c r="F61" s="1"/>
  <c r="D60"/>
  <c r="F60" s="1"/>
  <c r="D59"/>
  <c r="F59" s="1"/>
  <c r="D58"/>
  <c r="F58" s="1"/>
  <c r="D57"/>
  <c r="F57" s="1"/>
  <c r="D56"/>
  <c r="F56" s="1"/>
  <c r="D55"/>
  <c r="F55" s="1"/>
  <c r="D54"/>
  <c r="F54" s="1"/>
  <c r="D53"/>
  <c r="F53" s="1"/>
  <c r="D52"/>
  <c r="F52" s="1"/>
  <c r="D51"/>
  <c r="F51" s="1"/>
  <c r="D50"/>
  <c r="F50" s="1"/>
  <c r="D49"/>
  <c r="F49" s="1"/>
  <c r="D48"/>
  <c r="F48" s="1"/>
  <c r="D47"/>
  <c r="F47" s="1"/>
  <c r="F29"/>
  <c r="B20"/>
  <c r="F16"/>
  <c r="F13"/>
  <c r="F8"/>
  <c r="F147" i="9"/>
  <c r="F146"/>
  <c r="D145"/>
  <c r="F145" s="1"/>
  <c r="F148" s="1"/>
  <c r="F142"/>
  <c r="F141"/>
  <c r="F140"/>
  <c r="F139"/>
  <c r="F138"/>
  <c r="F137"/>
  <c r="F136"/>
  <c r="F135"/>
  <c r="F134"/>
  <c r="F133"/>
  <c r="F132"/>
  <c r="F131"/>
  <c r="F130"/>
  <c r="F106"/>
  <c r="F105"/>
  <c r="F104"/>
  <c r="F103"/>
  <c r="F102"/>
  <c r="F101"/>
  <c r="F100"/>
  <c r="F99"/>
  <c r="F98"/>
  <c r="F97"/>
  <c r="F96"/>
  <c r="F95"/>
  <c r="F94"/>
  <c r="F93"/>
  <c r="F92"/>
  <c r="F91"/>
  <c r="F90"/>
  <c r="F89"/>
  <c r="F88"/>
  <c r="F87"/>
  <c r="F86"/>
  <c r="F85"/>
  <c r="F84"/>
  <c r="F83"/>
  <c r="F82"/>
  <c r="F81"/>
  <c r="F80"/>
  <c r="F79"/>
  <c r="F78"/>
  <c r="F77"/>
  <c r="F76"/>
  <c r="F75"/>
  <c r="F74"/>
  <c r="F71"/>
  <c r="D71"/>
  <c r="D70"/>
  <c r="F70" s="1"/>
  <c r="F69"/>
  <c r="D69"/>
  <c r="D68"/>
  <c r="F68" s="1"/>
  <c r="F67"/>
  <c r="D67"/>
  <c r="D66"/>
  <c r="F66" s="1"/>
  <c r="F65"/>
  <c r="D65"/>
  <c r="D64"/>
  <c r="F64" s="1"/>
  <c r="F63"/>
  <c r="D63"/>
  <c r="D62"/>
  <c r="F62" s="1"/>
  <c r="F61"/>
  <c r="D61"/>
  <c r="F60"/>
  <c r="D60"/>
  <c r="F59"/>
  <c r="D59"/>
  <c r="F58"/>
  <c r="D58"/>
  <c r="F57"/>
  <c r="D57"/>
  <c r="F56"/>
  <c r="D56"/>
  <c r="F55"/>
  <c r="D55"/>
  <c r="F54"/>
  <c r="D54"/>
  <c r="F53"/>
  <c r="D53"/>
  <c r="F52"/>
  <c r="D52"/>
  <c r="F51"/>
  <c r="D51"/>
  <c r="F50"/>
  <c r="D50"/>
  <c r="F49"/>
  <c r="D49"/>
  <c r="F48"/>
  <c r="D48"/>
  <c r="F47"/>
  <c r="D47"/>
  <c r="F29"/>
  <c r="B20"/>
  <c r="F16"/>
  <c r="F13"/>
  <c r="F8"/>
  <c r="F147" i="8"/>
  <c r="F146"/>
  <c r="F145"/>
  <c r="D145"/>
  <c r="F127"/>
  <c r="F126"/>
  <c r="F125"/>
  <c r="F124"/>
  <c r="F123"/>
  <c r="F122"/>
  <c r="F121"/>
  <c r="F120"/>
  <c r="F119"/>
  <c r="F118"/>
  <c r="F117"/>
  <c r="F116"/>
  <c r="F115"/>
  <c r="F114"/>
  <c r="F113"/>
  <c r="F112"/>
  <c r="F111"/>
  <c r="F110"/>
  <c r="F109"/>
  <c r="F106"/>
  <c r="F105"/>
  <c r="F104"/>
  <c r="F103"/>
  <c r="F102"/>
  <c r="F101"/>
  <c r="F100"/>
  <c r="F99"/>
  <c r="F98"/>
  <c r="F97"/>
  <c r="F96"/>
  <c r="F95"/>
  <c r="F94"/>
  <c r="F93"/>
  <c r="F92"/>
  <c r="F91"/>
  <c r="F90"/>
  <c r="F89"/>
  <c r="F88"/>
  <c r="F87"/>
  <c r="F86"/>
  <c r="F85"/>
  <c r="F84"/>
  <c r="F83"/>
  <c r="F82"/>
  <c r="F81"/>
  <c r="F80"/>
  <c r="F79"/>
  <c r="F78"/>
  <c r="F77"/>
  <c r="F76"/>
  <c r="F75"/>
  <c r="F107" s="1"/>
  <c r="F74"/>
  <c r="D71"/>
  <c r="F71" s="1"/>
  <c r="D70"/>
  <c r="F70" s="1"/>
  <c r="D69"/>
  <c r="F69" s="1"/>
  <c r="D68"/>
  <c r="F68" s="1"/>
  <c r="D67"/>
  <c r="F67" s="1"/>
  <c r="D66"/>
  <c r="F66" s="1"/>
  <c r="D65"/>
  <c r="F65" s="1"/>
  <c r="D64"/>
  <c r="F64" s="1"/>
  <c r="D63"/>
  <c r="F63" s="1"/>
  <c r="D62"/>
  <c r="F62" s="1"/>
  <c r="D61"/>
  <c r="F61" s="1"/>
  <c r="D60"/>
  <c r="F60" s="1"/>
  <c r="D59"/>
  <c r="F59" s="1"/>
  <c r="D58"/>
  <c r="F58" s="1"/>
  <c r="D57"/>
  <c r="F57" s="1"/>
  <c r="D56"/>
  <c r="F56" s="1"/>
  <c r="D55"/>
  <c r="F55" s="1"/>
  <c r="D54"/>
  <c r="F54" s="1"/>
  <c r="D53"/>
  <c r="F53" s="1"/>
  <c r="D52"/>
  <c r="F52" s="1"/>
  <c r="D51"/>
  <c r="F51" s="1"/>
  <c r="D50"/>
  <c r="F50" s="1"/>
  <c r="D49"/>
  <c r="F49" s="1"/>
  <c r="D48"/>
  <c r="F48" s="1"/>
  <c r="D47"/>
  <c r="F47" s="1"/>
  <c r="F29"/>
  <c r="B20"/>
  <c r="F16"/>
  <c r="F13"/>
  <c r="F8"/>
  <c r="D144" i="7"/>
  <c r="F141"/>
  <c r="F140"/>
  <c r="F139"/>
  <c r="F138"/>
  <c r="F137"/>
  <c r="F136"/>
  <c r="F135"/>
  <c r="F134"/>
  <c r="F133"/>
  <c r="F132"/>
  <c r="F131"/>
  <c r="F130"/>
  <c r="F129"/>
  <c r="F126"/>
  <c r="F125"/>
  <c r="F124"/>
  <c r="F123"/>
  <c r="F122"/>
  <c r="F121"/>
  <c r="F120"/>
  <c r="F119"/>
  <c r="F118"/>
  <c r="F117"/>
  <c r="F116"/>
  <c r="F115"/>
  <c r="F114"/>
  <c r="F113"/>
  <c r="F112"/>
  <c r="F111"/>
  <c r="F110"/>
  <c r="F109"/>
  <c r="F127" s="1"/>
  <c r="F108"/>
  <c r="F105"/>
  <c r="F104"/>
  <c r="F103"/>
  <c r="F102"/>
  <c r="F101"/>
  <c r="F100"/>
  <c r="F99"/>
  <c r="F98"/>
  <c r="F97"/>
  <c r="F96"/>
  <c r="F95"/>
  <c r="F94"/>
  <c r="F93"/>
  <c r="F92"/>
  <c r="F91"/>
  <c r="F90"/>
  <c r="F89"/>
  <c r="F88"/>
  <c r="F87"/>
  <c r="F86"/>
  <c r="F85"/>
  <c r="F84"/>
  <c r="F83"/>
  <c r="F82"/>
  <c r="F81"/>
  <c r="F80"/>
  <c r="F79"/>
  <c r="F78"/>
  <c r="F77"/>
  <c r="F76"/>
  <c r="F75"/>
  <c r="F74"/>
  <c r="F73"/>
  <c r="D70"/>
  <c r="F70" s="1"/>
  <c r="D69"/>
  <c r="F69" s="1"/>
  <c r="D68"/>
  <c r="F68" s="1"/>
  <c r="D67"/>
  <c r="F67" s="1"/>
  <c r="D66"/>
  <c r="F66" s="1"/>
  <c r="D65"/>
  <c r="F65" s="1"/>
  <c r="D64"/>
  <c r="F64" s="1"/>
  <c r="D63"/>
  <c r="F63" s="1"/>
  <c r="D62"/>
  <c r="F62" s="1"/>
  <c r="D61"/>
  <c r="F61" s="1"/>
  <c r="D60"/>
  <c r="F60" s="1"/>
  <c r="D59"/>
  <c r="F59" s="1"/>
  <c r="D58"/>
  <c r="F58" s="1"/>
  <c r="D57"/>
  <c r="F57" s="1"/>
  <c r="D56"/>
  <c r="F56" s="1"/>
  <c r="D55"/>
  <c r="F55" s="1"/>
  <c r="D54"/>
  <c r="F54" s="1"/>
  <c r="D53"/>
  <c r="F53" s="1"/>
  <c r="D52"/>
  <c r="F52" s="1"/>
  <c r="D51"/>
  <c r="F51" s="1"/>
  <c r="D50"/>
  <c r="F50" s="1"/>
  <c r="D49"/>
  <c r="F49" s="1"/>
  <c r="D48"/>
  <c r="F48" s="1"/>
  <c r="D47"/>
  <c r="F47" s="1"/>
  <c r="D46"/>
  <c r="F46" s="1"/>
  <c r="F28"/>
  <c r="B19"/>
  <c r="F15"/>
  <c r="F12"/>
  <c r="F7"/>
  <c r="B10" i="5"/>
  <c r="F106" i="7" l="1"/>
  <c r="F142"/>
  <c r="F71"/>
  <c r="F148" i="8"/>
  <c r="F128"/>
  <c r="F143" i="9"/>
  <c r="F107"/>
  <c r="F143" i="10"/>
  <c r="F128"/>
  <c r="F148"/>
  <c r="F72"/>
  <c r="F107" i="11"/>
  <c r="F143"/>
  <c r="F72"/>
  <c r="F72" i="9"/>
  <c r="F72" i="8"/>
  <c r="F77" i="2" l="1"/>
  <c r="F70"/>
  <c r="F62" l="1"/>
  <c r="I154" l="1"/>
  <c r="I121"/>
  <c r="I32"/>
  <c r="I10"/>
  <c r="I79" i="4" l="1"/>
  <c r="I71"/>
  <c r="I68"/>
  <c r="I69"/>
  <c r="I70"/>
  <c r="I67"/>
  <c r="I60"/>
  <c r="I53"/>
  <c r="I46"/>
  <c r="I40"/>
  <c r="I33"/>
  <c r="I27"/>
  <c r="I20"/>
  <c r="I13"/>
  <c r="I6"/>
  <c r="I289" i="2"/>
  <c r="I282"/>
  <c r="I275"/>
  <c r="I268"/>
  <c r="I261"/>
  <c r="I254"/>
  <c r="I253"/>
  <c r="I246"/>
  <c r="I245"/>
  <c r="I237"/>
  <c r="I238"/>
  <c r="I236"/>
  <c r="I229"/>
  <c r="I210"/>
  <c r="I211"/>
  <c r="I212"/>
  <c r="I213"/>
  <c r="I214"/>
  <c r="I215"/>
  <c r="I209"/>
  <c r="I198"/>
  <c r="I199"/>
  <c r="I200"/>
  <c r="I201"/>
  <c r="I202"/>
  <c r="I197"/>
  <c r="I185"/>
  <c r="I186"/>
  <c r="I187"/>
  <c r="I188"/>
  <c r="I189"/>
  <c r="I190"/>
  <c r="I184"/>
  <c r="I176"/>
  <c r="I177"/>
  <c r="I175"/>
  <c r="I168"/>
  <c r="I161"/>
  <c r="I153"/>
  <c r="I155" s="1"/>
  <c r="I146"/>
  <c r="I145"/>
  <c r="I131"/>
  <c r="I132"/>
  <c r="I133"/>
  <c r="I134"/>
  <c r="I135"/>
  <c r="I136"/>
  <c r="I137"/>
  <c r="I138"/>
  <c r="I130"/>
  <c r="I116"/>
  <c r="I117"/>
  <c r="I118"/>
  <c r="I119"/>
  <c r="I120"/>
  <c r="I122"/>
  <c r="I115"/>
  <c r="I103"/>
  <c r="I104"/>
  <c r="I105"/>
  <c r="I106"/>
  <c r="I107"/>
  <c r="I108"/>
  <c r="I102"/>
  <c r="I92"/>
  <c r="I93"/>
  <c r="I94"/>
  <c r="I95"/>
  <c r="I91"/>
  <c r="I84"/>
  <c r="I62"/>
  <c r="I63"/>
  <c r="I61"/>
  <c r="I54"/>
  <c r="I45"/>
  <c r="I46"/>
  <c r="I47"/>
  <c r="I40"/>
  <c r="I41"/>
  <c r="I42"/>
  <c r="I43"/>
  <c r="I44"/>
  <c r="I39"/>
  <c r="I28"/>
  <c r="I29"/>
  <c r="I30"/>
  <c r="I31"/>
  <c r="I27"/>
  <c r="I19"/>
  <c r="I7"/>
  <c r="I8"/>
  <c r="I9"/>
  <c r="I11"/>
  <c r="I6"/>
  <c r="I123" l="1"/>
  <c r="I33"/>
  <c r="I77"/>
  <c r="I70"/>
  <c r="C77"/>
  <c r="C70"/>
  <c r="I71" l="1"/>
  <c r="I78"/>
  <c r="D25" i="3"/>
  <c r="B79" i="4"/>
  <c r="I81"/>
  <c r="I80"/>
  <c r="D21" i="3"/>
  <c r="D22"/>
  <c r="D23"/>
  <c r="I72" i="4"/>
  <c r="B70"/>
  <c r="B69"/>
  <c r="B68"/>
  <c r="B67"/>
  <c r="B64"/>
  <c r="D20" i="3"/>
  <c r="B60" i="4"/>
  <c r="B57"/>
  <c r="I61"/>
  <c r="D17" i="3" s="1"/>
  <c r="B50" i="4"/>
  <c r="I54"/>
  <c r="D15" i="3" s="1"/>
  <c r="B53" i="4"/>
  <c r="B46"/>
  <c r="B40"/>
  <c r="B37"/>
  <c r="I47"/>
  <c r="D14" i="3" s="1"/>
  <c r="I41" i="4"/>
  <c r="D13" i="3" s="1"/>
  <c r="B33" i="4"/>
  <c r="I34"/>
  <c r="D11" i="3" s="1"/>
  <c r="B27" i="4"/>
  <c r="B24"/>
  <c r="B17"/>
  <c r="I28"/>
  <c r="D10" i="3" s="1"/>
  <c r="I21" i="4"/>
  <c r="B10"/>
  <c r="I14"/>
  <c r="D6" i="3" s="1"/>
  <c r="B3" i="4"/>
  <c r="D7" i="3" l="1"/>
  <c r="I79" i="2"/>
  <c r="I80" s="1"/>
  <c r="I72"/>
  <c r="I73" s="1"/>
  <c r="I7" i="4"/>
  <c r="D5" i="3" s="1"/>
  <c r="I290" i="2"/>
  <c r="I291" s="1"/>
  <c r="I292" s="1"/>
  <c r="I283"/>
  <c r="I276"/>
  <c r="I269"/>
  <c r="I270" s="1"/>
  <c r="I262"/>
  <c r="I263" s="1"/>
  <c r="I230"/>
  <c r="I231" s="1"/>
  <c r="I223"/>
  <c r="I224" s="1"/>
  <c r="I225" s="1"/>
  <c r="B206"/>
  <c r="I169"/>
  <c r="I170" s="1"/>
  <c r="I171" s="1"/>
  <c r="D28" i="9" l="1"/>
  <c r="F28" s="1"/>
  <c r="D28" i="11"/>
  <c r="D28" i="8"/>
  <c r="F28" s="1"/>
  <c r="D28" i="10"/>
  <c r="F28" s="1"/>
  <c r="D27" i="7"/>
  <c r="F27" s="1"/>
  <c r="D43" i="9"/>
  <c r="F43" s="1"/>
  <c r="D43" i="8"/>
  <c r="F43" s="1"/>
  <c r="D43" i="11"/>
  <c r="D43" i="10"/>
  <c r="F43" s="1"/>
  <c r="D42" i="7"/>
  <c r="F42" s="1"/>
  <c r="D17" i="10"/>
  <c r="F17" s="1"/>
  <c r="D16" i="7"/>
  <c r="F16" s="1"/>
  <c r="D17" i="9"/>
  <c r="F17" s="1"/>
  <c r="D17" i="11"/>
  <c r="D17" i="8"/>
  <c r="F17" s="1"/>
  <c r="D17" i="7"/>
  <c r="F17" s="1"/>
  <c r="D18" i="11"/>
  <c r="D18" i="9"/>
  <c r="F18" s="1"/>
  <c r="D18" i="8"/>
  <c r="F18" s="1"/>
  <c r="D18" i="10"/>
  <c r="F18" s="1"/>
  <c r="I247" i="2"/>
  <c r="I248" s="1"/>
  <c r="I249" s="1"/>
  <c r="I21"/>
  <c r="I22" s="1"/>
  <c r="I23" s="1"/>
  <c r="I255"/>
  <c r="I256" s="1"/>
  <c r="I257" s="1"/>
  <c r="I264"/>
  <c r="I277"/>
  <c r="I278" s="1"/>
  <c r="I232"/>
  <c r="I271"/>
  <c r="I284"/>
  <c r="I285" s="1"/>
  <c r="I239"/>
  <c r="I64"/>
  <c r="I65" s="1"/>
  <c r="I66" s="1"/>
  <c r="I85"/>
  <c r="I86" s="1"/>
  <c r="I87" s="1"/>
  <c r="I55"/>
  <c r="I56" s="1"/>
  <c r="I57" s="1"/>
  <c r="I34"/>
  <c r="I48"/>
  <c r="I49" s="1"/>
  <c r="I50" s="1"/>
  <c r="I124"/>
  <c r="I125" s="1"/>
  <c r="I216"/>
  <c r="I178"/>
  <c r="I179" s="1"/>
  <c r="I203"/>
  <c r="I204" s="1"/>
  <c r="I191"/>
  <c r="I192" s="1"/>
  <c r="I162"/>
  <c r="I163" s="1"/>
  <c r="I164" s="1"/>
  <c r="I156"/>
  <c r="I157" s="1"/>
  <c r="I109"/>
  <c r="I110" s="1"/>
  <c r="I147"/>
  <c r="I148" s="1"/>
  <c r="I96"/>
  <c r="I97" s="1"/>
  <c r="D22" i="11" l="1"/>
  <c r="D22" i="8"/>
  <c r="F22" s="1"/>
  <c r="D22" i="10"/>
  <c r="F22" s="1"/>
  <c r="D22" i="9"/>
  <c r="F22" s="1"/>
  <c r="D21" i="7"/>
  <c r="F21" s="1"/>
  <c r="D36" i="8"/>
  <c r="F36" s="1"/>
  <c r="D36" i="11"/>
  <c r="D36" i="10"/>
  <c r="F36" s="1"/>
  <c r="D36" i="9"/>
  <c r="F36" s="1"/>
  <c r="D35" i="7"/>
  <c r="F35" s="1"/>
  <c r="D9"/>
  <c r="F9" s="1"/>
  <c r="D10" i="11"/>
  <c r="D10" i="8"/>
  <c r="F10" s="1"/>
  <c r="D10" i="10"/>
  <c r="F10" s="1"/>
  <c r="D10" i="9"/>
  <c r="F10" s="1"/>
  <c r="D35"/>
  <c r="F35" s="1"/>
  <c r="D35" i="8"/>
  <c r="F35" s="1"/>
  <c r="D35" i="11"/>
  <c r="D35" i="10"/>
  <c r="F35" s="1"/>
  <c r="D34" i="7"/>
  <c r="F34" s="1"/>
  <c r="D34" i="8"/>
  <c r="F34" s="1"/>
  <c r="D34" i="11"/>
  <c r="D34" i="10"/>
  <c r="F34" s="1"/>
  <c r="D33" i="7"/>
  <c r="F33" s="1"/>
  <c r="D34" i="9"/>
  <c r="F34" s="1"/>
  <c r="D40" i="8"/>
  <c r="F40" s="1"/>
  <c r="D40" i="11"/>
  <c r="D40" i="10"/>
  <c r="F40" s="1"/>
  <c r="D40" i="9"/>
  <c r="F40" s="1"/>
  <c r="D39" i="7"/>
  <c r="F39" s="1"/>
  <c r="D19" i="10"/>
  <c r="F19" s="1"/>
  <c r="D19" i="9"/>
  <c r="F19" s="1"/>
  <c r="D19" i="11"/>
  <c r="D19" i="8"/>
  <c r="F19" s="1"/>
  <c r="D18" i="7"/>
  <c r="F18" s="1"/>
  <c r="D12" i="9"/>
  <c r="F12" s="1"/>
  <c r="D12" i="11"/>
  <c r="D12" i="8"/>
  <c r="F12" s="1"/>
  <c r="D12" i="10"/>
  <c r="F12" s="1"/>
  <c r="D11" i="7"/>
  <c r="F11" s="1"/>
  <c r="D42" i="8"/>
  <c r="F42" s="1"/>
  <c r="D42" i="11"/>
  <c r="D42" i="10"/>
  <c r="F42" s="1"/>
  <c r="D41" i="7"/>
  <c r="F41" s="1"/>
  <c r="D42" i="9"/>
  <c r="F42" s="1"/>
  <c r="D41"/>
  <c r="F41" s="1"/>
  <c r="D41" i="8"/>
  <c r="F41" s="1"/>
  <c r="D41" i="11"/>
  <c r="D41" i="10"/>
  <c r="F41" s="1"/>
  <c r="D40" i="7"/>
  <c r="F40" s="1"/>
  <c r="D23" i="11"/>
  <c r="D23" i="9"/>
  <c r="D23" i="8"/>
  <c r="D23" i="10"/>
  <c r="D22" i="7"/>
  <c r="D11" i="10"/>
  <c r="F11" s="1"/>
  <c r="D11" i="9"/>
  <c r="F11" s="1"/>
  <c r="D11" i="11"/>
  <c r="D11" i="8"/>
  <c r="F11" s="1"/>
  <c r="D10" i="7"/>
  <c r="F10" s="1"/>
  <c r="D37" i="9"/>
  <c r="F37" s="1"/>
  <c r="D37" i="8"/>
  <c r="F37" s="1"/>
  <c r="D37" i="11"/>
  <c r="D37" i="10"/>
  <c r="F37" s="1"/>
  <c r="D36" i="7"/>
  <c r="F36" s="1"/>
  <c r="D39" i="9"/>
  <c r="F39" s="1"/>
  <c r="D39" i="8"/>
  <c r="F39" s="1"/>
  <c r="D39" i="11"/>
  <c r="D39" i="10"/>
  <c r="F39" s="1"/>
  <c r="D38" i="7"/>
  <c r="F38" s="1"/>
  <c r="D32" i="8"/>
  <c r="D32" i="10"/>
  <c r="D32" i="9"/>
  <c r="D31" i="7"/>
  <c r="D32" i="11"/>
  <c r="D9" i="8"/>
  <c r="F9" s="1"/>
  <c r="D9" i="11"/>
  <c r="D9" i="9"/>
  <c r="F9" s="1"/>
  <c r="D8" i="7"/>
  <c r="F8" s="1"/>
  <c r="D9" i="10"/>
  <c r="F9" s="1"/>
  <c r="I217" i="2"/>
  <c r="I218" s="1"/>
  <c r="I240"/>
  <c r="I241" s="1"/>
  <c r="I13"/>
  <c r="I14" s="1"/>
  <c r="I15" s="1"/>
  <c r="I149"/>
  <c r="I193"/>
  <c r="I98"/>
  <c r="I111"/>
  <c r="I205"/>
  <c r="I180"/>
  <c r="I35"/>
  <c r="I139"/>
  <c r="I140" s="1"/>
  <c r="I141" s="1"/>
  <c r="D20" i="11" l="1"/>
  <c r="D20" i="8"/>
  <c r="F20" s="1"/>
  <c r="D20" i="10"/>
  <c r="F20" s="1"/>
  <c r="D19" i="7"/>
  <c r="F19" s="1"/>
  <c r="D20" i="9"/>
  <c r="F20" s="1"/>
  <c r="D15"/>
  <c r="F15" s="1"/>
  <c r="D15" i="11"/>
  <c r="D15" i="8"/>
  <c r="F15" s="1"/>
  <c r="D15" i="10"/>
  <c r="F15" s="1"/>
  <c r="D14" i="7"/>
  <c r="F14" s="1"/>
  <c r="D5" i="10"/>
  <c r="D4" i="7"/>
  <c r="D5" i="9"/>
  <c r="D5" i="11"/>
  <c r="D5" i="8"/>
  <c r="F23" i="9"/>
  <c r="D13" i="7"/>
  <c r="F13" s="1"/>
  <c r="D14" i="11"/>
  <c r="D14" i="9"/>
  <c r="F14" s="1"/>
  <c r="D14" i="8"/>
  <c r="F14" s="1"/>
  <c r="D14" i="10"/>
  <c r="F14" s="1"/>
  <c r="F22" i="7"/>
  <c r="D31" i="9"/>
  <c r="F31" s="1"/>
  <c r="D31" i="8"/>
  <c r="F31" s="1"/>
  <c r="D31" i="11"/>
  <c r="D31" i="10"/>
  <c r="F31" s="1"/>
  <c r="D30" i="7"/>
  <c r="F30" s="1"/>
  <c r="F23" i="10"/>
  <c r="D30" i="8"/>
  <c r="F30" s="1"/>
  <c r="D30" i="11"/>
  <c r="D30" i="10"/>
  <c r="F30" s="1"/>
  <c r="D30" i="9"/>
  <c r="F30" s="1"/>
  <c r="D29" i="7"/>
  <c r="F29" s="1"/>
  <c r="D38" i="8"/>
  <c r="F38" s="1"/>
  <c r="D38" i="11"/>
  <c r="D38" i="10"/>
  <c r="F38" s="1"/>
  <c r="D37" i="7"/>
  <c r="F37" s="1"/>
  <c r="D38" i="9"/>
  <c r="F38" s="1"/>
  <c r="D26" i="11"/>
  <c r="D26" i="9"/>
  <c r="F26" s="1"/>
  <c r="D26" i="8"/>
  <c r="F26" s="1"/>
  <c r="D26" i="10"/>
  <c r="F26" s="1"/>
  <c r="D25" i="7"/>
  <c r="F25" s="1"/>
  <c r="D27" i="10"/>
  <c r="F27" s="1"/>
  <c r="D26" i="7"/>
  <c r="F26" s="1"/>
  <c r="D27" i="9"/>
  <c r="F27" s="1"/>
  <c r="D27" i="11"/>
  <c r="D27" i="8"/>
  <c r="F27" s="1"/>
  <c r="D21" i="10"/>
  <c r="F21" s="1"/>
  <c r="D21" i="9"/>
  <c r="F21" s="1"/>
  <c r="D20" i="7"/>
  <c r="F20" s="1"/>
  <c r="D21" i="11"/>
  <c r="D21" i="8"/>
  <c r="F21" s="1"/>
  <c r="F23"/>
  <c r="D24"/>
  <c r="D32" i="7"/>
  <c r="F32" s="1"/>
  <c r="F31"/>
  <c r="F32" i="9"/>
  <c r="D33"/>
  <c r="F33" s="1"/>
  <c r="D33" i="10"/>
  <c r="F33" s="1"/>
  <c r="F32"/>
  <c r="D33" i="11"/>
  <c r="D33" i="8"/>
  <c r="F33" s="1"/>
  <c r="F32"/>
  <c r="D25" l="1"/>
  <c r="F25" s="1"/>
  <c r="F24"/>
  <c r="D23" i="7"/>
  <c r="D24" i="9"/>
  <c r="F4" i="7"/>
  <c r="D5"/>
  <c r="D6" i="8"/>
  <c r="F5"/>
  <c r="D6" i="10"/>
  <c r="F5"/>
  <c r="D24" i="11"/>
  <c r="D6"/>
  <c r="D24" i="10"/>
  <c r="D6" i="9"/>
  <c r="F5"/>
  <c r="D7" i="11" l="1"/>
  <c r="F24" i="9"/>
  <c r="D25"/>
  <c r="F25" s="1"/>
  <c r="D7"/>
  <c r="F7" s="1"/>
  <c r="F6"/>
  <c r="D25" i="11"/>
  <c r="F6" i="8"/>
  <c r="D7"/>
  <c r="F7" s="1"/>
  <c r="D24" i="7"/>
  <c r="F24" s="1"/>
  <c r="F23"/>
  <c r="F24" i="10"/>
  <c r="D25"/>
  <c r="F25" s="1"/>
  <c r="D6" i="7"/>
  <c r="F6" s="1"/>
  <c r="F5"/>
  <c r="D7" i="10"/>
  <c r="F7" s="1"/>
  <c r="F6"/>
  <c r="F45" i="8" l="1"/>
  <c r="F149" s="1"/>
  <c r="F45" i="10"/>
  <c r="F149" s="1"/>
  <c r="F45" i="9"/>
  <c r="F149" s="1"/>
  <c r="F44" i="7"/>
  <c r="F149" i="11" l="1"/>
</calcChain>
</file>

<file path=xl/sharedStrings.xml><?xml version="1.0" encoding="utf-8"?>
<sst xmlns="http://schemas.openxmlformats.org/spreadsheetml/2006/main" count="3280" uniqueCount="320">
  <si>
    <t>DESCRIPTION</t>
  </si>
  <si>
    <t>UNIT</t>
  </si>
  <si>
    <t>QUANTITY</t>
  </si>
  <si>
    <t>UNIT RATE</t>
  </si>
  <si>
    <t>TOTAL AMOUNT</t>
  </si>
  <si>
    <t>DISTRICT ATTOCK</t>
  </si>
  <si>
    <t>S.NO</t>
  </si>
  <si>
    <t>MEASUREMENT</t>
  </si>
  <si>
    <t>LENGTH</t>
  </si>
  <si>
    <t>WIDTH</t>
  </si>
  <si>
    <t>HEIGHT</t>
  </si>
  <si>
    <t>Pacca brick work in ground floor cement, sand mortar:- Ratio 1:4</t>
  </si>
  <si>
    <t>5 (i)</t>
  </si>
  <si>
    <t>long walls</t>
  </si>
  <si>
    <t>No's</t>
  </si>
  <si>
    <t>cft</t>
  </si>
  <si>
    <t>short wall</t>
  </si>
  <si>
    <t>deductions</t>
  </si>
  <si>
    <t>doors</t>
  </si>
  <si>
    <t>arlami/ shelf wall</t>
  </si>
  <si>
    <t>windows 6x4</t>
  </si>
  <si>
    <t>3x4</t>
  </si>
  <si>
    <t>columns C1</t>
  </si>
  <si>
    <t>total brick work in super structure</t>
  </si>
  <si>
    <t>cum</t>
  </si>
  <si>
    <t>sqm</t>
  </si>
  <si>
    <t>Cement plaster 1:4 upto 20' (6.00 m) height:a)  ½" (13 mm) thick</t>
  </si>
  <si>
    <t>Cement plaster 1:4 upto 20' (6.00 m) height ¾" (20 mm) thick</t>
  </si>
  <si>
    <t>Cement plaster 3/8" (10 mm) thick under soffit of R.C.C. roof slabs only, upto 20' height 1:4</t>
  </si>
  <si>
    <t>Providing and laying damp proof course with cement sand plaster and bitumen coating:- (a) with one coat of bitumen and one coat of polythene sheet 500 gauge :- ii) Ratio 1:3 b) ¾ " thick (20mm)</t>
  </si>
  <si>
    <t>Providing and laying vertical damp proof course with cement sand plaster and bitumen coating:-(a) with one coat of bitumen and one coat of polythene sheet 
500 gauge b) ¾ " thick (20 mm</t>
  </si>
  <si>
    <t>Filling, watering and ramming earth under floors:-i) with surplus earth from foundation, etc</t>
  </si>
  <si>
    <t>Excavation in foundation of building, bridges and other tructures, including dagbelling, dressing, refilling in layers around tructure with excavated earth, watering and ramming lead upto one chain (30 m)lift upto 5 ft (1.5m). 2) a) By Excavator  Ordinary soil</t>
  </si>
  <si>
    <t>Rehandling of earthwork:a) b) Upto a lead of 50 ft. (15 m).</t>
  </si>
  <si>
    <t>(a)(iii)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t>
  </si>
  <si>
    <t>(a) (i) Reinforced cement concrete in roof slab, beams columns lintels, girders and other structural members laid in situ or precast laid in position, or prestressed members cast in situ, complete in all respects:-(3) Type C (nominal mix 1: 2: 4)</t>
  </si>
  <si>
    <t>Providing and laying reinforced cement concrete (including prestressed concrete), using Ordinary Portland Cement / Sulphate resisting cement / Slag cement as may be required; coarse sand and screened graded and washed aggregate, in required shape and design,including forms, moulds, shuttering, lifting, compacting,
curing, rendering and finishing exposed surface, complete
(but excluding the cost of steel reinforcement, its fabrication and placing in position, etc.):-</t>
  </si>
  <si>
    <t>Pacca brick work in foundation and plinth in:-i) Cement, sand mortar:-Ratio 1:4</t>
  </si>
  <si>
    <t xml:space="preserve">Fabrication of mild steel reinforcement for cement concrete including cutting, bending, laying in position, making joints and fastenings, including cost of binding wire and labour and fastenings, including cost of binding wire and labour
charges for binding of steel reinforcement </t>
  </si>
  <si>
    <t>(b) Deformed bars (Grade-40)</t>
  </si>
  <si>
    <t>('c) Deformed bars (Grade-60)</t>
  </si>
  <si>
    <t>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t>
  </si>
  <si>
    <t>Khuras on roof 2'x2'x6" (600 x 600 x 150 mm)</t>
  </si>
  <si>
    <t>each</t>
  </si>
  <si>
    <t>per cwt</t>
  </si>
  <si>
    <t>Providing and applying wall putty of 2mm thickness over plastered surface (new surface) to prepare the surface even and smooth complete in all respect</t>
  </si>
  <si>
    <t>Distempering:- iii) three coats</t>
  </si>
  <si>
    <t>Mosaic dado or skirting with one part of cement and marble powder in the ratio of 3:1 and two parts of marble chips, laid over ½"(13 mm) thick cement plaster 1:3, including rubbing and polishing, complete with finishing: ii) ½"(13 mm) thick</t>
  </si>
  <si>
    <t>footing F-1</t>
  </si>
  <si>
    <t>footing F-2</t>
  </si>
  <si>
    <t>footing for bbm</t>
  </si>
  <si>
    <t>Total cft</t>
  </si>
  <si>
    <t>Total Cum</t>
  </si>
  <si>
    <t>stem column upto PB C-1</t>
  </si>
  <si>
    <t>plinth beam long side</t>
  </si>
  <si>
    <t>plinth beam shorter side</t>
  </si>
  <si>
    <t>Column C-1</t>
  </si>
  <si>
    <t>Floor beam longer side</t>
  </si>
  <si>
    <t>floor beam shorter side</t>
  </si>
  <si>
    <t>Ground floor slab</t>
  </si>
  <si>
    <t>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t>
  </si>
  <si>
    <t>s</t>
  </si>
  <si>
    <t>sft</t>
  </si>
  <si>
    <t>long wall virranda</t>
  </si>
  <si>
    <t>virranda short wall</t>
  </si>
  <si>
    <t>virranda long wall</t>
  </si>
  <si>
    <t>parapit wall</t>
  </si>
  <si>
    <t>plinth protection</t>
  </si>
  <si>
    <t>plinth protection wall</t>
  </si>
  <si>
    <t>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t>
  </si>
  <si>
    <t>Cleaning and washing mosaic or marble floor with caustic soda mixture</t>
  </si>
  <si>
    <t>Providing/fixing stair railing consisting of M.S. Box section size 1-1/2"x3" of 16 SWG welded with M.S. flat 1"x1/8" continuously and welded over M.S. square bars 5/8"x5/8" punched in M.S. flat 2 ¾' high @ 5½" c/c fixed in steps of stair I/C painting 3 coats complete</t>
  </si>
  <si>
    <t>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
fittings, holdfast, duly painted, complete in all respects,
including all cost of material and labour, etc. as per
approved design and as directed by the
Engineer-in-charge:-v) glass pane 5 mm thick</t>
  </si>
  <si>
    <t>Providing and Fixing steel grating on windows comprising of ¾” MS square bars of 4"c/c penetrated through punched holes of 3 no Ms flat 2”x3/8” duly welded wiith 2”x2”x3/8" angle iron frame i/c three coat painting complete in all respect as approved by the Engineer incharge</t>
  </si>
  <si>
    <t>P/F iron grated doors comprising of 2-1/2”x2-1/2”x3/8” angle iron chowkat ,2”x2”x3/8” angle iron frame and with ¾” square bar at 4”
center to center penetrate through punch holes of 2-nos 2”x3/8”
MS flat horizantal bracings i/c cost of gussest plates of 3/8” MS
sheet, hinges, MS Sliding Bolts and three coats of painting complete
in all respect as approved and directed by the Engineer incharge.</t>
  </si>
  <si>
    <t>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t>
  </si>
  <si>
    <t>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t>
  </si>
  <si>
    <t>extra by 10%</t>
  </si>
  <si>
    <t>floor</t>
  </si>
  <si>
    <t>ramp</t>
  </si>
  <si>
    <t>:(i) Ratio 1: 4: 8</t>
  </si>
  <si>
    <t>Cement concrete plain including placing, compacting, finishing and curing complete (including screening and washing of stone aggregate)</t>
  </si>
  <si>
    <t>(f) Ratio 1: 2: 4</t>
  </si>
  <si>
    <t>(h) Ratio 1: 3: 6</t>
  </si>
  <si>
    <t>stairs</t>
  </si>
  <si>
    <t>cement concrete in haunches 1:6:12</t>
  </si>
  <si>
    <t>win 1</t>
  </si>
  <si>
    <t>win 2</t>
  </si>
  <si>
    <t>lockers</t>
  </si>
  <si>
    <t>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t>
  </si>
  <si>
    <t>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t>
  </si>
  <si>
    <t>Making and fixing 1" (25 mm) thick kail or chir wooden green board with frame.</t>
  </si>
  <si>
    <t>Supplying and filling sand under floor; or plugging in wells.</t>
  </si>
  <si>
    <t>internal building</t>
  </si>
  <si>
    <t>BOQ No</t>
  </si>
  <si>
    <t>Supply and erection of tube light, including rod, choke, starter with frame, flexible wire, including connection from ceiling rose, etc., complete. ii) single rod (40 watts) with one choke and one starter.</t>
  </si>
  <si>
    <t>class room</t>
  </si>
  <si>
    <t>Providing and fixing Copper winded ceiling fan made of Pak/Younas/G.F.C or NEECA approved equivalent i/c the cost of necessary cable and hardware for connection as approved and directed by Engineer Incharge. iii) 56" dia</t>
  </si>
  <si>
    <t>Supply and erection of 3/8" (10 mm) dia M.S. bar fan hook,placed at the time of casting of slab.</t>
  </si>
  <si>
    <t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t>
  </si>
  <si>
    <t>p.cft</t>
  </si>
  <si>
    <t>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t>
  </si>
  <si>
    <t>(ii) 6-40 Amp (6 KA)</t>
  </si>
  <si>
    <t>(iii) 6-63 Amp (10 KA)</t>
  </si>
  <si>
    <t>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t>
  </si>
  <si>
    <t>(ii) 15-100 Amp (10 KA,15KA)</t>
  </si>
  <si>
    <t>(i) 15-63 Amp(7.5 KA)</t>
  </si>
  <si>
    <t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
a) 2.50 Ft deep
(i)250~600A </t>
  </si>
  <si>
    <t>Supply and erection of single core PVC insulated copper conductor cables, in prelaid PVC pipe/M.S. conduit/G.I pipe/wooden strip batten/wooden casing an capping/G.I. wire/trenches (rate for cables only):</t>
  </si>
  <si>
    <t>v) 7/1.12 mm (7/0.044")</t>
  </si>
  <si>
    <t>per M</t>
  </si>
  <si>
    <t>Earthing of iron clad/aluminum switches, etc. with G.I. wire no. 8 SWG in G.I. pipe 15 mm (½") dia, recessed or on surface of wall and floor, complete with 1.5 metre long G.I. pipe, 50 mm (2") dia with reducing socket 4 to 5 metre below ground level, and 2 metre away from building plinth.</t>
  </si>
  <si>
    <t>job</t>
  </si>
  <si>
    <t>P/F PVC double layer Switch kit Face plate with specified switch holes i/c the cost of switches / sockets / dimmer made of Hi-Life / Bush / Schenider, screws complete as approved and directed by the Engineer Incharge</t>
  </si>
  <si>
    <t>(ii) 05 Gange</t>
  </si>
  <si>
    <t>(iv) Three pin Light Plug 10/13 Amp</t>
  </si>
  <si>
    <t>(vi) Fan Dimme</t>
  </si>
  <si>
    <t>(vii) Bell push</t>
  </si>
  <si>
    <t>Providing and fixing DB/Panel accessories of required rating and size i/c copper screws of approved brand Complete in all respect as approved and directed by the Engineer Incharge.</t>
  </si>
  <si>
    <t>(vi) Push Button ON/OFF (Make: Schneider/Himal/Eqv.)</t>
  </si>
  <si>
    <t>Supply and erection of single core PVC insulated copper  conductor cables, in prelaid PVC pipe/M.S. conduit/G.I pipe/wooden strip batten/wooden casing an capping/G.I. wire/trenches (rate for cables only):-</t>
  </si>
  <si>
    <t>a) 250/440 volts, PVC insulated:</t>
  </si>
  <si>
    <t>i) 3/0.74 mm (3/0.029")</t>
  </si>
  <si>
    <t>ii) 3/0.91 mm (3/0.036")</t>
  </si>
  <si>
    <t>m</t>
  </si>
  <si>
    <t xml:space="preserve">Total </t>
  </si>
  <si>
    <t>Total</t>
  </si>
  <si>
    <t>S.No</t>
  </si>
  <si>
    <t>building from footing</t>
  </si>
  <si>
    <t>short walls</t>
  </si>
  <si>
    <t>long wall</t>
  </si>
  <si>
    <t>stair marble</t>
  </si>
  <si>
    <t>GBHS Hassan Abdal</t>
  </si>
  <si>
    <t>CLASS ROOMS</t>
  </si>
  <si>
    <t>ELECTRICAL WORKS</t>
  </si>
  <si>
    <t xml:space="preserve">EXTERNAL DEVELOPMENT </t>
  </si>
  <si>
    <t>M</t>
  </si>
  <si>
    <t>Providing and laying superb quality Ceramic tiles dado of Master
brand of specified size,Glossy/Matt/Texture skirting/dado of approved
Color and Shade with adhesive bond over 1/2"thick (1:2) cement
plaster i/c the cost of sealer for finishing the joints i/c cutting grinding
complete in all respects as approved and directed by the Engineer
Incharge. iii) 6"x6"</t>
  </si>
  <si>
    <t>Providing and laying superb quality Ceramic tile floors of Master
brand of specified size,Glossy/Matt/Texture of approved Color and
Shade as per approved design with adhesive bond, over 3/4" thick
(1;2) cement sand plaster i/c the cost of sealer for finishing the joints
i/c cutting grinding complete in all respects and as approved and
directed by the Engineer Incharge. iii) 6"x6"</t>
  </si>
  <si>
    <t>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t>
  </si>
  <si>
    <t>NET TOTAL C</t>
  </si>
  <si>
    <t>PLUMBING</t>
  </si>
  <si>
    <t>Providing and fitting glazed earthen ware water closet, squatter type (Orisa pattern), combined with foot rest.</t>
  </si>
  <si>
    <t>Providing and fixing CP bath Room Set made of Sonex/Master/Faisal comprising of 3-No Tee stop cocks, lever type Basin Mixer, double Bib Cock, open wall shower, Muslim shower,waste coupling and bottle trap etc. complete in all respect as approved and directed by the Engineer incharge.</t>
  </si>
  <si>
    <t>i) 3 No Tee Stop Cock (set)</t>
  </si>
  <si>
    <t>ii) Double Bib Cock</t>
  </si>
  <si>
    <t>v) Muslim shower</t>
  </si>
  <si>
    <t>vi) Waste Coupling</t>
  </si>
  <si>
    <t>Providing and hoisting vertical/ horizontal type storage tank of required capacity made of rotationally molded from (HDPE), double ply polyethelene of approved manufacturer i/c cost of making connection for inlet/outlet pipe, float valve i/c all cost of specials&amp; labour complete in all respect as approved and directed by the Engineer Incharge.</t>
  </si>
  <si>
    <t>Per litter</t>
  </si>
  <si>
    <t>Providing/fixing U-shape 1-1/4" dia Stainless Steel Grab bar of 14 SWG thickness and specified length for safety grip i/c the cost of Stainless Steel brackets,rawal plugs and hardware as approved and directed by Engineer Incharge.) 15" long</t>
  </si>
  <si>
    <t>Providing and Fixing of SS 304 Floor Drain, complete in all respect as approved and directed by Engineer Incharge.  4" dia</t>
  </si>
  <si>
    <t>Providing and fixing 6" thick R.C.C. manhole cover with tee shaped C.I. frame of 22" I/d (frame weighing 37.324 Kg. or one maund as per Standard drawing STD/PD No. 6, of 1977, complete in all respect.</t>
  </si>
  <si>
    <t>per set</t>
  </si>
  <si>
    <t>Providing, laying, cutting, jointing, testing and disinfecting PVC/ uPVC pipe line with `B' Class working pressure pipe, in trenches, complete in all respects:-</t>
  </si>
  <si>
    <t>a) 3" i/d (75 mm)</t>
  </si>
  <si>
    <t>b) 4" i/d (100 mm)</t>
  </si>
  <si>
    <t>d) 6" i/d (150 mm)</t>
  </si>
  <si>
    <t>Providing, laying, cutting, jointing, testing and disinfecting High Density Polyethylene Pipe (HDPE-100) working presure pipe, Beta/ Dadex/ Popular/ IIL or equivalent including the cost of specials, in trenches, as approved &amp; directed by the engineer incharge, complete in all respects.</t>
  </si>
  <si>
    <t>e) PN-16 (SDR-11)</t>
  </si>
  <si>
    <t>25 mm</t>
  </si>
  <si>
    <t>32 mm</t>
  </si>
  <si>
    <t>Supplying and Fixing Polyethylene Water Tank made from food grade FDA Certified raw material, 3 layers UV stablized, inert with water, anti-fungus and anti-bacterial and have a service life of more than 10 years : 200 gallons (Horizontal)</t>
  </si>
  <si>
    <t>NET Total  D</t>
  </si>
  <si>
    <t>ELECTRICAL WORK</t>
  </si>
  <si>
    <t>NET Total  E</t>
  </si>
  <si>
    <t>GRAND TOTAL A+B+C+D+E</t>
  </si>
  <si>
    <t>CW-23</t>
  </si>
  <si>
    <t>Providing and fixing anti climb high security galvanized razor cut wire having double sharp four U-shaped pointed 0.5 mm thick ( 22mmx15 mm barbs) spaced @ 33 mm c/c cladded over 2.5 mm dia high tensile Core wire making coil fencing of specified diameter @ 4" c/c fixed on 2'-3" high M/S angle iron post 1½"x1½"x3/16"embeded in base of PCC (1:2:4) (4"x4"x9") @ 4' apart i/c the cost of 2 No. bars 3/8" dia welded horizantally with angle iron posts , binding wire, painting of posts, etc. complete in all respects as pproved and directed by the Engineer incharge i) 24 " diameter</t>
  </si>
  <si>
    <t>Rehab works</t>
  </si>
  <si>
    <t>Supply and installation of Electric Water cooler of following capacity, including check valve at inlet and all accessories for complete installation. 10 Gallons</t>
  </si>
  <si>
    <t>Supply and installation of Flag Pole 3" dia of GI Pipe IIL Light with rotating bearing, flag string 14 ft height and 2 ft embidded in PCC 1:2:4 marking etc complete in all respect as directed by engineer incharge.</t>
  </si>
  <si>
    <t>Description</t>
  </si>
  <si>
    <t>Schedule Cost
(Rs.)</t>
  </si>
  <si>
    <t>CIVIL WORKS</t>
  </si>
  <si>
    <t xml:space="preserve"> ELECTRICAL WORKS</t>
  </si>
  <si>
    <t>DISTRICT RAWALPINDI</t>
  </si>
  <si>
    <t>REHABILITATION WORK</t>
  </si>
  <si>
    <t>United Nations High Commissioner for Refugees</t>
  </si>
  <si>
    <t>CW-1</t>
  </si>
  <si>
    <t>CW-2</t>
  </si>
  <si>
    <t>CW-3</t>
  </si>
  <si>
    <t>CW-4</t>
  </si>
  <si>
    <t>CW-5</t>
  </si>
  <si>
    <t>CW-6</t>
  </si>
  <si>
    <t>CW-7</t>
  </si>
  <si>
    <t>CW-8</t>
  </si>
  <si>
    <t>CW-9</t>
  </si>
  <si>
    <t>CW-10</t>
  </si>
  <si>
    <t>CW-11</t>
  </si>
  <si>
    <t>CW-12</t>
  </si>
  <si>
    <t>CW-13</t>
  </si>
  <si>
    <t>CW-14</t>
  </si>
  <si>
    <t>CW-15</t>
  </si>
  <si>
    <t>CW-16</t>
  </si>
  <si>
    <t>CW-17</t>
  </si>
  <si>
    <t>CW-18</t>
  </si>
  <si>
    <t>CW-19</t>
  </si>
  <si>
    <t>CW-20</t>
  </si>
  <si>
    <t>CW-21</t>
  </si>
  <si>
    <t>CW-22</t>
  </si>
  <si>
    <t>CW-24</t>
  </si>
  <si>
    <t>CW-25</t>
  </si>
  <si>
    <t>CW-26</t>
  </si>
  <si>
    <t>CW-27</t>
  </si>
  <si>
    <t>CW-28</t>
  </si>
  <si>
    <t>CW-29</t>
  </si>
  <si>
    <t>CW-30</t>
  </si>
  <si>
    <t>CW-31</t>
  </si>
  <si>
    <t>CW-32</t>
  </si>
  <si>
    <t>CW-33</t>
  </si>
  <si>
    <t>CW-34</t>
  </si>
  <si>
    <t>CW-35</t>
  </si>
  <si>
    <t>CW-36</t>
  </si>
  <si>
    <t>CW-37</t>
  </si>
  <si>
    <t>CW-38</t>
  </si>
  <si>
    <t>CW-39</t>
  </si>
  <si>
    <t>EW-1</t>
  </si>
  <si>
    <t>EW-2</t>
  </si>
  <si>
    <t>EW-3</t>
  </si>
  <si>
    <t>EW-4</t>
  </si>
  <si>
    <t>EW-5</t>
  </si>
  <si>
    <t>EW-6</t>
  </si>
  <si>
    <t>EW-7</t>
  </si>
  <si>
    <t>EW-8</t>
  </si>
  <si>
    <t>EW-9</t>
  </si>
  <si>
    <t>EW-10</t>
  </si>
  <si>
    <t>EW-11</t>
  </si>
  <si>
    <t>EW-12</t>
  </si>
  <si>
    <t>EW-13</t>
  </si>
  <si>
    <t>EW-14</t>
  </si>
  <si>
    <t>EW-15</t>
  </si>
  <si>
    <t>EW-16</t>
  </si>
  <si>
    <t>EW-17</t>
  </si>
  <si>
    <t>EW-18</t>
  </si>
  <si>
    <t>EW-19</t>
  </si>
  <si>
    <t>EW-20</t>
  </si>
  <si>
    <t>EW-21</t>
  </si>
  <si>
    <t>EW-22</t>
  </si>
  <si>
    <t>EW-23</t>
  </si>
  <si>
    <t>EW-24</t>
  </si>
  <si>
    <t>EW-25</t>
  </si>
  <si>
    <t>EW-26</t>
  </si>
  <si>
    <t>ED-1</t>
  </si>
  <si>
    <t>ED-2</t>
  </si>
  <si>
    <t>ED-3</t>
  </si>
  <si>
    <t>ED-4</t>
  </si>
  <si>
    <t>ED-5</t>
  </si>
  <si>
    <t>ED-6</t>
  </si>
  <si>
    <t>ED-7</t>
  </si>
  <si>
    <t>ED-8</t>
  </si>
  <si>
    <t>ED-9</t>
  </si>
  <si>
    <t>ED-10</t>
  </si>
  <si>
    <t>ED-11</t>
  </si>
  <si>
    <t>ED-12</t>
  </si>
  <si>
    <t>ED-13</t>
  </si>
  <si>
    <t>ED-14</t>
  </si>
  <si>
    <t>ED-15</t>
  </si>
  <si>
    <t>ED-16</t>
  </si>
  <si>
    <t>ED-17</t>
  </si>
  <si>
    <t>ED-18</t>
  </si>
  <si>
    <t>ED-19</t>
  </si>
  <si>
    <t>ED-20</t>
  </si>
  <si>
    <t>ED-21</t>
  </si>
  <si>
    <t>ED-22</t>
  </si>
  <si>
    <t>ED-23</t>
  </si>
  <si>
    <t>ED-24</t>
  </si>
  <si>
    <t>ED-25</t>
  </si>
  <si>
    <t>ED-26</t>
  </si>
  <si>
    <t>ED-27</t>
  </si>
  <si>
    <t>ED-28</t>
  </si>
  <si>
    <t>ED-29</t>
  </si>
  <si>
    <t>ED-30</t>
  </si>
  <si>
    <t>ED-31</t>
  </si>
  <si>
    <t>ED-32</t>
  </si>
  <si>
    <t>ED-33</t>
  </si>
  <si>
    <t>PL-1</t>
  </si>
  <si>
    <t>PL-2</t>
  </si>
  <si>
    <t>PL-3</t>
  </si>
  <si>
    <t>PL-4</t>
  </si>
  <si>
    <t>PL-5</t>
  </si>
  <si>
    <t>PL-6</t>
  </si>
  <si>
    <t>PL-7</t>
  </si>
  <si>
    <t>PL-8</t>
  </si>
  <si>
    <t>PL-9</t>
  </si>
  <si>
    <t>PL-10</t>
  </si>
  <si>
    <t>PL-11</t>
  </si>
  <si>
    <t>PL-12</t>
  </si>
  <si>
    <t>PL-13</t>
  </si>
  <si>
    <t>PL-14</t>
  </si>
  <si>
    <t>PL-15</t>
  </si>
  <si>
    <t>PL-16</t>
  </si>
  <si>
    <t>PL-17</t>
  </si>
  <si>
    <t>PL-18</t>
  </si>
  <si>
    <t>PL-19</t>
  </si>
  <si>
    <t>REH-1</t>
  </si>
  <si>
    <t>REH-2</t>
  </si>
  <si>
    <t>REH-3</t>
  </si>
  <si>
    <t>GBPS Standard Muslim Sector-II Rawalpindi.
Construction of 02. No. Additional C/Room &amp; Rehabilitation of Existing Building</t>
  </si>
  <si>
    <t xml:space="preserve">SUMMARY OF COST </t>
  </si>
  <si>
    <t>CLASS ROOMS ELECTRICAL WORKS</t>
  </si>
  <si>
    <t>CLASS ROOMS CIVIL WORKS</t>
  </si>
  <si>
    <t>TOILET BLOCK</t>
  </si>
  <si>
    <t>PLUMBING TOILET BLOCK</t>
  </si>
  <si>
    <t xml:space="preserve">ELECTRICAL </t>
  </si>
  <si>
    <t>TOTAL "A"</t>
  </si>
  <si>
    <t>A</t>
  </si>
  <si>
    <t>B</t>
  </si>
  <si>
    <t>C</t>
  </si>
  <si>
    <t>TOTAL "B"</t>
  </si>
  <si>
    <t>TOTAL "C"</t>
  </si>
  <si>
    <t>TOTAL COST "A+B+C"</t>
  </si>
  <si>
    <t>GGPS DHOKE SHARFA</t>
  </si>
  <si>
    <t>Class Rooms</t>
  </si>
  <si>
    <t>footing</t>
  </si>
  <si>
    <t>SHORT COL</t>
  </si>
  <si>
    <t>plinth beam</t>
  </si>
  <si>
    <t>p.beam</t>
  </si>
  <si>
    <t>SLAB BEAM</t>
  </si>
  <si>
    <t xml:space="preserve">PROJECT COST = PKR                          </t>
  </si>
</sst>
</file>

<file path=xl/styles.xml><?xml version="1.0" encoding="utf-8"?>
<styleSheet xmlns="http://schemas.openxmlformats.org/spreadsheetml/2006/main">
  <numFmts count="2">
    <numFmt numFmtId="43" formatCode="_(* #,##0.00_);_(* \(#,##0.00\);_(* &quot;-&quot;??_);_(@_)"/>
    <numFmt numFmtId="164" formatCode="_(* #,##0_);_(* \(#,##0\);_(* &quot;-&quot;??_);_(@_)"/>
  </numFmts>
  <fonts count="18">
    <font>
      <sz val="11"/>
      <color theme="1"/>
      <name val="Calibri"/>
      <family val="2"/>
      <scheme val="minor"/>
    </font>
    <font>
      <b/>
      <sz val="11"/>
      <color theme="1"/>
      <name val="Calibri"/>
      <family val="2"/>
      <scheme val="minor"/>
    </font>
    <font>
      <b/>
      <u/>
      <sz val="12"/>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b/>
      <sz val="12"/>
      <color theme="1"/>
      <name val="Arial"/>
      <family val="2"/>
    </font>
    <font>
      <sz val="10"/>
      <name val="Arial"/>
      <family val="2"/>
    </font>
    <font>
      <sz val="12"/>
      <color theme="1"/>
      <name val="Arial"/>
      <family val="2"/>
    </font>
    <font>
      <sz val="26"/>
      <name val="Arial"/>
      <family val="2"/>
    </font>
    <font>
      <b/>
      <sz val="26"/>
      <name val="Arial Black"/>
      <family val="2"/>
    </font>
    <font>
      <b/>
      <sz val="20"/>
      <name val="Arial Black"/>
      <family val="2"/>
    </font>
    <font>
      <b/>
      <u/>
      <sz val="26"/>
      <name val="Arial"/>
      <family val="2"/>
    </font>
    <font>
      <b/>
      <u/>
      <sz val="36"/>
      <name val="Arial"/>
      <family val="2"/>
    </font>
    <font>
      <b/>
      <u/>
      <sz val="16"/>
      <name val="Times New Roman"/>
      <family val="1"/>
    </font>
    <font>
      <b/>
      <u/>
      <sz val="26"/>
      <name val="Times New Roman"/>
      <family val="1"/>
    </font>
    <font>
      <b/>
      <sz val="10"/>
      <name val="Arial"/>
      <family val="2"/>
    </font>
    <font>
      <b/>
      <sz val="11"/>
      <color theme="1"/>
      <name val="Arial"/>
      <family val="2"/>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5" fillId="0" borderId="0" applyFont="0" applyFill="0" applyBorder="0" applyAlignment="0" applyProtection="0"/>
    <xf numFmtId="43" fontId="7" fillId="0" borderId="0" applyFont="0" applyFill="0" applyBorder="0" applyAlignment="0" applyProtection="0"/>
    <xf numFmtId="0" fontId="7" fillId="0" borderId="0"/>
  </cellStyleXfs>
  <cellXfs count="122">
    <xf numFmtId="0" fontId="0" fillId="0" borderId="0" xfId="0"/>
    <xf numFmtId="0" fontId="0" fillId="0" borderId="1" xfId="0" applyBorder="1"/>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wrapText="1"/>
    </xf>
    <xf numFmtId="0" fontId="0" fillId="0" borderId="4" xfId="0" applyBorder="1"/>
    <xf numFmtId="0" fontId="0" fillId="0" borderId="5" xfId="0" applyBorder="1"/>
    <xf numFmtId="0" fontId="0" fillId="0" borderId="6" xfId="0" applyBorder="1"/>
    <xf numFmtId="0" fontId="0" fillId="0" borderId="2" xfId="0" applyBorder="1" applyAlignment="1">
      <alignment horizontal="center" vertical="center"/>
    </xf>
    <xf numFmtId="0" fontId="0" fillId="0" borderId="3" xfId="0" applyBorder="1" applyAlignment="1">
      <alignment horizontal="center" vertical="center"/>
    </xf>
    <xf numFmtId="4" fontId="0" fillId="0" borderId="1" xfId="0" applyNumberFormat="1" applyBorder="1"/>
    <xf numFmtId="0" fontId="1" fillId="0" borderId="1" xfId="0" applyFont="1" applyBorder="1" applyAlignment="1">
      <alignment horizontal="center" vertical="center"/>
    </xf>
    <xf numFmtId="2" fontId="0" fillId="0" borderId="1" xfId="0" applyNumberFormat="1" applyBorder="1"/>
    <xf numFmtId="2" fontId="0" fillId="0" borderId="3" xfId="0" applyNumberForma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2" fontId="0" fillId="0" borderId="7" xfId="0" applyNumberFormat="1" applyBorder="1" applyAlignment="1">
      <alignment horizontal="center" vertical="center"/>
    </xf>
    <xf numFmtId="2" fontId="0" fillId="0" borderId="6" xfId="0" applyNumberFormat="1" applyBorder="1"/>
    <xf numFmtId="2" fontId="0" fillId="0" borderId="2" xfId="0" applyNumberFormat="1" applyBorder="1" applyAlignment="1">
      <alignment horizontal="center" vertical="center"/>
    </xf>
    <xf numFmtId="0" fontId="0" fillId="0" borderId="3" xfId="0" applyBorder="1" applyAlignment="1">
      <alignment horizontal="center" vertical="center" wrapText="1"/>
    </xf>
    <xf numFmtId="0" fontId="1" fillId="0" borderId="0" xfId="0" applyFont="1"/>
    <xf numFmtId="0" fontId="2" fillId="0" borderId="1" xfId="0" applyFont="1" applyBorder="1" applyAlignment="1">
      <alignment horizontal="center" vertical="center"/>
    </xf>
    <xf numFmtId="2"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6" fillId="0" borderId="1" xfId="0" applyFont="1" applyBorder="1" applyAlignment="1">
      <alignment horizontal="center" vertical="center"/>
    </xf>
    <xf numFmtId="43" fontId="6" fillId="0" borderId="1" xfId="1" applyFont="1" applyBorder="1" applyAlignment="1">
      <alignment horizontal="center" vertical="center" wrapText="1"/>
    </xf>
    <xf numFmtId="3" fontId="6" fillId="0" borderId="1" xfId="2" applyNumberFormat="1" applyFont="1" applyBorder="1" applyAlignment="1">
      <alignment horizontal="center" vertical="center" wrapText="1"/>
    </xf>
    <xf numFmtId="164" fontId="8" fillId="0" borderId="1" xfId="1" applyNumberFormat="1" applyFont="1" applyBorder="1" applyAlignment="1">
      <alignment vertical="center"/>
    </xf>
    <xf numFmtId="164" fontId="6" fillId="0" borderId="1" xfId="1" applyNumberFormat="1" applyFont="1" applyBorder="1" applyAlignment="1">
      <alignment vertical="center"/>
    </xf>
    <xf numFmtId="0" fontId="7" fillId="2" borderId="0" xfId="3" applyFill="1"/>
    <xf numFmtId="0" fontId="7" fillId="0" borderId="0" xfId="3"/>
    <xf numFmtId="0" fontId="7" fillId="3" borderId="0" xfId="3" applyFill="1"/>
    <xf numFmtId="0" fontId="9" fillId="2" borderId="0" xfId="3" applyFont="1" applyFill="1"/>
    <xf numFmtId="0" fontId="9" fillId="3" borderId="0" xfId="3" applyFont="1" applyFill="1"/>
    <xf numFmtId="0" fontId="10" fillId="4" borderId="0" xfId="3" applyFont="1" applyFill="1" applyAlignment="1">
      <alignment horizontal="center"/>
    </xf>
    <xf numFmtId="0" fontId="9" fillId="0" borderId="0" xfId="3" applyFont="1"/>
    <xf numFmtId="0" fontId="10" fillId="4" borderId="0" xfId="3" applyFont="1" applyFill="1" applyAlignment="1">
      <alignment horizontal="center" wrapText="1"/>
    </xf>
    <xf numFmtId="0" fontId="11" fillId="4" borderId="0" xfId="3" applyFont="1" applyFill="1" applyAlignment="1">
      <alignment horizontal="center"/>
    </xf>
    <xf numFmtId="0" fontId="14" fillId="4" borderId="0" xfId="3" applyFont="1" applyFill="1" applyAlignment="1">
      <alignment horizontal="center" vertical="top" wrapText="1"/>
    </xf>
    <xf numFmtId="0" fontId="16" fillId="4" borderId="0" xfId="3" applyFont="1" applyFill="1"/>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 fillId="0" borderId="5" xfId="0" applyFont="1" applyBorder="1" applyAlignment="1">
      <alignment horizontal="center" vertical="center"/>
    </xf>
    <xf numFmtId="43" fontId="1" fillId="0" borderId="2" xfId="1" applyFont="1" applyBorder="1" applyAlignment="1">
      <alignment horizontal="center" vertical="center" wrapText="1"/>
    </xf>
    <xf numFmtId="43" fontId="0" fillId="0" borderId="3" xfId="1" applyFont="1" applyBorder="1" applyAlignment="1">
      <alignment horizontal="center" vertical="center"/>
    </xf>
    <xf numFmtId="43" fontId="0" fillId="0" borderId="1" xfId="1" applyFont="1" applyBorder="1" applyAlignment="1">
      <alignment horizontal="center" vertical="center"/>
    </xf>
    <xf numFmtId="43" fontId="0" fillId="0" borderId="1" xfId="1" applyFont="1" applyBorder="1" applyAlignment="1">
      <alignment horizontal="center" vertical="center" wrapText="1"/>
    </xf>
    <xf numFmtId="43" fontId="0" fillId="0" borderId="0" xfId="1" applyFont="1" applyAlignment="1">
      <alignment horizontal="center" vertical="center"/>
    </xf>
    <xf numFmtId="43" fontId="0" fillId="0" borderId="2" xfId="1" applyFont="1" applyBorder="1" applyAlignment="1">
      <alignment horizontal="center" vertical="center"/>
    </xf>
    <xf numFmtId="43" fontId="1" fillId="0" borderId="1" xfId="1" applyFont="1" applyBorder="1" applyAlignment="1">
      <alignment horizontal="center" vertical="center"/>
    </xf>
    <xf numFmtId="43" fontId="2" fillId="0" borderId="5" xfId="1" applyFont="1" applyBorder="1" applyAlignment="1">
      <alignment horizontal="center" vertical="center"/>
    </xf>
    <xf numFmtId="43" fontId="2" fillId="0" borderId="6" xfId="1" applyFont="1" applyBorder="1" applyAlignment="1">
      <alignment horizontal="center" vertical="center"/>
    </xf>
    <xf numFmtId="43" fontId="1" fillId="0" borderId="5" xfId="1" applyFont="1" applyBorder="1" applyAlignment="1">
      <alignment horizontal="center" vertical="center"/>
    </xf>
    <xf numFmtId="43" fontId="1" fillId="0" borderId="6" xfId="1" applyFont="1" applyBorder="1" applyAlignment="1">
      <alignment horizontal="center" vertical="center"/>
    </xf>
    <xf numFmtId="0" fontId="1" fillId="0" borderId="4" xfId="0" applyFont="1" applyBorder="1" applyAlignment="1">
      <alignment horizontal="left" vertical="center"/>
    </xf>
    <xf numFmtId="0" fontId="1" fillId="0" borderId="2" xfId="0" applyFont="1" applyBorder="1" applyAlignment="1">
      <alignment horizontal="left" vertic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0" fillId="0" borderId="3" xfId="0" applyBorder="1" applyAlignment="1">
      <alignment horizontal="left" vertical="center" wrapText="1"/>
    </xf>
    <xf numFmtId="0" fontId="2"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0" fillId="0" borderId="0" xfId="0" applyAlignment="1">
      <alignment horizontal="left" vertical="center"/>
    </xf>
    <xf numFmtId="0" fontId="1" fillId="0" borderId="4" xfId="0" applyFont="1" applyFill="1" applyBorder="1" applyAlignment="1">
      <alignment wrapText="1"/>
    </xf>
    <xf numFmtId="0" fontId="1" fillId="0" borderId="5" xfId="0" applyFont="1" applyFill="1" applyBorder="1" applyAlignment="1">
      <alignment wrapText="1"/>
    </xf>
    <xf numFmtId="0" fontId="1" fillId="0" borderId="6" xfId="0" applyFont="1" applyFill="1" applyBorder="1" applyAlignment="1">
      <alignment wrapText="1"/>
    </xf>
    <xf numFmtId="0" fontId="1" fillId="0" borderId="0" xfId="0" applyFont="1" applyFill="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1" fillId="0" borderId="1" xfId="0" applyFont="1" applyBorder="1"/>
    <xf numFmtId="0" fontId="0" fillId="0" borderId="1" xfId="0" applyBorder="1" applyAlignment="1">
      <alignment vertical="center"/>
    </xf>
    <xf numFmtId="3" fontId="8" fillId="0" borderId="1" xfId="2" applyNumberFormat="1" applyFont="1" applyBorder="1" applyAlignment="1">
      <alignment horizontal="center" vertical="center" wrapText="1"/>
    </xf>
    <xf numFmtId="2" fontId="0" fillId="0" borderId="0" xfId="0" applyNumberFormat="1"/>
    <xf numFmtId="0" fontId="14" fillId="4" borderId="0" xfId="3" applyFont="1" applyFill="1" applyAlignment="1">
      <alignment horizontal="center" vertical="top" wrapText="1"/>
    </xf>
    <xf numFmtId="0" fontId="10" fillId="4" borderId="0" xfId="3" applyFont="1" applyFill="1" applyAlignment="1">
      <alignment horizontal="center" wrapText="1"/>
    </xf>
    <xf numFmtId="0" fontId="12" fillId="3" borderId="0" xfId="3" applyFont="1" applyFill="1" applyAlignment="1">
      <alignment horizontal="center" vertical="center"/>
    </xf>
    <xf numFmtId="0" fontId="13" fillId="4" borderId="0" xfId="3" applyFont="1" applyFill="1" applyAlignment="1">
      <alignment horizontal="center" vertical="center" wrapText="1"/>
    </xf>
    <xf numFmtId="0" fontId="15" fillId="4" borderId="0" xfId="3" applyFont="1" applyFill="1" applyAlignment="1">
      <alignment horizontal="center" vertical="top" wrapText="1"/>
    </xf>
    <xf numFmtId="0" fontId="6"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xf>
    <xf numFmtId="0" fontId="3" fillId="0" borderId="1" xfId="0" applyFont="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2" fontId="0" fillId="0" borderId="5" xfId="0" applyNumberFormat="1" applyBorder="1" applyAlignment="1">
      <alignment horizontal="center"/>
    </xf>
    <xf numFmtId="0" fontId="3" fillId="0" borderId="0" xfId="0" applyFont="1" applyAlignment="1">
      <alignment horizontal="center"/>
    </xf>
    <xf numFmtId="0" fontId="3" fillId="0" borderId="12" xfId="0" applyFont="1" applyBorder="1" applyAlignment="1">
      <alignment horizontal="center" vertical="center"/>
    </xf>
    <xf numFmtId="0" fontId="0" fillId="0" borderId="0" xfId="0" applyAlignment="1">
      <alignment horizontal="center" wrapText="1"/>
    </xf>
    <xf numFmtId="0" fontId="0" fillId="0" borderId="12" xfId="0" applyBorder="1" applyAlignment="1">
      <alignment horizontal="center"/>
    </xf>
    <xf numFmtId="0" fontId="0" fillId="0" borderId="0" xfId="0" applyAlignment="1">
      <alignment horizontal="center"/>
    </xf>
    <xf numFmtId="0" fontId="17" fillId="0" borderId="1" xfId="0" applyFont="1" applyBorder="1" applyAlignment="1">
      <alignment horizontal="center" vertical="center" wrapText="1"/>
    </xf>
  </cellXfs>
  <cellStyles count="4">
    <cellStyle name="Comma" xfId="1" builtinId="3"/>
    <cellStyle name="Comma 2" xfId="2"/>
    <cellStyle name="Normal" xfId="0" builtinId="0"/>
    <cellStyle name="Normal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86602</xdr:colOff>
      <xdr:row>6</xdr:row>
      <xdr:rowOff>148936</xdr:rowOff>
    </xdr:from>
    <xdr:to>
      <xdr:col>8</xdr:col>
      <xdr:colOff>1885950</xdr:colOff>
      <xdr:row>20</xdr:row>
      <xdr:rowOff>76200</xdr:rowOff>
    </xdr:to>
    <xdr:pic>
      <xdr:nvPicPr>
        <xdr:cNvPr id="2" name="Picture 1">
          <a:extLst>
            <a:ext uri="{FF2B5EF4-FFF2-40B4-BE49-F238E27FC236}">
              <a16:creationId xmlns:a16="http://schemas.microsoft.com/office/drawing/2014/main" xmlns="" id="{C2955554-E4A7-42BA-9955-92B4C3F26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344152" y="2511136"/>
          <a:ext cx="3685298" cy="37753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hayyam/ULM%20LAKKAI/IPC-01%20PKG-II/1ST%20FIVE%20PROJECTS%20FOR%20PRESENTATION/2.GGPS%20DHOKE%20SHARFA%20DISTRICT%20ATTOCK/BOQ%20GGPS%20DHOK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hayyam/ULM%20LAKKAI/IPC-01%20PKG-II/1ST%20FIVE%20PROJECTS%20FOR%20PRESENTATION/2.GGPS%20DHOKE%20SHARFA%20DISTRICT%20ATTOCK/bbs%20ra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bs%20raf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ivil works"/>
      <sheetName val="m.sheet"/>
      <sheetName val="C.W toilets"/>
      <sheetName val="M. sht Toilet"/>
      <sheetName val="electrical works"/>
      <sheetName val="m.sheet e"/>
    </sheetNames>
    <sheetDataSet>
      <sheetData sheetId="0">
        <row r="6">
          <cell r="B6" t="str">
            <v>Excavation in foundation of building, bridges and other tructures, including dagbelling, dressing, refilling in layers around tructure with excavated earth, watering and ramming lead upto one chain (30 m)lift upto 5 ft (1.5m). 2) a) By Excavator  Ordinary soil</v>
          </cell>
        </row>
        <row r="11">
          <cell r="B11" t="str">
            <v>:(i) Ratio 1: 4: 8</v>
          </cell>
        </row>
        <row r="12">
          <cell r="B12" t="str">
            <v>(h) Ratio 1: 3: 6</v>
          </cell>
        </row>
        <row r="13">
          <cell r="B13" t="str">
            <v>(f) Ratio 1: 2: 4</v>
          </cell>
        </row>
        <row r="14">
          <cell r="B14" t="str">
            <v>cement concrete in haunches 1:6:12</v>
          </cell>
        </row>
        <row r="16">
          <cell r="B16" t="str">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ell>
        </row>
        <row r="17">
          <cell r="B17" t="str">
            <v>(a) (i) Reinforced cement concrete in roof slab, beams columns lintels, girders and other structural members laid in situ or precast laid in position, or prestressed members cast in situ, complete in all respects:-(3) Type C (nominal mix 1: 2: 4)</v>
          </cell>
        </row>
        <row r="19">
          <cell r="B19" t="str">
            <v>(b) Deformed bars (Grade-40)</v>
          </cell>
          <cell r="C19" t="str">
            <v>per cwt</v>
          </cell>
        </row>
        <row r="20">
          <cell r="B20" t="str">
            <v>('c) Deformed bars (Grade-60)</v>
          </cell>
          <cell r="C20" t="str">
            <v>per cwt</v>
          </cell>
        </row>
        <row r="22">
          <cell r="B22" t="str">
            <v>Pacca brick work in foundation and plinth in:-i) Cement, sand mortar:-Ratio 1:4</v>
          </cell>
        </row>
        <row r="25">
          <cell r="B25" t="str">
            <v>Cement plaster 1:4 upto 20' (6.00 m) height:a)  ½" (13 mm) thick</v>
          </cell>
        </row>
        <row r="26">
          <cell r="B26" t="str">
            <v>Cement plaster 1:4 upto 20' (6.00 m) height ¾" (20 mm) thick</v>
          </cell>
        </row>
        <row r="27">
          <cell r="B27" t="str">
            <v>Cement plaster 3/8" (10 mm) thick under soffit of R.C.C. roof slabs only, upto 20' height 1:4</v>
          </cell>
        </row>
        <row r="31">
          <cell r="B31" t="str">
            <v>Providing and laying damp proof course with cement sand plaster and bitumen coating:- (a) with one coat of bitumen and one coat of polythene sheet 500 gauge :- ii) Ratio 1:3 b) ¾ " thick (20mm)</v>
          </cell>
        </row>
        <row r="32">
          <cell r="B32" t="str">
            <v>Providing and laying vertical damp proof course with cement sand plaster and bitumen coating:-(a) with one coat of bitumen and one coat of polythene sheet 500 gauge b) ¾ " thick (20 mm</v>
          </cell>
        </row>
        <row r="34">
          <cell r="B34" t="str">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ell>
        </row>
        <row r="38">
          <cell r="B38" t="str">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ell>
        </row>
        <row r="45">
          <cell r="B45" t="str">
            <v>Supplying and filling sand under floor; or plugging in wells.</v>
          </cell>
        </row>
        <row r="47">
          <cell r="B47" t="str">
            <v>Providing/fixing stair railing consisting of M.S. Box section size 1-1/2"x3" of 16 SWG welded with M.S. flat 1"x1/8" continuously and welded over M.S. square bars 5/8"x5/8" punched in M.S. flat 2 ¾' high @ 5½" c/c fixed in steps of stair I/C painting 3 coats complete</v>
          </cell>
        </row>
        <row r="48">
          <cell r="B48" t="str">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ell>
        </row>
        <row r="49">
          <cell r="B49" t="str">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brassfittings, holdfast, duly painted, complete in all respects,including all cost of material and labour, etc. as perapproved design and as directed by theEngineer-in-charge:-v) glass pane 5 mm thick</v>
          </cell>
        </row>
        <row r="50">
          <cell r="B50" t="str">
            <v>Providing and Fixing steel grating on windows comprising of ¾” MS square bars of 4"c/c penetrated through punched holes of 3 no Ms flat 2”x3/8” duly welded wiith 2”x2”x3/8" angle iron frame i/c three coat painting complete in all respect as approved by the Engineer incharge</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G.F.RAFT (2)"/>
    </sheetNames>
    <sheetDataSet>
      <sheetData sheetId="0">
        <row r="42">
          <cell r="P42">
            <v>1530.7593749999999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G.F.RAFT (2)"/>
    </sheetNames>
    <sheetDataSet>
      <sheetData sheetId="0">
        <row r="41">
          <cell r="P41">
            <v>2963.4745009074404</v>
          </cell>
        </row>
        <row r="42">
          <cell r="P42">
            <v>2932.5037499999999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2060"/>
  </sheetPr>
  <dimension ref="A1:M61"/>
  <sheetViews>
    <sheetView tabSelected="1" view="pageBreakPreview" topLeftCell="A2" zoomScale="40" zoomScaleSheetLayoutView="40" workbookViewId="0">
      <selection activeCell="T13" sqref="T13"/>
    </sheetView>
  </sheetViews>
  <sheetFormatPr defaultColWidth="9.109375" defaultRowHeight="13.2"/>
  <cols>
    <col min="1" max="1" width="7.44140625" style="32" customWidth="1"/>
    <col min="2" max="2" width="4" style="32" customWidth="1"/>
    <col min="3" max="3" width="11.6640625" style="32" customWidth="1"/>
    <col min="4" max="4" width="13.109375" style="32" customWidth="1"/>
    <col min="5" max="5" width="11.44140625" style="32" customWidth="1"/>
    <col min="6" max="8" width="9.109375" style="32"/>
    <col min="9" max="9" width="34.6640625" style="32" bestFit="1" customWidth="1"/>
    <col min="10" max="10" width="9.109375" style="32"/>
    <col min="11" max="11" width="12.6640625" style="32" customWidth="1"/>
    <col min="12" max="12" width="2.5546875" style="32" customWidth="1"/>
    <col min="13" max="13" width="7.5546875" style="32" customWidth="1"/>
    <col min="14" max="16384" width="9.109375" style="32"/>
  </cols>
  <sheetData>
    <row r="1" spans="1:13" ht="42.75" customHeight="1">
      <c r="A1" s="31"/>
      <c r="B1" s="31"/>
      <c r="C1" s="31"/>
      <c r="D1" s="31"/>
      <c r="E1" s="31"/>
      <c r="F1" s="31"/>
      <c r="G1" s="31"/>
      <c r="H1" s="31"/>
      <c r="I1" s="31"/>
      <c r="J1" s="31"/>
      <c r="K1" s="31"/>
      <c r="L1" s="31"/>
      <c r="M1" s="31"/>
    </row>
    <row r="2" spans="1:13">
      <c r="A2" s="31"/>
      <c r="B2" s="33"/>
      <c r="C2" s="33"/>
      <c r="D2" s="33"/>
      <c r="E2" s="33"/>
      <c r="F2" s="33"/>
      <c r="G2" s="33"/>
      <c r="H2" s="33"/>
      <c r="I2" s="33"/>
      <c r="J2" s="33"/>
      <c r="K2" s="33"/>
      <c r="L2" s="33"/>
      <c r="M2" s="31"/>
    </row>
    <row r="3" spans="1:13">
      <c r="A3" s="31"/>
      <c r="B3" s="33"/>
      <c r="C3" s="33"/>
      <c r="D3" s="33"/>
      <c r="E3" s="33"/>
      <c r="F3" s="33"/>
      <c r="G3" s="33"/>
      <c r="H3" s="33"/>
      <c r="I3" s="33"/>
      <c r="J3" s="33"/>
      <c r="K3" s="33"/>
      <c r="L3" s="33"/>
      <c r="M3" s="31"/>
    </row>
    <row r="4" spans="1:13" s="37" customFormat="1" ht="39">
      <c r="A4" s="34"/>
      <c r="B4" s="35"/>
      <c r="C4" s="88" t="s">
        <v>178</v>
      </c>
      <c r="D4" s="88"/>
      <c r="E4" s="88"/>
      <c r="F4" s="88"/>
      <c r="G4" s="88"/>
      <c r="H4" s="88"/>
      <c r="I4" s="88"/>
      <c r="J4" s="88"/>
      <c r="K4" s="88"/>
      <c r="L4" s="36"/>
      <c r="M4" s="34"/>
    </row>
    <row r="5" spans="1:13" s="37" customFormat="1" ht="39">
      <c r="A5" s="34"/>
      <c r="B5" s="35"/>
      <c r="C5" s="88"/>
      <c r="D5" s="88"/>
      <c r="E5" s="88"/>
      <c r="F5" s="88"/>
      <c r="G5" s="88"/>
      <c r="H5" s="88"/>
      <c r="I5" s="88"/>
      <c r="J5" s="88"/>
      <c r="K5" s="88"/>
      <c r="L5" s="36"/>
      <c r="M5" s="34"/>
    </row>
    <row r="6" spans="1:13" s="37" customFormat="1" ht="39">
      <c r="A6" s="34"/>
      <c r="B6" s="35"/>
      <c r="C6" s="38"/>
      <c r="D6" s="38"/>
      <c r="E6" s="38"/>
      <c r="F6" s="38"/>
      <c r="G6" s="38"/>
      <c r="H6" s="38"/>
      <c r="I6" s="38"/>
      <c r="J6" s="38"/>
      <c r="K6" s="38"/>
      <c r="L6" s="36"/>
      <c r="M6" s="34"/>
    </row>
    <row r="7" spans="1:13" s="37" customFormat="1" ht="39">
      <c r="A7" s="34"/>
      <c r="B7" s="35"/>
      <c r="C7" s="38"/>
      <c r="D7" s="38"/>
      <c r="E7" s="38"/>
      <c r="F7" s="38"/>
      <c r="G7" s="38"/>
      <c r="H7" s="38"/>
      <c r="I7" s="38"/>
      <c r="J7" s="38"/>
      <c r="K7" s="38"/>
      <c r="L7" s="36"/>
      <c r="M7" s="34"/>
    </row>
    <row r="8" spans="1:13" s="37" customFormat="1" ht="39">
      <c r="A8" s="34"/>
      <c r="B8" s="35"/>
      <c r="C8" s="38"/>
      <c r="D8" s="38"/>
      <c r="E8" s="38"/>
      <c r="F8" s="38"/>
      <c r="G8" s="38"/>
      <c r="H8" s="38"/>
      <c r="I8" s="38"/>
      <c r="J8" s="38"/>
      <c r="K8" s="38"/>
      <c r="L8" s="36"/>
      <c r="M8" s="34"/>
    </row>
    <row r="9" spans="1:13" s="37" customFormat="1" ht="39">
      <c r="A9" s="34"/>
      <c r="B9" s="35"/>
      <c r="C9" s="38"/>
      <c r="D9" s="38"/>
      <c r="E9" s="38"/>
      <c r="F9" s="38"/>
      <c r="G9" s="38"/>
      <c r="H9" s="38"/>
      <c r="I9" s="38"/>
      <c r="J9" s="38"/>
      <c r="K9" s="38"/>
      <c r="L9" s="36"/>
      <c r="M9" s="34"/>
    </row>
    <row r="10" spans="1:13" ht="30">
      <c r="A10" s="31"/>
      <c r="B10" s="33"/>
      <c r="C10" s="39"/>
      <c r="D10" s="39"/>
      <c r="E10" s="39"/>
      <c r="F10" s="39"/>
      <c r="G10" s="39"/>
      <c r="H10" s="39"/>
      <c r="I10" s="39"/>
      <c r="J10" s="39"/>
      <c r="K10" s="39"/>
      <c r="L10" s="39"/>
      <c r="M10" s="31"/>
    </row>
    <row r="11" spans="1:13" ht="30">
      <c r="A11" s="31"/>
      <c r="B11" s="33"/>
      <c r="C11" s="39"/>
      <c r="D11" s="39"/>
      <c r="E11" s="39"/>
      <c r="F11" s="39"/>
      <c r="G11" s="39"/>
      <c r="H11" s="39"/>
      <c r="I11" s="39"/>
      <c r="J11" s="39"/>
      <c r="K11" s="39"/>
      <c r="L11" s="39"/>
      <c r="M11" s="31"/>
    </row>
    <row r="12" spans="1:13">
      <c r="A12" s="31"/>
      <c r="B12" s="33"/>
      <c r="C12" s="33"/>
      <c r="D12" s="33"/>
      <c r="E12" s="33"/>
      <c r="F12" s="33"/>
      <c r="G12" s="33"/>
      <c r="H12" s="33"/>
      <c r="I12" s="33"/>
      <c r="J12" s="33"/>
      <c r="K12" s="33"/>
      <c r="L12" s="33"/>
      <c r="M12" s="31"/>
    </row>
    <row r="13" spans="1:13">
      <c r="A13" s="31"/>
      <c r="B13" s="33"/>
      <c r="C13" s="33"/>
      <c r="D13" s="33"/>
      <c r="E13" s="33"/>
      <c r="F13" s="33"/>
      <c r="G13" s="33"/>
      <c r="H13" s="33"/>
      <c r="I13" s="33"/>
      <c r="J13" s="33"/>
      <c r="K13" s="33"/>
      <c r="L13" s="33"/>
      <c r="M13" s="31"/>
    </row>
    <row r="14" spans="1:13">
      <c r="A14" s="31"/>
      <c r="B14" s="33"/>
      <c r="C14" s="33"/>
      <c r="D14" s="33"/>
      <c r="E14" s="33"/>
      <c r="F14" s="33"/>
      <c r="G14" s="33"/>
      <c r="H14" s="33"/>
      <c r="I14" s="33"/>
      <c r="J14" s="33"/>
      <c r="K14" s="33"/>
      <c r="L14" s="33"/>
      <c r="M14" s="31"/>
    </row>
    <row r="15" spans="1:13">
      <c r="A15" s="31"/>
      <c r="B15" s="33"/>
      <c r="C15" s="33"/>
      <c r="D15" s="33"/>
      <c r="E15" s="33"/>
      <c r="F15" s="33"/>
      <c r="G15" s="33"/>
      <c r="H15" s="33"/>
      <c r="I15" s="33"/>
      <c r="J15" s="33"/>
      <c r="K15" s="33"/>
      <c r="L15" s="33"/>
      <c r="M15" s="31"/>
    </row>
    <row r="16" spans="1:13">
      <c r="A16" s="31"/>
      <c r="B16" s="33"/>
      <c r="C16" s="33"/>
      <c r="D16" s="33"/>
      <c r="E16" s="33"/>
      <c r="F16" s="33"/>
      <c r="G16" s="33"/>
      <c r="H16" s="33"/>
      <c r="I16" s="33"/>
      <c r="J16" s="33"/>
      <c r="K16" s="33"/>
      <c r="L16" s="33"/>
      <c r="M16" s="31"/>
    </row>
    <row r="17" spans="1:13" ht="18" customHeight="1">
      <c r="A17" s="31"/>
      <c r="B17" s="33"/>
      <c r="C17" s="33"/>
      <c r="D17" s="33"/>
      <c r="E17" s="33"/>
      <c r="F17" s="33"/>
      <c r="G17" s="33"/>
      <c r="H17" s="33"/>
      <c r="I17" s="33"/>
      <c r="J17" s="33"/>
      <c r="K17" s="33"/>
      <c r="L17" s="33"/>
      <c r="M17" s="31"/>
    </row>
    <row r="18" spans="1:13">
      <c r="A18" s="31"/>
      <c r="B18" s="33"/>
      <c r="C18" s="33"/>
      <c r="D18" s="33"/>
      <c r="E18" s="33"/>
      <c r="F18" s="33"/>
      <c r="G18" s="33"/>
      <c r="H18" s="33"/>
      <c r="I18" s="33"/>
      <c r="J18" s="33"/>
      <c r="K18" s="33"/>
      <c r="L18" s="33"/>
      <c r="M18" s="31"/>
    </row>
    <row r="19" spans="1:13">
      <c r="A19" s="31"/>
      <c r="B19" s="33"/>
      <c r="C19" s="33"/>
      <c r="D19" s="33"/>
      <c r="E19" s="33"/>
      <c r="F19" s="33"/>
      <c r="G19" s="33"/>
      <c r="H19" s="33"/>
      <c r="I19" s="33"/>
      <c r="J19" s="33"/>
      <c r="K19" s="33"/>
      <c r="L19" s="33"/>
      <c r="M19" s="31"/>
    </row>
    <row r="20" spans="1:13">
      <c r="A20" s="31"/>
      <c r="B20" s="33"/>
      <c r="C20" s="33"/>
      <c r="D20" s="33"/>
      <c r="E20" s="33"/>
      <c r="F20" s="33"/>
      <c r="G20" s="33"/>
      <c r="H20" s="33"/>
      <c r="I20" s="33"/>
      <c r="J20" s="33"/>
      <c r="K20" s="33"/>
      <c r="L20" s="33"/>
      <c r="M20" s="31"/>
    </row>
    <row r="21" spans="1:13">
      <c r="A21" s="31"/>
      <c r="B21" s="33"/>
      <c r="C21" s="33"/>
      <c r="D21" s="33"/>
      <c r="E21" s="33"/>
      <c r="F21" s="33"/>
      <c r="G21" s="33"/>
      <c r="H21" s="33"/>
      <c r="I21" s="33"/>
      <c r="J21" s="33"/>
      <c r="K21" s="33"/>
      <c r="L21" s="33"/>
      <c r="M21" s="31"/>
    </row>
    <row r="22" spans="1:13" ht="46.5" customHeight="1">
      <c r="A22" s="31"/>
      <c r="B22" s="33"/>
      <c r="C22" s="33"/>
      <c r="D22" s="33"/>
      <c r="E22" s="33"/>
      <c r="F22" s="33"/>
      <c r="G22" s="33"/>
      <c r="H22" s="33"/>
      <c r="I22" s="33"/>
      <c r="J22" s="33"/>
      <c r="K22" s="33"/>
      <c r="L22" s="33"/>
      <c r="M22" s="31"/>
    </row>
    <row r="23" spans="1:13">
      <c r="A23" s="31"/>
      <c r="B23" s="33"/>
      <c r="C23" s="33"/>
      <c r="D23" s="33"/>
      <c r="E23" s="33"/>
      <c r="F23" s="33"/>
      <c r="G23" s="33"/>
      <c r="H23" s="33"/>
      <c r="I23" s="33"/>
      <c r="J23" s="33"/>
      <c r="K23" s="33"/>
      <c r="L23" s="33"/>
      <c r="M23" s="31"/>
    </row>
    <row r="24" spans="1:13">
      <c r="A24" s="31"/>
      <c r="B24" s="33"/>
      <c r="C24" s="33"/>
      <c r="D24" s="33"/>
      <c r="E24" s="33"/>
      <c r="F24" s="33"/>
      <c r="G24" s="33"/>
      <c r="H24" s="33"/>
      <c r="I24" s="33"/>
      <c r="J24" s="33"/>
      <c r="K24" s="33"/>
      <c r="L24" s="33"/>
      <c r="M24" s="31"/>
    </row>
    <row r="25" spans="1:13">
      <c r="A25" s="31"/>
      <c r="B25" s="33"/>
      <c r="C25" s="33"/>
      <c r="D25" s="33"/>
      <c r="E25" s="33"/>
      <c r="F25" s="33"/>
      <c r="G25" s="33"/>
      <c r="H25" s="33"/>
      <c r="I25" s="33"/>
      <c r="J25" s="33"/>
      <c r="K25" s="33"/>
      <c r="L25" s="33"/>
      <c r="M25" s="31"/>
    </row>
    <row r="26" spans="1:13">
      <c r="A26" s="31"/>
      <c r="B26" s="33"/>
      <c r="C26" s="33"/>
      <c r="D26" s="33"/>
      <c r="E26" s="33"/>
      <c r="F26" s="33"/>
      <c r="G26" s="33"/>
      <c r="H26" s="33"/>
      <c r="I26" s="33"/>
      <c r="J26" s="33"/>
      <c r="K26" s="33"/>
      <c r="L26" s="33"/>
      <c r="M26" s="31"/>
    </row>
    <row r="27" spans="1:13">
      <c r="A27" s="31"/>
      <c r="B27" s="33"/>
      <c r="C27" s="33"/>
      <c r="D27" s="33"/>
      <c r="E27" s="33"/>
      <c r="F27" s="33"/>
      <c r="G27" s="33"/>
      <c r="H27" s="33"/>
      <c r="I27" s="33"/>
      <c r="J27" s="33"/>
      <c r="K27" s="33"/>
      <c r="L27" s="33"/>
      <c r="M27" s="31"/>
    </row>
    <row r="28" spans="1:13">
      <c r="A28" s="31"/>
      <c r="B28" s="33"/>
      <c r="C28" s="33"/>
      <c r="D28" s="33"/>
      <c r="E28" s="33"/>
      <c r="F28" s="33"/>
      <c r="G28" s="33"/>
      <c r="H28" s="33"/>
      <c r="I28" s="33"/>
      <c r="J28" s="33"/>
      <c r="K28" s="33"/>
      <c r="L28" s="33"/>
      <c r="M28" s="31"/>
    </row>
    <row r="29" spans="1:13">
      <c r="A29" s="31"/>
      <c r="B29" s="33"/>
      <c r="C29" s="33"/>
      <c r="D29" s="33"/>
      <c r="E29" s="33"/>
      <c r="F29" s="33"/>
      <c r="G29" s="33"/>
      <c r="H29" s="33"/>
      <c r="I29" s="33"/>
      <c r="J29" s="33"/>
      <c r="K29" s="33"/>
      <c r="L29" s="33"/>
      <c r="M29" s="31"/>
    </row>
    <row r="30" spans="1:13">
      <c r="A30" s="31"/>
      <c r="B30" s="33"/>
      <c r="C30" s="33"/>
      <c r="D30" s="33"/>
      <c r="E30" s="33"/>
      <c r="F30" s="33"/>
      <c r="G30" s="33"/>
      <c r="H30" s="33"/>
      <c r="I30" s="33"/>
      <c r="J30" s="33"/>
      <c r="K30" s="33"/>
      <c r="L30" s="33"/>
      <c r="M30" s="31"/>
    </row>
    <row r="31" spans="1:13">
      <c r="A31" s="31"/>
      <c r="B31" s="33"/>
      <c r="C31" s="33"/>
      <c r="D31" s="33"/>
      <c r="E31" s="33"/>
      <c r="F31" s="33"/>
      <c r="G31" s="33"/>
      <c r="H31" s="33"/>
      <c r="I31" s="33"/>
      <c r="J31" s="33"/>
      <c r="K31" s="33"/>
      <c r="L31" s="33"/>
      <c r="M31" s="31"/>
    </row>
    <row r="32" spans="1:13" ht="24.75" customHeight="1">
      <c r="A32" s="31"/>
      <c r="B32" s="33"/>
      <c r="C32" s="33"/>
      <c r="D32" s="33"/>
      <c r="E32" s="33"/>
      <c r="F32" s="33"/>
      <c r="G32" s="33"/>
      <c r="H32" s="33"/>
      <c r="I32" s="33"/>
      <c r="J32" s="33"/>
      <c r="K32" s="33"/>
      <c r="L32" s="33"/>
      <c r="M32" s="31"/>
    </row>
    <row r="33" spans="1:13" ht="41.25" customHeight="1">
      <c r="A33" s="31"/>
      <c r="B33" s="33"/>
      <c r="C33" s="33"/>
      <c r="D33" s="89" t="s">
        <v>319</v>
      </c>
      <c r="E33" s="89"/>
      <c r="F33" s="89"/>
      <c r="G33" s="89"/>
      <c r="H33" s="89"/>
      <c r="I33" s="89"/>
      <c r="J33" s="89"/>
      <c r="K33" s="33"/>
      <c r="L33" s="33"/>
      <c r="M33" s="31"/>
    </row>
    <row r="34" spans="1:13">
      <c r="A34" s="31"/>
      <c r="B34" s="33"/>
      <c r="C34" s="33"/>
      <c r="D34" s="33"/>
      <c r="E34" s="33"/>
      <c r="F34" s="33"/>
      <c r="G34" s="33"/>
      <c r="H34" s="33"/>
      <c r="I34" s="33"/>
      <c r="J34" s="33"/>
      <c r="K34" s="33"/>
      <c r="L34" s="33"/>
      <c r="M34" s="31"/>
    </row>
    <row r="35" spans="1:13">
      <c r="A35" s="31"/>
      <c r="B35" s="33"/>
      <c r="C35" s="33"/>
      <c r="D35" s="33"/>
      <c r="E35" s="33"/>
      <c r="F35" s="33"/>
      <c r="G35" s="33"/>
      <c r="H35" s="33"/>
      <c r="I35" s="33"/>
      <c r="J35" s="33"/>
      <c r="K35" s="33"/>
      <c r="L35" s="33"/>
      <c r="M35" s="31"/>
    </row>
    <row r="36" spans="1:13">
      <c r="A36" s="31"/>
      <c r="B36" s="33"/>
      <c r="C36" s="33"/>
      <c r="D36" s="33"/>
      <c r="E36" s="33"/>
      <c r="F36" s="33"/>
      <c r="G36" s="33"/>
      <c r="H36" s="33"/>
      <c r="I36" s="33"/>
      <c r="J36" s="33"/>
      <c r="K36" s="33"/>
      <c r="L36" s="33"/>
      <c r="M36" s="31"/>
    </row>
    <row r="37" spans="1:13" ht="61.5" customHeight="1">
      <c r="A37" s="31"/>
      <c r="B37" s="33"/>
      <c r="C37" s="90"/>
      <c r="D37" s="90"/>
      <c r="E37" s="90"/>
      <c r="F37" s="90"/>
      <c r="G37" s="90"/>
      <c r="H37" s="90"/>
      <c r="I37" s="90"/>
      <c r="J37" s="90"/>
      <c r="K37" s="90"/>
      <c r="L37" s="40"/>
      <c r="M37" s="31"/>
    </row>
    <row r="38" spans="1:13" ht="120" customHeight="1">
      <c r="A38" s="31"/>
      <c r="B38" s="33"/>
      <c r="C38" s="91" t="s">
        <v>298</v>
      </c>
      <c r="D38" s="91"/>
      <c r="E38" s="91"/>
      <c r="F38" s="91"/>
      <c r="G38" s="91"/>
      <c r="H38" s="91"/>
      <c r="I38" s="91"/>
      <c r="J38" s="91"/>
      <c r="K38" s="91"/>
      <c r="L38" s="40"/>
      <c r="M38" s="31"/>
    </row>
    <row r="39" spans="1:13" ht="14.25" customHeight="1">
      <c r="A39" s="31"/>
      <c r="B39" s="33"/>
      <c r="C39" s="87"/>
      <c r="D39" s="87"/>
      <c r="E39" s="87"/>
      <c r="F39" s="87"/>
      <c r="G39" s="87"/>
      <c r="H39" s="87"/>
      <c r="I39" s="87"/>
      <c r="J39" s="87"/>
      <c r="K39" s="87"/>
      <c r="L39" s="40"/>
      <c r="M39" s="31"/>
    </row>
    <row r="40" spans="1:13">
      <c r="A40" s="31"/>
      <c r="B40" s="33"/>
      <c r="C40" s="33"/>
      <c r="D40" s="33"/>
      <c r="E40" s="33"/>
      <c r="F40" s="33"/>
      <c r="G40" s="33"/>
      <c r="H40" s="33"/>
      <c r="I40" s="33"/>
      <c r="J40" s="33"/>
      <c r="K40" s="33"/>
      <c r="L40" s="33"/>
      <c r="M40" s="31"/>
    </row>
    <row r="41" spans="1:13">
      <c r="A41" s="31"/>
      <c r="B41" s="33"/>
      <c r="C41" s="33"/>
      <c r="D41" s="33"/>
      <c r="E41" s="33"/>
      <c r="F41" s="33"/>
      <c r="G41" s="33"/>
      <c r="H41" s="33"/>
      <c r="I41" s="33"/>
      <c r="J41" s="33"/>
      <c r="K41" s="33"/>
      <c r="L41" s="33"/>
      <c r="M41" s="31"/>
    </row>
    <row r="42" spans="1:13">
      <c r="A42" s="31"/>
      <c r="B42" s="33"/>
      <c r="C42" s="33"/>
      <c r="D42" s="33"/>
      <c r="E42" s="33"/>
      <c r="F42" s="33"/>
      <c r="G42" s="33"/>
      <c r="H42" s="33"/>
      <c r="I42" s="33"/>
      <c r="J42" s="33"/>
      <c r="K42" s="33"/>
      <c r="L42" s="33"/>
      <c r="M42" s="31"/>
    </row>
    <row r="43" spans="1:13">
      <c r="A43" s="31"/>
      <c r="B43" s="33"/>
      <c r="C43" s="33"/>
      <c r="D43" s="33"/>
      <c r="E43" s="33"/>
      <c r="F43" s="33"/>
      <c r="G43" s="41"/>
      <c r="H43" s="33"/>
      <c r="I43" s="33"/>
      <c r="J43" s="33"/>
      <c r="K43" s="33"/>
      <c r="L43" s="33"/>
      <c r="M43" s="31"/>
    </row>
    <row r="44" spans="1:13">
      <c r="A44" s="31"/>
      <c r="B44" s="33"/>
      <c r="C44" s="33"/>
      <c r="D44" s="33"/>
      <c r="E44" s="33"/>
      <c r="F44" s="33"/>
      <c r="G44" s="33"/>
      <c r="H44" s="33"/>
      <c r="I44" s="33"/>
      <c r="J44" s="33"/>
      <c r="K44" s="33"/>
      <c r="L44" s="33"/>
      <c r="M44" s="31"/>
    </row>
    <row r="45" spans="1:13">
      <c r="A45" s="31"/>
      <c r="B45" s="33"/>
      <c r="C45" s="33"/>
      <c r="D45" s="33"/>
      <c r="E45" s="33"/>
      <c r="F45" s="33"/>
      <c r="G45" s="33"/>
      <c r="H45" s="33"/>
      <c r="I45" s="33"/>
      <c r="J45" s="33"/>
      <c r="K45" s="33"/>
      <c r="L45" s="33"/>
      <c r="M45" s="31"/>
    </row>
    <row r="46" spans="1:13">
      <c r="A46" s="31"/>
      <c r="B46" s="33"/>
      <c r="C46" s="33"/>
      <c r="D46" s="33"/>
      <c r="E46" s="33"/>
      <c r="F46" s="33"/>
      <c r="G46" s="33"/>
      <c r="H46" s="33"/>
      <c r="I46" s="33"/>
      <c r="J46" s="33"/>
      <c r="K46" s="33"/>
      <c r="L46" s="33"/>
      <c r="M46" s="31"/>
    </row>
    <row r="47" spans="1:13">
      <c r="A47" s="31"/>
      <c r="B47" s="33"/>
      <c r="C47" s="33"/>
      <c r="D47" s="33"/>
      <c r="E47" s="33"/>
      <c r="F47" s="33"/>
      <c r="G47" s="33"/>
      <c r="H47" s="33"/>
      <c r="I47" s="33"/>
      <c r="J47" s="33"/>
      <c r="K47" s="33"/>
      <c r="L47" s="33"/>
      <c r="M47" s="31"/>
    </row>
    <row r="48" spans="1:13">
      <c r="A48" s="31"/>
      <c r="B48" s="33"/>
      <c r="C48" s="33"/>
      <c r="D48" s="33"/>
      <c r="E48" s="33"/>
      <c r="F48" s="33"/>
      <c r="G48" s="33"/>
      <c r="H48" s="33"/>
      <c r="I48" s="33"/>
      <c r="J48" s="33"/>
      <c r="K48" s="33"/>
      <c r="L48" s="33"/>
      <c r="M48" s="31"/>
    </row>
    <row r="49" spans="1:13">
      <c r="A49" s="31"/>
      <c r="B49" s="33"/>
      <c r="C49" s="33"/>
      <c r="D49" s="33"/>
      <c r="E49" s="33"/>
      <c r="F49" s="33"/>
      <c r="G49" s="33"/>
      <c r="H49" s="33"/>
      <c r="I49" s="33"/>
      <c r="J49" s="33"/>
      <c r="K49" s="33"/>
      <c r="L49" s="33"/>
      <c r="M49" s="31"/>
    </row>
    <row r="50" spans="1:13">
      <c r="A50" s="31"/>
      <c r="B50" s="33"/>
      <c r="C50" s="33"/>
      <c r="D50" s="33"/>
      <c r="E50" s="33"/>
      <c r="F50" s="33"/>
      <c r="G50" s="33"/>
      <c r="H50" s="33"/>
      <c r="I50" s="33"/>
      <c r="J50" s="33"/>
      <c r="K50" s="33"/>
      <c r="L50" s="33"/>
      <c r="M50" s="31"/>
    </row>
    <row r="51" spans="1:13">
      <c r="A51" s="31"/>
      <c r="B51" s="33"/>
      <c r="C51" s="33"/>
      <c r="D51" s="33"/>
      <c r="E51" s="33"/>
      <c r="F51" s="33"/>
      <c r="G51" s="33"/>
      <c r="H51" s="33"/>
      <c r="I51" s="33"/>
      <c r="J51" s="33"/>
      <c r="K51" s="33"/>
      <c r="L51" s="33"/>
      <c r="M51" s="31"/>
    </row>
    <row r="52" spans="1:13">
      <c r="A52" s="31"/>
      <c r="B52" s="33"/>
      <c r="C52" s="33"/>
      <c r="D52" s="33"/>
      <c r="E52" s="33"/>
      <c r="F52" s="33"/>
      <c r="G52" s="33"/>
      <c r="H52" s="33"/>
      <c r="I52" s="33"/>
      <c r="J52" s="33"/>
      <c r="K52" s="33"/>
      <c r="L52" s="33"/>
      <c r="M52" s="31"/>
    </row>
    <row r="53" spans="1:13">
      <c r="A53" s="31"/>
      <c r="B53" s="33"/>
      <c r="C53" s="33"/>
      <c r="D53" s="33"/>
      <c r="E53" s="33"/>
      <c r="F53" s="33"/>
      <c r="G53" s="33"/>
      <c r="H53" s="33"/>
      <c r="I53" s="33"/>
      <c r="J53" s="33"/>
      <c r="K53" s="33"/>
      <c r="L53" s="33"/>
      <c r="M53" s="31"/>
    </row>
    <row r="54" spans="1:13">
      <c r="A54" s="31"/>
      <c r="B54" s="33"/>
      <c r="C54" s="33"/>
      <c r="D54" s="33"/>
      <c r="E54" s="33"/>
      <c r="F54" s="33"/>
      <c r="G54" s="33"/>
      <c r="H54" s="33"/>
      <c r="I54" s="33"/>
      <c r="J54" s="33"/>
      <c r="K54" s="33"/>
      <c r="L54" s="33"/>
      <c r="M54" s="31"/>
    </row>
    <row r="55" spans="1:13">
      <c r="A55" s="31"/>
      <c r="B55" s="33"/>
      <c r="C55" s="33"/>
      <c r="D55" s="33"/>
      <c r="E55" s="33"/>
      <c r="F55" s="33"/>
      <c r="G55" s="33"/>
      <c r="H55" s="33"/>
      <c r="I55" s="33"/>
      <c r="J55" s="33"/>
      <c r="K55" s="33"/>
      <c r="L55" s="33"/>
      <c r="M55" s="31"/>
    </row>
    <row r="56" spans="1:13">
      <c r="A56" s="31"/>
      <c r="B56" s="33"/>
      <c r="C56" s="33"/>
      <c r="D56" s="33"/>
      <c r="E56" s="33"/>
      <c r="F56" s="33"/>
      <c r="G56" s="33"/>
      <c r="H56" s="33"/>
      <c r="I56" s="33"/>
      <c r="J56" s="33"/>
      <c r="K56" s="33"/>
      <c r="L56" s="33"/>
      <c r="M56" s="31"/>
    </row>
    <row r="57" spans="1:13">
      <c r="A57" s="31"/>
      <c r="B57" s="33"/>
      <c r="C57" s="33"/>
      <c r="D57" s="33"/>
      <c r="E57" s="33"/>
      <c r="F57" s="33"/>
      <c r="G57" s="33"/>
      <c r="H57" s="33"/>
      <c r="I57" s="33"/>
      <c r="J57" s="33"/>
      <c r="K57" s="33"/>
      <c r="L57" s="33"/>
      <c r="M57" s="31"/>
    </row>
    <row r="58" spans="1:13" ht="39.75" customHeight="1">
      <c r="A58" s="31"/>
      <c r="B58" s="31"/>
      <c r="C58" s="31"/>
      <c r="D58" s="31"/>
      <c r="E58" s="31"/>
      <c r="F58" s="31"/>
      <c r="G58" s="31"/>
      <c r="H58" s="31"/>
      <c r="I58" s="31"/>
      <c r="J58" s="31"/>
      <c r="K58" s="31"/>
      <c r="L58" s="31"/>
      <c r="M58" s="31"/>
    </row>
    <row r="59" spans="1:13">
      <c r="C59" s="33"/>
      <c r="D59" s="33"/>
      <c r="E59" s="33"/>
      <c r="F59" s="33"/>
      <c r="G59" s="33"/>
      <c r="H59" s="33"/>
      <c r="I59" s="33"/>
      <c r="J59" s="33"/>
      <c r="K59" s="33"/>
      <c r="L59" s="33"/>
    </row>
    <row r="60" spans="1:13">
      <c r="C60" s="33"/>
      <c r="D60" s="33"/>
      <c r="E60" s="33"/>
      <c r="F60" s="33"/>
      <c r="G60" s="33"/>
      <c r="H60" s="33"/>
      <c r="I60" s="33"/>
      <c r="J60" s="33"/>
      <c r="K60" s="33"/>
      <c r="L60" s="33"/>
    </row>
    <row r="61" spans="1:13">
      <c r="C61" s="33"/>
      <c r="D61" s="33"/>
      <c r="E61" s="33"/>
      <c r="F61" s="33"/>
      <c r="G61" s="33"/>
      <c r="H61" s="33"/>
      <c r="I61" s="33"/>
      <c r="J61" s="33"/>
      <c r="K61" s="33"/>
      <c r="L61" s="33"/>
    </row>
  </sheetData>
  <mergeCells count="5">
    <mergeCell ref="C39:K39"/>
    <mergeCell ref="C4:K5"/>
    <mergeCell ref="D33:J33"/>
    <mergeCell ref="C37:K37"/>
    <mergeCell ref="C38:K38"/>
  </mergeCells>
  <printOptions horizontalCentered="1" verticalCentered="1"/>
  <pageMargins left="0.7" right="0.7" top="0.75" bottom="0.75" header="0.3" footer="0.3"/>
  <pageSetup paperSize="9" scale="58" orientation="portrait" r:id="rId1"/>
  <rowBreaks count="1" manualBreakCount="1">
    <brk id="58" max="16383" man="1"/>
  </rowBreaks>
  <drawing r:id="rId2"/>
</worksheet>
</file>

<file path=xl/worksheets/sheet10.xml><?xml version="1.0" encoding="utf-8"?>
<worksheet xmlns="http://schemas.openxmlformats.org/spreadsheetml/2006/main" xmlns:r="http://schemas.openxmlformats.org/officeDocument/2006/relationships">
  <dimension ref="A1:I292"/>
  <sheetViews>
    <sheetView topLeftCell="A282" workbookViewId="0">
      <selection activeCell="B287" sqref="B287:B288"/>
    </sheetView>
  </sheetViews>
  <sheetFormatPr defaultRowHeight="14.4"/>
  <cols>
    <col min="1" max="1" width="5.44140625" bestFit="1" customWidth="1"/>
    <col min="2" max="2" width="22.5546875" customWidth="1"/>
    <col min="9" max="9" width="10" bestFit="1" customWidth="1"/>
  </cols>
  <sheetData>
    <row r="1" spans="1:9" ht="42.75" customHeight="1">
      <c r="A1" s="118" t="str">
        <f>'CR-CW-SHEET'!A1:F1</f>
        <v>GBPS Standard Muslim Sector-II Rawalpindi.Construction of 02. No. Additional C/Room &amp; Rehabilitation of Existing Building</v>
      </c>
      <c r="B1" s="118"/>
      <c r="C1" s="118"/>
      <c r="D1" s="118"/>
      <c r="E1" s="118"/>
      <c r="F1" s="118"/>
      <c r="G1" s="118"/>
      <c r="H1" s="118"/>
      <c r="I1" s="118"/>
    </row>
    <row r="2" spans="1:9">
      <c r="A2" s="119" t="str">
        <f>'CR-CW-SHEET'!A2:F2</f>
        <v>DISTRICT RAWALPINDI</v>
      </c>
      <c r="B2" s="119"/>
      <c r="C2" s="119"/>
      <c r="D2" s="119"/>
      <c r="E2" s="119"/>
      <c r="F2" s="119"/>
      <c r="G2" s="119"/>
      <c r="H2" s="119"/>
      <c r="I2" s="119"/>
    </row>
    <row r="3" spans="1:9" ht="64.5" customHeight="1">
      <c r="A3" s="16" t="s">
        <v>12</v>
      </c>
      <c r="B3" s="101" t="str">
        <f>'CR-CW-SHEET'!B5</f>
        <v>Excavation in foundation of building, bridges and other tructures, including dagbelling, dressing, refilling in layers around tructure with excavated earth, watering and ramming lead upto one chain (30 m)lift upto 5 ft (1.5m). 2) a) By Excavator  Ordinary soil</v>
      </c>
      <c r="C3" s="102"/>
      <c r="D3" s="102"/>
      <c r="E3" s="102"/>
      <c r="F3" s="102"/>
      <c r="G3" s="102"/>
      <c r="H3" s="102"/>
      <c r="I3" s="103"/>
    </row>
    <row r="4" spans="1:9" s="4" customFormat="1">
      <c r="A4" s="104" t="s">
        <v>6</v>
      </c>
      <c r="B4" s="106" t="s">
        <v>0</v>
      </c>
      <c r="C4" s="106" t="s">
        <v>1</v>
      </c>
      <c r="D4" s="9"/>
      <c r="E4" s="106" t="s">
        <v>14</v>
      </c>
      <c r="F4" s="108" t="s">
        <v>7</v>
      </c>
      <c r="G4" s="108"/>
      <c r="H4" s="108"/>
      <c r="I4" s="106" t="s">
        <v>2</v>
      </c>
    </row>
    <row r="5" spans="1:9" s="4" customFormat="1">
      <c r="A5" s="105"/>
      <c r="B5" s="107"/>
      <c r="C5" s="107"/>
      <c r="D5" s="10"/>
      <c r="E5" s="107"/>
      <c r="F5" s="3" t="s">
        <v>8</v>
      </c>
      <c r="G5" s="3" t="s">
        <v>9</v>
      </c>
      <c r="H5" s="3" t="s">
        <v>10</v>
      </c>
      <c r="I5" s="107"/>
    </row>
    <row r="6" spans="1:9">
      <c r="A6" s="1"/>
      <c r="B6" s="1" t="s">
        <v>48</v>
      </c>
      <c r="C6" s="1" t="s">
        <v>15</v>
      </c>
      <c r="D6" s="1">
        <v>1</v>
      </c>
      <c r="E6" s="1">
        <v>5</v>
      </c>
      <c r="F6" s="1">
        <v>9</v>
      </c>
      <c r="G6" s="1">
        <v>9</v>
      </c>
      <c r="H6" s="1">
        <v>5</v>
      </c>
      <c r="I6" s="1">
        <f>H6*G6*F6*E6*D6</f>
        <v>2025</v>
      </c>
    </row>
    <row r="7" spans="1:9">
      <c r="A7" s="1"/>
      <c r="B7" s="1" t="s">
        <v>49</v>
      </c>
      <c r="C7" s="1" t="s">
        <v>15</v>
      </c>
      <c r="D7" s="1">
        <v>1</v>
      </c>
      <c r="E7" s="1">
        <v>5</v>
      </c>
      <c r="F7" s="1">
        <v>5</v>
      </c>
      <c r="G7" s="1">
        <v>5</v>
      </c>
      <c r="H7" s="1">
        <v>5</v>
      </c>
      <c r="I7" s="1">
        <f t="shared" ref="I7:I11" si="0">H7*G7*F7*E7*D7</f>
        <v>625</v>
      </c>
    </row>
    <row r="8" spans="1:9">
      <c r="A8" s="1"/>
      <c r="B8" s="1" t="s">
        <v>50</v>
      </c>
      <c r="C8" s="1" t="s">
        <v>15</v>
      </c>
      <c r="D8" s="1">
        <v>1</v>
      </c>
      <c r="E8" s="1">
        <v>3</v>
      </c>
      <c r="F8" s="1">
        <v>9</v>
      </c>
      <c r="G8" s="1">
        <v>4</v>
      </c>
      <c r="H8" s="1">
        <v>5</v>
      </c>
      <c r="I8" s="1">
        <f t="shared" si="0"/>
        <v>540</v>
      </c>
    </row>
    <row r="9" spans="1:9">
      <c r="A9" s="1"/>
      <c r="B9" s="1" t="s">
        <v>50</v>
      </c>
      <c r="C9" s="1" t="s">
        <v>15</v>
      </c>
      <c r="D9" s="1">
        <v>1</v>
      </c>
      <c r="E9" s="1">
        <v>8</v>
      </c>
      <c r="F9" s="1">
        <v>4.5</v>
      </c>
      <c r="G9" s="1">
        <v>4</v>
      </c>
      <c r="H9" s="1">
        <v>5</v>
      </c>
      <c r="I9" s="1">
        <f t="shared" si="0"/>
        <v>720</v>
      </c>
    </row>
    <row r="10" spans="1:9">
      <c r="A10" s="1"/>
      <c r="B10" s="1" t="s">
        <v>67</v>
      </c>
      <c r="C10" s="1"/>
      <c r="D10" s="1">
        <v>1</v>
      </c>
      <c r="E10" s="1">
        <v>2</v>
      </c>
      <c r="F10" s="1">
        <v>63</v>
      </c>
      <c r="G10" s="1">
        <v>2</v>
      </c>
      <c r="H10" s="1">
        <v>2</v>
      </c>
      <c r="I10" s="1">
        <f t="shared" ref="I10" si="1">H10*G10*F10*E10*D10</f>
        <v>504</v>
      </c>
    </row>
    <row r="11" spans="1:9">
      <c r="A11" s="1"/>
      <c r="B11" s="1" t="s">
        <v>67</v>
      </c>
      <c r="C11" s="1" t="s">
        <v>15</v>
      </c>
      <c r="D11" s="1">
        <v>1</v>
      </c>
      <c r="E11" s="1">
        <v>2</v>
      </c>
      <c r="F11" s="1">
        <v>31</v>
      </c>
      <c r="G11" s="1">
        <v>2</v>
      </c>
      <c r="H11" s="1">
        <v>2</v>
      </c>
      <c r="I11" s="1">
        <f t="shared" si="0"/>
        <v>248</v>
      </c>
    </row>
    <row r="12" spans="1:9">
      <c r="A12" s="1"/>
      <c r="B12" s="1"/>
      <c r="C12" s="6"/>
      <c r="D12" s="7"/>
      <c r="E12" s="7"/>
      <c r="F12" s="7"/>
      <c r="G12" s="7"/>
      <c r="H12" s="8"/>
      <c r="I12" s="1"/>
    </row>
    <row r="13" spans="1:9">
      <c r="A13" s="1"/>
      <c r="B13" s="1"/>
      <c r="C13" s="98" t="s">
        <v>51</v>
      </c>
      <c r="D13" s="99"/>
      <c r="E13" s="99"/>
      <c r="F13" s="99"/>
      <c r="G13" s="99"/>
      <c r="H13" s="100"/>
      <c r="I13" s="1">
        <f>SUM(I6:I11)</f>
        <v>4662</v>
      </c>
    </row>
    <row r="14" spans="1:9">
      <c r="A14" s="1"/>
      <c r="B14" s="1"/>
      <c r="C14" s="98" t="s">
        <v>52</v>
      </c>
      <c r="D14" s="99"/>
      <c r="E14" s="99"/>
      <c r="F14" s="99"/>
      <c r="G14" s="99"/>
      <c r="H14" s="100"/>
      <c r="I14" s="13">
        <f>I13/35.32</f>
        <v>131.99320498301245</v>
      </c>
    </row>
    <row r="15" spans="1:9">
      <c r="A15" s="1"/>
      <c r="B15" s="6"/>
      <c r="C15" s="99" t="s">
        <v>77</v>
      </c>
      <c r="D15" s="99"/>
      <c r="E15" s="99"/>
      <c r="F15" s="99"/>
      <c r="G15" s="99"/>
      <c r="H15" s="99"/>
      <c r="I15" s="19">
        <f>I14*1.1</f>
        <v>145.19252548131371</v>
      </c>
    </row>
    <row r="16" spans="1:9" ht="64.5" customHeight="1">
      <c r="A16" s="2" t="s">
        <v>12</v>
      </c>
      <c r="B16" s="101" t="str">
        <f>'CR-CW-SHEET'!B36</f>
        <v>Supplying and filling sand under floor; or plugging in wells.</v>
      </c>
      <c r="C16" s="102"/>
      <c r="D16" s="102"/>
      <c r="E16" s="102"/>
      <c r="F16" s="102"/>
      <c r="G16" s="102"/>
      <c r="H16" s="102"/>
      <c r="I16" s="103"/>
    </row>
    <row r="17" spans="1:9" s="4" customFormat="1">
      <c r="A17" s="104" t="s">
        <v>6</v>
      </c>
      <c r="B17" s="106" t="s">
        <v>0</v>
      </c>
      <c r="C17" s="106" t="s">
        <v>1</v>
      </c>
      <c r="D17" s="9"/>
      <c r="E17" s="106" t="s">
        <v>14</v>
      </c>
      <c r="F17" s="108" t="s">
        <v>7</v>
      </c>
      <c r="G17" s="108"/>
      <c r="H17" s="108"/>
      <c r="I17" s="106" t="s">
        <v>2</v>
      </c>
    </row>
    <row r="18" spans="1:9" s="4" customFormat="1">
      <c r="A18" s="105"/>
      <c r="B18" s="107"/>
      <c r="C18" s="107"/>
      <c r="D18" s="10"/>
      <c r="E18" s="107"/>
      <c r="F18" s="3" t="s">
        <v>8</v>
      </c>
      <c r="G18" s="3" t="s">
        <v>9</v>
      </c>
      <c r="H18" s="3" t="s">
        <v>10</v>
      </c>
      <c r="I18" s="107"/>
    </row>
    <row r="19" spans="1:9">
      <c r="A19" s="1"/>
      <c r="B19" s="1" t="s">
        <v>93</v>
      </c>
      <c r="C19" s="1" t="s">
        <v>15</v>
      </c>
      <c r="D19" s="1">
        <v>1</v>
      </c>
      <c r="E19" s="1">
        <v>1</v>
      </c>
      <c r="F19" s="1">
        <v>30</v>
      </c>
      <c r="G19" s="1">
        <v>63</v>
      </c>
      <c r="H19" s="1">
        <v>3</v>
      </c>
      <c r="I19" s="1">
        <f>H19*G19*F19*E19*D19</f>
        <v>5670</v>
      </c>
    </row>
    <row r="20" spans="1:9">
      <c r="A20" s="1"/>
      <c r="B20" s="1"/>
      <c r="C20" s="6"/>
      <c r="D20" s="7"/>
      <c r="E20" s="7"/>
      <c r="F20" s="7"/>
      <c r="G20" s="7"/>
      <c r="H20" s="8"/>
      <c r="I20" s="1"/>
    </row>
    <row r="21" spans="1:9">
      <c r="A21" s="1"/>
      <c r="B21" s="1"/>
      <c r="C21" s="98" t="s">
        <v>51</v>
      </c>
      <c r="D21" s="99"/>
      <c r="E21" s="99"/>
      <c r="F21" s="99"/>
      <c r="G21" s="99"/>
      <c r="H21" s="100"/>
      <c r="I21" s="1">
        <f>SUM(I19:I19)</f>
        <v>5670</v>
      </c>
    </row>
    <row r="22" spans="1:9">
      <c r="A22" s="1"/>
      <c r="B22" s="1"/>
      <c r="C22" s="98" t="s">
        <v>52</v>
      </c>
      <c r="D22" s="99"/>
      <c r="E22" s="99"/>
      <c r="F22" s="99"/>
      <c r="G22" s="99"/>
      <c r="H22" s="100"/>
      <c r="I22" s="13">
        <f>I21/35.32</f>
        <v>160.53227633069082</v>
      </c>
    </row>
    <row r="23" spans="1:9">
      <c r="A23" s="1"/>
      <c r="B23" s="6"/>
      <c r="C23" s="99" t="s">
        <v>77</v>
      </c>
      <c r="D23" s="99"/>
      <c r="E23" s="99"/>
      <c r="F23" s="99"/>
      <c r="G23" s="99"/>
      <c r="H23" s="99"/>
      <c r="I23" s="19">
        <f>I22*1.1</f>
        <v>176.58550396375992</v>
      </c>
    </row>
    <row r="24" spans="1:9" ht="75.75" customHeight="1">
      <c r="A24" s="2" t="s">
        <v>12</v>
      </c>
      <c r="B24" s="101" t="str">
        <f>'CR-CW-SHEET'!B30</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24" s="102"/>
      <c r="D24" s="102"/>
      <c r="E24" s="102"/>
      <c r="F24" s="102"/>
      <c r="G24" s="102"/>
      <c r="H24" s="102"/>
      <c r="I24" s="103"/>
    </row>
    <row r="25" spans="1:9" s="4" customFormat="1">
      <c r="A25" s="104" t="s">
        <v>6</v>
      </c>
      <c r="B25" s="106" t="s">
        <v>0</v>
      </c>
      <c r="C25" s="106" t="s">
        <v>1</v>
      </c>
      <c r="D25" s="9"/>
      <c r="E25" s="106" t="s">
        <v>14</v>
      </c>
      <c r="F25" s="108" t="s">
        <v>7</v>
      </c>
      <c r="G25" s="108"/>
      <c r="H25" s="108"/>
      <c r="I25" s="106" t="s">
        <v>2</v>
      </c>
    </row>
    <row r="26" spans="1:9" s="4" customFormat="1">
      <c r="A26" s="105"/>
      <c r="B26" s="107"/>
      <c r="C26" s="107"/>
      <c r="D26" s="10"/>
      <c r="E26" s="107"/>
      <c r="F26" s="3" t="s">
        <v>8</v>
      </c>
      <c r="G26" s="3" t="s">
        <v>9</v>
      </c>
      <c r="H26" s="3" t="s">
        <v>10</v>
      </c>
      <c r="I26" s="107"/>
    </row>
    <row r="27" spans="1:9">
      <c r="A27" s="1"/>
      <c r="B27" s="1" t="s">
        <v>48</v>
      </c>
      <c r="C27" s="1" t="s">
        <v>62</v>
      </c>
      <c r="D27" s="1">
        <v>1</v>
      </c>
      <c r="E27" s="1">
        <v>10</v>
      </c>
      <c r="F27" s="1">
        <v>9</v>
      </c>
      <c r="G27" s="1">
        <v>9</v>
      </c>
      <c r="H27" s="1"/>
      <c r="I27" s="1">
        <f>G27*F27*E27*D27</f>
        <v>810</v>
      </c>
    </row>
    <row r="28" spans="1:9">
      <c r="A28" s="1"/>
      <c r="B28" s="1" t="s">
        <v>49</v>
      </c>
      <c r="C28" s="1" t="s">
        <v>62</v>
      </c>
      <c r="D28" s="1">
        <v>1</v>
      </c>
      <c r="E28" s="1">
        <v>5</v>
      </c>
      <c r="F28" s="1">
        <v>5</v>
      </c>
      <c r="G28" s="1">
        <v>5</v>
      </c>
      <c r="H28" s="1"/>
      <c r="I28" s="1">
        <f t="shared" ref="I28:I32" si="2">G28*F28*E28*D28</f>
        <v>125</v>
      </c>
    </row>
    <row r="29" spans="1:9">
      <c r="A29" s="1"/>
      <c r="B29" s="1" t="s">
        <v>50</v>
      </c>
      <c r="C29" s="1" t="s">
        <v>62</v>
      </c>
      <c r="D29" s="1">
        <v>1</v>
      </c>
      <c r="E29" s="1">
        <v>3</v>
      </c>
      <c r="F29" s="1">
        <v>9</v>
      </c>
      <c r="G29" s="1">
        <v>4</v>
      </c>
      <c r="H29" s="1"/>
      <c r="I29" s="1">
        <f t="shared" si="2"/>
        <v>108</v>
      </c>
    </row>
    <row r="30" spans="1:9">
      <c r="A30" s="1"/>
      <c r="B30" s="1" t="s">
        <v>50</v>
      </c>
      <c r="C30" s="1" t="s">
        <v>62</v>
      </c>
      <c r="D30" s="1">
        <v>1</v>
      </c>
      <c r="E30" s="1">
        <v>8</v>
      </c>
      <c r="F30" s="1">
        <v>4.5</v>
      </c>
      <c r="G30" s="1">
        <v>4</v>
      </c>
      <c r="H30" s="1"/>
      <c r="I30" s="1">
        <f t="shared" si="2"/>
        <v>144</v>
      </c>
    </row>
    <row r="31" spans="1:9">
      <c r="A31" s="1"/>
      <c r="B31" s="1" t="s">
        <v>68</v>
      </c>
      <c r="C31" s="1" t="s">
        <v>62</v>
      </c>
      <c r="D31" s="7">
        <v>1</v>
      </c>
      <c r="E31" s="7">
        <v>2</v>
      </c>
      <c r="F31" s="7">
        <v>63</v>
      </c>
      <c r="G31" s="7">
        <v>2</v>
      </c>
      <c r="H31" s="8"/>
      <c r="I31" s="1">
        <f t="shared" si="2"/>
        <v>252</v>
      </c>
    </row>
    <row r="32" spans="1:9">
      <c r="A32" s="1"/>
      <c r="B32" s="1" t="s">
        <v>68</v>
      </c>
      <c r="C32" s="6"/>
      <c r="D32" s="7">
        <v>1</v>
      </c>
      <c r="E32" s="7">
        <v>2</v>
      </c>
      <c r="F32" s="7">
        <v>31</v>
      </c>
      <c r="G32" s="7">
        <v>2</v>
      </c>
      <c r="H32" s="8"/>
      <c r="I32" s="1">
        <f t="shared" si="2"/>
        <v>124</v>
      </c>
    </row>
    <row r="33" spans="1:9">
      <c r="A33" s="1"/>
      <c r="B33" s="1"/>
      <c r="C33" s="98" t="s">
        <v>51</v>
      </c>
      <c r="D33" s="99"/>
      <c r="E33" s="99"/>
      <c r="F33" s="99"/>
      <c r="G33" s="99"/>
      <c r="H33" s="100"/>
      <c r="I33" s="1">
        <f>SUM(I27:I32)</f>
        <v>1563</v>
      </c>
    </row>
    <row r="34" spans="1:9">
      <c r="A34" s="1"/>
      <c r="B34" s="1"/>
      <c r="C34" s="98" t="s">
        <v>52</v>
      </c>
      <c r="D34" s="99"/>
      <c r="E34" s="99"/>
      <c r="F34" s="99"/>
      <c r="G34" s="99"/>
      <c r="H34" s="100"/>
      <c r="I34" s="13">
        <f>I33/10.75</f>
        <v>145.3953488372093</v>
      </c>
    </row>
    <row r="35" spans="1:9">
      <c r="A35" s="1"/>
      <c r="B35" s="6"/>
      <c r="C35" s="99" t="s">
        <v>77</v>
      </c>
      <c r="D35" s="99"/>
      <c r="E35" s="99"/>
      <c r="F35" s="99"/>
      <c r="G35" s="99"/>
      <c r="H35" s="99"/>
      <c r="I35" s="19">
        <f>I34*1.1</f>
        <v>159.93488372093023</v>
      </c>
    </row>
    <row r="36" spans="1:9" ht="64.5" customHeight="1">
      <c r="A36" s="2" t="s">
        <v>12</v>
      </c>
      <c r="B36" s="101" t="str">
        <f>'CR-CW-SHEET'!B9</f>
        <v>:(i) Ratio 1: 4: 8</v>
      </c>
      <c r="C36" s="102"/>
      <c r="D36" s="102"/>
      <c r="E36" s="102"/>
      <c r="F36" s="102"/>
      <c r="G36" s="102"/>
      <c r="H36" s="102"/>
      <c r="I36" s="103"/>
    </row>
    <row r="37" spans="1:9" s="4" customFormat="1">
      <c r="A37" s="104" t="s">
        <v>6</v>
      </c>
      <c r="B37" s="106" t="s">
        <v>0</v>
      </c>
      <c r="C37" s="106" t="s">
        <v>1</v>
      </c>
      <c r="D37" s="9"/>
      <c r="E37" s="106" t="s">
        <v>14</v>
      </c>
      <c r="F37" s="108" t="s">
        <v>7</v>
      </c>
      <c r="G37" s="108"/>
      <c r="H37" s="108"/>
      <c r="I37" s="106" t="s">
        <v>2</v>
      </c>
    </row>
    <row r="38" spans="1:9" s="4" customFormat="1">
      <c r="A38" s="105"/>
      <c r="B38" s="107"/>
      <c r="C38" s="107"/>
      <c r="D38" s="10"/>
      <c r="E38" s="107"/>
      <c r="F38" s="3" t="s">
        <v>8</v>
      </c>
      <c r="G38" s="3" t="s">
        <v>9</v>
      </c>
      <c r="H38" s="3" t="s">
        <v>10</v>
      </c>
      <c r="I38" s="107"/>
    </row>
    <row r="39" spans="1:9">
      <c r="A39" s="1"/>
      <c r="B39" s="1" t="s">
        <v>48</v>
      </c>
      <c r="C39" s="1" t="s">
        <v>15</v>
      </c>
      <c r="D39" s="1">
        <v>1</v>
      </c>
      <c r="E39" s="1">
        <v>10</v>
      </c>
      <c r="F39" s="1">
        <v>9</v>
      </c>
      <c r="G39" s="1">
        <v>9</v>
      </c>
      <c r="H39" s="1">
        <v>0.25</v>
      </c>
      <c r="I39" s="13">
        <f>H39*G39*F39*E39*D39</f>
        <v>202.5</v>
      </c>
    </row>
    <row r="40" spans="1:9">
      <c r="A40" s="1"/>
      <c r="B40" s="1" t="s">
        <v>49</v>
      </c>
      <c r="C40" s="1" t="s">
        <v>15</v>
      </c>
      <c r="D40" s="1">
        <v>1</v>
      </c>
      <c r="E40" s="1">
        <v>5</v>
      </c>
      <c r="F40" s="1">
        <v>5</v>
      </c>
      <c r="G40" s="1">
        <v>5</v>
      </c>
      <c r="H40" s="1">
        <v>0.25</v>
      </c>
      <c r="I40" s="13">
        <f t="shared" ref="I40:I47" si="3">H40*G40*F40*E40*D40</f>
        <v>31.25</v>
      </c>
    </row>
    <row r="41" spans="1:9">
      <c r="A41" s="1"/>
      <c r="B41" s="1" t="s">
        <v>50</v>
      </c>
      <c r="C41" s="1" t="s">
        <v>15</v>
      </c>
      <c r="D41" s="1">
        <v>1</v>
      </c>
      <c r="E41" s="1">
        <v>3</v>
      </c>
      <c r="F41" s="1">
        <v>9</v>
      </c>
      <c r="G41" s="1">
        <v>4</v>
      </c>
      <c r="H41" s="1">
        <v>0.25</v>
      </c>
      <c r="I41" s="13">
        <f t="shared" si="3"/>
        <v>27</v>
      </c>
    </row>
    <row r="42" spans="1:9">
      <c r="A42" s="1"/>
      <c r="B42" s="1" t="s">
        <v>50</v>
      </c>
      <c r="C42" s="1" t="s">
        <v>15</v>
      </c>
      <c r="D42" s="1">
        <v>1</v>
      </c>
      <c r="E42" s="1">
        <v>8</v>
      </c>
      <c r="F42" s="1">
        <v>4.5</v>
      </c>
      <c r="G42" s="1">
        <v>4</v>
      </c>
      <c r="H42" s="1">
        <v>0.25</v>
      </c>
      <c r="I42" s="13">
        <f t="shared" si="3"/>
        <v>36</v>
      </c>
    </row>
    <row r="43" spans="1:9">
      <c r="A43" s="1"/>
      <c r="B43" s="1" t="s">
        <v>54</v>
      </c>
      <c r="C43" s="1" t="s">
        <v>15</v>
      </c>
      <c r="D43" s="1">
        <v>1</v>
      </c>
      <c r="E43" s="1">
        <v>2</v>
      </c>
      <c r="F43" s="1">
        <v>27</v>
      </c>
      <c r="G43" s="1">
        <v>1.4123000000000001</v>
      </c>
      <c r="H43" s="1">
        <v>0.25</v>
      </c>
      <c r="I43" s="13">
        <f t="shared" si="3"/>
        <v>19.066050000000001</v>
      </c>
    </row>
    <row r="44" spans="1:9">
      <c r="A44" s="1"/>
      <c r="B44" s="1" t="s">
        <v>55</v>
      </c>
      <c r="C44" s="1" t="s">
        <v>15</v>
      </c>
      <c r="D44" s="1">
        <v>1</v>
      </c>
      <c r="E44" s="1">
        <v>2</v>
      </c>
      <c r="F44" s="1">
        <v>63</v>
      </c>
      <c r="G44" s="1">
        <v>1.5</v>
      </c>
      <c r="H44" s="1">
        <v>0.25</v>
      </c>
      <c r="I44" s="13">
        <f t="shared" si="3"/>
        <v>47.25</v>
      </c>
    </row>
    <row r="45" spans="1:9">
      <c r="A45" s="1"/>
      <c r="B45" s="1" t="s">
        <v>79</v>
      </c>
      <c r="C45" s="6" t="s">
        <v>15</v>
      </c>
      <c r="D45" s="1">
        <v>1</v>
      </c>
      <c r="E45" s="7">
        <v>1</v>
      </c>
      <c r="F45" s="7">
        <v>20</v>
      </c>
      <c r="G45" s="7">
        <v>3</v>
      </c>
      <c r="H45" s="8">
        <v>0.25</v>
      </c>
      <c r="I45" s="13">
        <f t="shared" si="3"/>
        <v>15</v>
      </c>
    </row>
    <row r="46" spans="1:9">
      <c r="A46" s="1"/>
      <c r="B46" s="1" t="s">
        <v>84</v>
      </c>
      <c r="C46" s="6" t="s">
        <v>15</v>
      </c>
      <c r="D46" s="1">
        <v>1</v>
      </c>
      <c r="E46" s="7">
        <v>1</v>
      </c>
      <c r="F46" s="7">
        <v>40</v>
      </c>
      <c r="G46" s="7">
        <v>3</v>
      </c>
      <c r="H46" s="8">
        <v>0.25</v>
      </c>
      <c r="I46" s="13">
        <f t="shared" si="3"/>
        <v>30</v>
      </c>
    </row>
    <row r="47" spans="1:9">
      <c r="A47" s="1"/>
      <c r="B47" s="1" t="s">
        <v>66</v>
      </c>
      <c r="C47" s="6" t="s">
        <v>15</v>
      </c>
      <c r="D47" s="1">
        <v>0</v>
      </c>
      <c r="E47" s="7">
        <v>1</v>
      </c>
      <c r="F47" s="7">
        <v>31</v>
      </c>
      <c r="G47" s="7">
        <v>2</v>
      </c>
      <c r="H47" s="8">
        <v>0.25</v>
      </c>
      <c r="I47" s="13">
        <f t="shared" si="3"/>
        <v>0</v>
      </c>
    </row>
    <row r="48" spans="1:9">
      <c r="A48" s="1"/>
      <c r="B48" s="1"/>
      <c r="C48" s="98" t="s">
        <v>51</v>
      </c>
      <c r="D48" s="99"/>
      <c r="E48" s="99"/>
      <c r="F48" s="99"/>
      <c r="G48" s="99"/>
      <c r="H48" s="100"/>
      <c r="I48" s="13">
        <f>SUM(I39:I47)</f>
        <v>408.06605000000002</v>
      </c>
    </row>
    <row r="49" spans="1:9">
      <c r="A49" s="1"/>
      <c r="B49" s="1"/>
      <c r="C49" s="98" t="s">
        <v>52</v>
      </c>
      <c r="D49" s="99"/>
      <c r="E49" s="99"/>
      <c r="F49" s="99"/>
      <c r="G49" s="99"/>
      <c r="H49" s="100"/>
      <c r="I49" s="13">
        <f>I48/35.32</f>
        <v>11.553398924122311</v>
      </c>
    </row>
    <row r="50" spans="1:9">
      <c r="A50" s="1"/>
      <c r="B50" s="6"/>
      <c r="C50" s="99" t="s">
        <v>77</v>
      </c>
      <c r="D50" s="99"/>
      <c r="E50" s="99"/>
      <c r="F50" s="99"/>
      <c r="G50" s="99"/>
      <c r="H50" s="99"/>
      <c r="I50" s="19">
        <f>I49*1.1</f>
        <v>12.708738816534543</v>
      </c>
    </row>
    <row r="51" spans="1:9" ht="64.5" customHeight="1">
      <c r="A51" s="2" t="s">
        <v>12</v>
      </c>
      <c r="B51" s="101" t="str">
        <f>'CR-CW-SHEET'!B10</f>
        <v>(h) Ratio 1: 3: 6</v>
      </c>
      <c r="C51" s="102"/>
      <c r="D51" s="102"/>
      <c r="E51" s="102"/>
      <c r="F51" s="102"/>
      <c r="G51" s="102"/>
      <c r="H51" s="102"/>
      <c r="I51" s="103"/>
    </row>
    <row r="52" spans="1:9" s="4" customFormat="1">
      <c r="A52" s="104" t="s">
        <v>6</v>
      </c>
      <c r="B52" s="106" t="s">
        <v>0</v>
      </c>
      <c r="C52" s="106" t="s">
        <v>1</v>
      </c>
      <c r="D52" s="9"/>
      <c r="E52" s="106" t="s">
        <v>14</v>
      </c>
      <c r="F52" s="108" t="s">
        <v>7</v>
      </c>
      <c r="G52" s="108"/>
      <c r="H52" s="108"/>
      <c r="I52" s="106" t="s">
        <v>2</v>
      </c>
    </row>
    <row r="53" spans="1:9" s="4" customFormat="1">
      <c r="A53" s="105"/>
      <c r="B53" s="107"/>
      <c r="C53" s="107"/>
      <c r="D53" s="10"/>
      <c r="E53" s="107"/>
      <c r="F53" s="3" t="s">
        <v>8</v>
      </c>
      <c r="G53" s="3" t="s">
        <v>9</v>
      </c>
      <c r="H53" s="3" t="s">
        <v>10</v>
      </c>
      <c r="I53" s="107"/>
    </row>
    <row r="54" spans="1:9">
      <c r="A54" s="1"/>
      <c r="B54" s="1" t="s">
        <v>48</v>
      </c>
      <c r="C54" s="1" t="s">
        <v>15</v>
      </c>
      <c r="D54" s="1">
        <v>1</v>
      </c>
      <c r="E54" s="1">
        <v>1</v>
      </c>
      <c r="F54" s="1">
        <v>63</v>
      </c>
      <c r="G54" s="1">
        <v>30</v>
      </c>
      <c r="H54" s="1">
        <v>0.25</v>
      </c>
      <c r="I54" s="13">
        <f>H54*G54*F54*E54*D54</f>
        <v>472.5</v>
      </c>
    </row>
    <row r="55" spans="1:9">
      <c r="A55" s="1"/>
      <c r="B55" s="1"/>
      <c r="C55" s="98" t="s">
        <v>51</v>
      </c>
      <c r="D55" s="99"/>
      <c r="E55" s="99"/>
      <c r="F55" s="99"/>
      <c r="G55" s="99"/>
      <c r="H55" s="100"/>
      <c r="I55" s="13">
        <f>SUM(I54:I54)</f>
        <v>472.5</v>
      </c>
    </row>
    <row r="56" spans="1:9">
      <c r="A56" s="1"/>
      <c r="B56" s="1"/>
      <c r="C56" s="98" t="s">
        <v>52</v>
      </c>
      <c r="D56" s="99"/>
      <c r="E56" s="99"/>
      <c r="F56" s="99"/>
      <c r="G56" s="99"/>
      <c r="H56" s="100"/>
      <c r="I56" s="13">
        <f>I55/35.32</f>
        <v>13.377689694224236</v>
      </c>
    </row>
    <row r="57" spans="1:9">
      <c r="A57" s="1"/>
      <c r="B57" s="6"/>
      <c r="C57" s="99" t="s">
        <v>77</v>
      </c>
      <c r="D57" s="99"/>
      <c r="E57" s="99"/>
      <c r="F57" s="99"/>
      <c r="G57" s="99"/>
      <c r="H57" s="99"/>
      <c r="I57" s="19">
        <f>I56*1.1</f>
        <v>14.715458663646661</v>
      </c>
    </row>
    <row r="58" spans="1:9" ht="64.5" customHeight="1">
      <c r="A58" s="2" t="s">
        <v>12</v>
      </c>
      <c r="B58" s="101" t="str">
        <f>'CR-CW-SHEET'!B11</f>
        <v>(f) Ratio 1: 2: 4</v>
      </c>
      <c r="C58" s="102"/>
      <c r="D58" s="102"/>
      <c r="E58" s="102"/>
      <c r="F58" s="102"/>
      <c r="G58" s="102"/>
      <c r="H58" s="102"/>
      <c r="I58" s="103"/>
    </row>
    <row r="59" spans="1:9" s="4" customFormat="1">
      <c r="A59" s="104" t="s">
        <v>6</v>
      </c>
      <c r="B59" s="106" t="s">
        <v>0</v>
      </c>
      <c r="C59" s="106" t="s">
        <v>1</v>
      </c>
      <c r="D59" s="9"/>
      <c r="E59" s="106" t="s">
        <v>14</v>
      </c>
      <c r="F59" s="108" t="s">
        <v>7</v>
      </c>
      <c r="G59" s="108"/>
      <c r="H59" s="108"/>
      <c r="I59" s="106" t="s">
        <v>2</v>
      </c>
    </row>
    <row r="60" spans="1:9" s="4" customFormat="1">
      <c r="A60" s="105"/>
      <c r="B60" s="107"/>
      <c r="C60" s="107"/>
      <c r="D60" s="10"/>
      <c r="E60" s="107"/>
      <c r="F60" s="3" t="s">
        <v>8</v>
      </c>
      <c r="G60" s="3" t="s">
        <v>9</v>
      </c>
      <c r="H60" s="3" t="s">
        <v>10</v>
      </c>
      <c r="I60" s="107"/>
    </row>
    <row r="61" spans="1:9">
      <c r="A61" s="1"/>
      <c r="B61" s="1" t="s">
        <v>84</v>
      </c>
      <c r="C61" s="6" t="s">
        <v>15</v>
      </c>
      <c r="D61" s="7">
        <v>1</v>
      </c>
      <c r="E61" s="7">
        <v>1</v>
      </c>
      <c r="F61" s="7">
        <v>40</v>
      </c>
      <c r="G61" s="7">
        <v>3</v>
      </c>
      <c r="H61" s="8">
        <v>0.25</v>
      </c>
      <c r="I61" s="13">
        <f>H61*G61*F61*E61*D61</f>
        <v>30</v>
      </c>
    </row>
    <row r="62" spans="1:9">
      <c r="A62" s="1"/>
      <c r="B62" s="1" t="s">
        <v>68</v>
      </c>
      <c r="C62" s="6" t="s">
        <v>15</v>
      </c>
      <c r="D62" s="7">
        <v>1</v>
      </c>
      <c r="E62" s="7">
        <v>1</v>
      </c>
      <c r="F62" s="7">
        <f>63+63+30+30</f>
        <v>186</v>
      </c>
      <c r="G62" s="7">
        <v>2</v>
      </c>
      <c r="H62" s="8">
        <v>0.25</v>
      </c>
      <c r="I62" s="13">
        <f t="shared" ref="I62:I63" si="4">H62*G62*F62*E62*D62</f>
        <v>93</v>
      </c>
    </row>
    <row r="63" spans="1:9">
      <c r="A63" s="1"/>
      <c r="B63" s="1" t="s">
        <v>79</v>
      </c>
      <c r="C63" s="6" t="s">
        <v>15</v>
      </c>
      <c r="D63" s="7">
        <v>4</v>
      </c>
      <c r="E63" s="7">
        <v>1</v>
      </c>
      <c r="F63" s="7">
        <v>20</v>
      </c>
      <c r="G63" s="7">
        <v>3</v>
      </c>
      <c r="H63" s="8">
        <v>0.17</v>
      </c>
      <c r="I63" s="13">
        <f t="shared" si="4"/>
        <v>40.799999999999997</v>
      </c>
    </row>
    <row r="64" spans="1:9">
      <c r="A64" s="1"/>
      <c r="B64" s="1"/>
      <c r="C64" s="98" t="s">
        <v>51</v>
      </c>
      <c r="D64" s="99"/>
      <c r="E64" s="99"/>
      <c r="F64" s="99"/>
      <c r="G64" s="99"/>
      <c r="H64" s="100"/>
      <c r="I64" s="13">
        <f>SUM(I61:I63)</f>
        <v>163.80000000000001</v>
      </c>
    </row>
    <row r="65" spans="1:9">
      <c r="A65" s="1"/>
      <c r="B65" s="1"/>
      <c r="C65" s="98" t="s">
        <v>52</v>
      </c>
      <c r="D65" s="99"/>
      <c r="E65" s="99"/>
      <c r="F65" s="99"/>
      <c r="G65" s="99"/>
      <c r="H65" s="100"/>
      <c r="I65" s="13">
        <f>I64/35.32</f>
        <v>4.6375990939977356</v>
      </c>
    </row>
    <row r="66" spans="1:9">
      <c r="A66" s="1"/>
      <c r="B66" s="6"/>
      <c r="C66" s="99" t="s">
        <v>77</v>
      </c>
      <c r="D66" s="99"/>
      <c r="E66" s="99"/>
      <c r="F66" s="99"/>
      <c r="G66" s="99"/>
      <c r="H66" s="99"/>
      <c r="I66" s="19">
        <f>I65*1.1</f>
        <v>5.1013590033975094</v>
      </c>
    </row>
    <row r="67" spans="1:9" ht="64.5" customHeight="1">
      <c r="A67" s="2" t="s">
        <v>12</v>
      </c>
      <c r="B67" s="101" t="str">
        <f>'CR-CW-SHEET'!B17</f>
        <v>(b) Deformed bars (Grade-40)</v>
      </c>
      <c r="C67" s="102"/>
      <c r="D67" s="102"/>
      <c r="E67" s="102"/>
      <c r="F67" s="102"/>
      <c r="G67" s="102"/>
      <c r="H67" s="102"/>
      <c r="I67" s="103"/>
    </row>
    <row r="68" spans="1:9" s="4" customFormat="1">
      <c r="A68" s="104" t="s">
        <v>6</v>
      </c>
      <c r="B68" s="106" t="s">
        <v>0</v>
      </c>
      <c r="C68" s="106" t="s">
        <v>1</v>
      </c>
      <c r="D68" s="9"/>
      <c r="E68" s="106" t="s">
        <v>14</v>
      </c>
      <c r="F68" s="108" t="s">
        <v>7</v>
      </c>
      <c r="G68" s="108"/>
      <c r="H68" s="108"/>
      <c r="I68" s="106" t="s">
        <v>2</v>
      </c>
    </row>
    <row r="69" spans="1:9" s="4" customFormat="1">
      <c r="A69" s="105"/>
      <c r="B69" s="107"/>
      <c r="C69" s="107"/>
      <c r="D69" s="10"/>
      <c r="E69" s="107"/>
      <c r="F69" s="3" t="s">
        <v>8</v>
      </c>
      <c r="G69" s="3" t="s">
        <v>9</v>
      </c>
      <c r="H69" s="3" t="s">
        <v>10</v>
      </c>
      <c r="I69" s="107"/>
    </row>
    <row r="70" spans="1:9">
      <c r="A70" s="1"/>
      <c r="B70" s="1" t="s">
        <v>128</v>
      </c>
      <c r="C70" s="6" t="e">
        <f>#REF!</f>
        <v>#REF!</v>
      </c>
      <c r="D70" s="7">
        <v>1</v>
      </c>
      <c r="E70" s="7">
        <v>1</v>
      </c>
      <c r="F70" s="115">
        <f>'[3]L.G.F.RAFT (2)'!$P$42</f>
        <v>2932.5037499999999</v>
      </c>
      <c r="G70" s="99"/>
      <c r="H70" s="100"/>
      <c r="I70" s="13">
        <f>F70*E70*D70</f>
        <v>2932.5037499999999</v>
      </c>
    </row>
    <row r="71" spans="1:9">
      <c r="A71" s="1"/>
      <c r="B71" s="1"/>
      <c r="C71" s="98" t="s">
        <v>51</v>
      </c>
      <c r="D71" s="99"/>
      <c r="E71" s="99"/>
      <c r="F71" s="99"/>
      <c r="G71" s="99"/>
      <c r="H71" s="100"/>
      <c r="I71" s="13">
        <f>SUM(I70:I70)</f>
        <v>2932.5037499999999</v>
      </c>
    </row>
    <row r="72" spans="1:9">
      <c r="A72" s="1"/>
      <c r="B72" s="1"/>
      <c r="C72" s="98" t="s">
        <v>52</v>
      </c>
      <c r="D72" s="99"/>
      <c r="E72" s="99"/>
      <c r="F72" s="99"/>
      <c r="G72" s="99"/>
      <c r="H72" s="100"/>
      <c r="I72" s="13">
        <f>I71/50.8</f>
        <v>57.726451771653544</v>
      </c>
    </row>
    <row r="73" spans="1:9">
      <c r="A73" s="1"/>
      <c r="B73" s="6"/>
      <c r="C73" s="99" t="s">
        <v>77</v>
      </c>
      <c r="D73" s="99"/>
      <c r="E73" s="99"/>
      <c r="F73" s="99"/>
      <c r="G73" s="99"/>
      <c r="H73" s="99"/>
      <c r="I73" s="19">
        <f>I72*1.1</f>
        <v>63.499096948818902</v>
      </c>
    </row>
    <row r="74" spans="1:9" ht="64.5" customHeight="1">
      <c r="A74" s="2" t="s">
        <v>12</v>
      </c>
      <c r="B74" s="101" t="str">
        <f>'CR-CW-SHEET'!B18</f>
        <v>('c) Deformed bars (Grade-60)</v>
      </c>
      <c r="C74" s="102"/>
      <c r="D74" s="102"/>
      <c r="E74" s="102"/>
      <c r="F74" s="102"/>
      <c r="G74" s="102"/>
      <c r="H74" s="102"/>
      <c r="I74" s="103"/>
    </row>
    <row r="75" spans="1:9" s="4" customFormat="1">
      <c r="A75" s="104" t="s">
        <v>6</v>
      </c>
      <c r="B75" s="106" t="s">
        <v>0</v>
      </c>
      <c r="C75" s="106" t="s">
        <v>1</v>
      </c>
      <c r="D75" s="9"/>
      <c r="E75" s="106" t="s">
        <v>14</v>
      </c>
      <c r="F75" s="108" t="s">
        <v>7</v>
      </c>
      <c r="G75" s="108"/>
      <c r="H75" s="108"/>
      <c r="I75" s="106" t="s">
        <v>2</v>
      </c>
    </row>
    <row r="76" spans="1:9" s="4" customFormat="1">
      <c r="A76" s="105"/>
      <c r="B76" s="107"/>
      <c r="C76" s="107"/>
      <c r="D76" s="10"/>
      <c r="E76" s="107"/>
      <c r="F76" s="3" t="s">
        <v>8</v>
      </c>
      <c r="G76" s="3" t="s">
        <v>9</v>
      </c>
      <c r="H76" s="3" t="s">
        <v>10</v>
      </c>
      <c r="I76" s="107"/>
    </row>
    <row r="77" spans="1:9">
      <c r="A77" s="1"/>
      <c r="B77" s="1" t="s">
        <v>128</v>
      </c>
      <c r="C77" s="6" t="e">
        <f>#REF!</f>
        <v>#REF!</v>
      </c>
      <c r="D77" s="7">
        <v>1</v>
      </c>
      <c r="E77" s="7">
        <v>1</v>
      </c>
      <c r="F77" s="115">
        <f>'[3]L.G.F.RAFT (2)'!$P$41</f>
        <v>2963.4745009074404</v>
      </c>
      <c r="G77" s="99"/>
      <c r="H77" s="100"/>
      <c r="I77" s="13">
        <f>F77*E77*D77</f>
        <v>2963.4745009074404</v>
      </c>
    </row>
    <row r="78" spans="1:9">
      <c r="A78" s="1"/>
      <c r="B78" s="1"/>
      <c r="C78" s="98" t="s">
        <v>51</v>
      </c>
      <c r="D78" s="99"/>
      <c r="E78" s="99"/>
      <c r="F78" s="99"/>
      <c r="G78" s="99"/>
      <c r="H78" s="100"/>
      <c r="I78" s="13">
        <f>SUM(I77:I77)</f>
        <v>2963.4745009074404</v>
      </c>
    </row>
    <row r="79" spans="1:9">
      <c r="A79" s="1"/>
      <c r="B79" s="1"/>
      <c r="C79" s="98" t="s">
        <v>52</v>
      </c>
      <c r="D79" s="99"/>
      <c r="E79" s="99"/>
      <c r="F79" s="99"/>
      <c r="G79" s="99"/>
      <c r="H79" s="100"/>
      <c r="I79" s="13">
        <f>I78/50.8</f>
        <v>58.33611222258741</v>
      </c>
    </row>
    <row r="80" spans="1:9">
      <c r="A80" s="1"/>
      <c r="B80" s="6"/>
      <c r="C80" s="99" t="s">
        <v>77</v>
      </c>
      <c r="D80" s="99"/>
      <c r="E80" s="99"/>
      <c r="F80" s="99"/>
      <c r="G80" s="99"/>
      <c r="H80" s="99"/>
      <c r="I80" s="19">
        <f>I79*1.1</f>
        <v>64.169723444846156</v>
      </c>
    </row>
    <row r="81" spans="1:9" ht="64.5" customHeight="1">
      <c r="A81" s="2" t="s">
        <v>12</v>
      </c>
      <c r="B81" s="101" t="str">
        <f>'CR-CW-SHEET'!B12</f>
        <v>cement concrete in haunches 1:6:12</v>
      </c>
      <c r="C81" s="102"/>
      <c r="D81" s="102"/>
      <c r="E81" s="102"/>
      <c r="F81" s="102"/>
      <c r="G81" s="102"/>
      <c r="H81" s="102"/>
      <c r="I81" s="103"/>
    </row>
    <row r="82" spans="1:9" s="4" customFormat="1">
      <c r="A82" s="104" t="s">
        <v>6</v>
      </c>
      <c r="B82" s="106" t="s">
        <v>0</v>
      </c>
      <c r="C82" s="106" t="s">
        <v>1</v>
      </c>
      <c r="D82" s="9"/>
      <c r="E82" s="106" t="s">
        <v>14</v>
      </c>
      <c r="F82" s="108" t="s">
        <v>7</v>
      </c>
      <c r="G82" s="108"/>
      <c r="H82" s="108"/>
      <c r="I82" s="106" t="s">
        <v>2</v>
      </c>
    </row>
    <row r="83" spans="1:9" s="4" customFormat="1">
      <c r="A83" s="105"/>
      <c r="B83" s="107"/>
      <c r="C83" s="107"/>
      <c r="D83" s="10"/>
      <c r="E83" s="107"/>
      <c r="F83" s="3" t="s">
        <v>8</v>
      </c>
      <c r="G83" s="3" t="s">
        <v>9</v>
      </c>
      <c r="H83" s="3" t="s">
        <v>10</v>
      </c>
      <c r="I83" s="107"/>
    </row>
    <row r="84" spans="1:9">
      <c r="A84" s="1"/>
      <c r="B84" s="1" t="s">
        <v>84</v>
      </c>
      <c r="C84" s="6" t="s">
        <v>15</v>
      </c>
      <c r="D84" s="7">
        <v>1</v>
      </c>
      <c r="E84" s="7">
        <v>1</v>
      </c>
      <c r="F84" s="7">
        <v>26</v>
      </c>
      <c r="G84" s="7">
        <v>3</v>
      </c>
      <c r="H84" s="8">
        <v>3</v>
      </c>
      <c r="I84" s="13">
        <f>H84*G84*F84*E84*D84</f>
        <v>234</v>
      </c>
    </row>
    <row r="85" spans="1:9">
      <c r="A85" s="1"/>
      <c r="B85" s="1"/>
      <c r="C85" s="98" t="s">
        <v>51</v>
      </c>
      <c r="D85" s="99"/>
      <c r="E85" s="99"/>
      <c r="F85" s="99"/>
      <c r="G85" s="99"/>
      <c r="H85" s="100"/>
      <c r="I85" s="13">
        <f>SUM(I84:I84)</f>
        <v>234</v>
      </c>
    </row>
    <row r="86" spans="1:9">
      <c r="A86" s="1"/>
      <c r="B86" s="1"/>
      <c r="C86" s="98" t="s">
        <v>52</v>
      </c>
      <c r="D86" s="99"/>
      <c r="E86" s="99"/>
      <c r="F86" s="99"/>
      <c r="G86" s="99"/>
      <c r="H86" s="100"/>
      <c r="I86" s="13">
        <f>I85/35.32</f>
        <v>6.6251415628539068</v>
      </c>
    </row>
    <row r="87" spans="1:9">
      <c r="A87" s="1"/>
      <c r="B87" s="6"/>
      <c r="C87" s="99" t="s">
        <v>77</v>
      </c>
      <c r="D87" s="99"/>
      <c r="E87" s="99"/>
      <c r="F87" s="99"/>
      <c r="G87" s="99"/>
      <c r="H87" s="99"/>
      <c r="I87" s="19">
        <f>I86*1.1</f>
        <v>7.2876557191392983</v>
      </c>
    </row>
    <row r="88" spans="1:9" ht="64.5" customHeight="1">
      <c r="A88" s="2" t="s">
        <v>12</v>
      </c>
      <c r="B88" s="101" t="str">
        <f>'CR-CW-SHEET'!B14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88" s="102"/>
      <c r="D88" s="102"/>
      <c r="E88" s="102"/>
      <c r="F88" s="102"/>
      <c r="G88" s="102"/>
      <c r="H88" s="102"/>
      <c r="I88" s="103"/>
    </row>
    <row r="89" spans="1:9" s="4" customFormat="1">
      <c r="A89" s="104" t="s">
        <v>6</v>
      </c>
      <c r="B89" s="106" t="s">
        <v>0</v>
      </c>
      <c r="C89" s="106" t="s">
        <v>1</v>
      </c>
      <c r="D89" s="9"/>
      <c r="E89" s="106" t="s">
        <v>14</v>
      </c>
      <c r="F89" s="108" t="s">
        <v>7</v>
      </c>
      <c r="G89" s="108"/>
      <c r="H89" s="108"/>
      <c r="I89" s="106" t="s">
        <v>2</v>
      </c>
    </row>
    <row r="90" spans="1:9" s="4" customFormat="1">
      <c r="A90" s="105"/>
      <c r="B90" s="107"/>
      <c r="C90" s="107"/>
      <c r="D90" s="10"/>
      <c r="E90" s="107"/>
      <c r="F90" s="3" t="s">
        <v>8</v>
      </c>
      <c r="G90" s="3" t="s">
        <v>9</v>
      </c>
      <c r="H90" s="3" t="s">
        <v>10</v>
      </c>
      <c r="I90" s="107"/>
    </row>
    <row r="91" spans="1:9">
      <c r="A91" s="1"/>
      <c r="B91" s="1" t="s">
        <v>48</v>
      </c>
      <c r="C91" s="1" t="s">
        <v>15</v>
      </c>
      <c r="D91" s="1">
        <v>1</v>
      </c>
      <c r="E91" s="1">
        <v>10</v>
      </c>
      <c r="F91" s="1">
        <v>8</v>
      </c>
      <c r="G91" s="1">
        <v>8</v>
      </c>
      <c r="H91" s="1">
        <v>1</v>
      </c>
      <c r="I91" s="13">
        <f>H91*G91*F91*E91*D91</f>
        <v>640</v>
      </c>
    </row>
    <row r="92" spans="1:9">
      <c r="A92" s="1"/>
      <c r="B92" s="1" t="s">
        <v>49</v>
      </c>
      <c r="C92" s="1" t="s">
        <v>15</v>
      </c>
      <c r="D92" s="1">
        <v>1</v>
      </c>
      <c r="E92" s="1">
        <v>5</v>
      </c>
      <c r="F92" s="1">
        <v>4</v>
      </c>
      <c r="G92" s="1">
        <v>4</v>
      </c>
      <c r="H92" s="1">
        <v>1</v>
      </c>
      <c r="I92" s="13">
        <f t="shared" ref="I92:I95" si="5">H92*G92*F92*E92*D92</f>
        <v>80</v>
      </c>
    </row>
    <row r="93" spans="1:9">
      <c r="A93" s="1"/>
      <c r="B93" s="1" t="s">
        <v>50</v>
      </c>
      <c r="C93" s="1" t="s">
        <v>15</v>
      </c>
      <c r="D93" s="1">
        <v>1</v>
      </c>
      <c r="E93" s="1">
        <v>3</v>
      </c>
      <c r="F93" s="1">
        <v>9</v>
      </c>
      <c r="G93" s="1">
        <v>3</v>
      </c>
      <c r="H93" s="1">
        <v>0.75</v>
      </c>
      <c r="I93" s="13">
        <f t="shared" si="5"/>
        <v>60.75</v>
      </c>
    </row>
    <row r="94" spans="1:9">
      <c r="A94" s="1"/>
      <c r="B94" s="1" t="s">
        <v>50</v>
      </c>
      <c r="C94" s="1" t="s">
        <v>15</v>
      </c>
      <c r="D94" s="1">
        <v>1</v>
      </c>
      <c r="E94" s="1">
        <v>8</v>
      </c>
      <c r="F94" s="1">
        <v>4.5</v>
      </c>
      <c r="G94" s="1">
        <v>3</v>
      </c>
      <c r="H94" s="1">
        <v>0.75</v>
      </c>
      <c r="I94" s="13">
        <f t="shared" si="5"/>
        <v>81</v>
      </c>
    </row>
    <row r="95" spans="1:9">
      <c r="A95" s="1"/>
      <c r="B95" s="1" t="s">
        <v>53</v>
      </c>
      <c r="C95" s="1" t="s">
        <v>15</v>
      </c>
      <c r="D95" s="1">
        <v>1</v>
      </c>
      <c r="E95" s="1">
        <v>15</v>
      </c>
      <c r="F95" s="1">
        <v>1</v>
      </c>
      <c r="G95" s="1">
        <v>1</v>
      </c>
      <c r="H95" s="1">
        <v>5</v>
      </c>
      <c r="I95" s="13">
        <f t="shared" si="5"/>
        <v>75</v>
      </c>
    </row>
    <row r="96" spans="1:9">
      <c r="A96" s="1"/>
      <c r="B96" s="1"/>
      <c r="C96" s="98" t="s">
        <v>51</v>
      </c>
      <c r="D96" s="99"/>
      <c r="E96" s="99"/>
      <c r="F96" s="99"/>
      <c r="G96" s="99"/>
      <c r="H96" s="100"/>
      <c r="I96" s="13">
        <f>SUM(I91:I95)</f>
        <v>936.75</v>
      </c>
    </row>
    <row r="97" spans="1:9">
      <c r="A97" s="1"/>
      <c r="B97" s="1"/>
      <c r="C97" s="98" t="s">
        <v>52</v>
      </c>
      <c r="D97" s="99"/>
      <c r="E97" s="99"/>
      <c r="F97" s="99"/>
      <c r="G97" s="99"/>
      <c r="H97" s="100"/>
      <c r="I97" s="13">
        <f>I96/35.32</f>
        <v>26.521800679501698</v>
      </c>
    </row>
    <row r="98" spans="1:9">
      <c r="A98" s="1"/>
      <c r="B98" s="6"/>
      <c r="C98" s="99" t="s">
        <v>77</v>
      </c>
      <c r="D98" s="99"/>
      <c r="E98" s="99"/>
      <c r="F98" s="99"/>
      <c r="G98" s="99"/>
      <c r="H98" s="99"/>
      <c r="I98" s="19">
        <f>I97*1.1</f>
        <v>29.173980747451871</v>
      </c>
    </row>
    <row r="99" spans="1:9" ht="64.5" customHeight="1">
      <c r="A99" s="2" t="s">
        <v>12</v>
      </c>
      <c r="B99" s="101" t="str">
        <f>'CR-CW-SHEET'!B15</f>
        <v>(a) (i) Reinforced cement concrete in roof slab, beams columns lintels, girders and other structural members laid in situ or precast laid in position, or prestressed members cast in situ, complete in all respects:-(3) Type C (nominal mix 1: 2: 4)</v>
      </c>
      <c r="C99" s="102"/>
      <c r="D99" s="102"/>
      <c r="E99" s="102"/>
      <c r="F99" s="102"/>
      <c r="G99" s="102"/>
      <c r="H99" s="102"/>
      <c r="I99" s="103"/>
    </row>
    <row r="100" spans="1:9" s="4" customFormat="1">
      <c r="A100" s="104" t="s">
        <v>6</v>
      </c>
      <c r="B100" s="106" t="s">
        <v>0</v>
      </c>
      <c r="C100" s="106" t="s">
        <v>1</v>
      </c>
      <c r="D100" s="9"/>
      <c r="E100" s="106" t="s">
        <v>14</v>
      </c>
      <c r="F100" s="108" t="s">
        <v>7</v>
      </c>
      <c r="G100" s="108"/>
      <c r="H100" s="108"/>
      <c r="I100" s="106" t="s">
        <v>2</v>
      </c>
    </row>
    <row r="101" spans="1:9" s="4" customFormat="1">
      <c r="A101" s="105"/>
      <c r="B101" s="107"/>
      <c r="C101" s="107"/>
      <c r="D101" s="10"/>
      <c r="E101" s="107"/>
      <c r="F101" s="3" t="s">
        <v>8</v>
      </c>
      <c r="G101" s="3" t="s">
        <v>9</v>
      </c>
      <c r="H101" s="3" t="s">
        <v>10</v>
      </c>
      <c r="I101" s="107"/>
    </row>
    <row r="102" spans="1:9">
      <c r="A102" s="1"/>
      <c r="B102" s="1" t="s">
        <v>56</v>
      </c>
      <c r="C102" s="1" t="s">
        <v>15</v>
      </c>
      <c r="D102" s="1">
        <v>1</v>
      </c>
      <c r="E102" s="1">
        <v>15</v>
      </c>
      <c r="F102" s="1">
        <v>1</v>
      </c>
      <c r="G102" s="1">
        <v>1</v>
      </c>
      <c r="H102" s="1">
        <v>10</v>
      </c>
      <c r="I102" s="13">
        <f>H102*G102*F102*E102*D102</f>
        <v>150</v>
      </c>
    </row>
    <row r="103" spans="1:9">
      <c r="A103" s="1"/>
      <c r="B103" s="1" t="s">
        <v>57</v>
      </c>
      <c r="C103" s="1" t="s">
        <v>15</v>
      </c>
      <c r="D103" s="1">
        <v>1</v>
      </c>
      <c r="E103" s="1">
        <v>3</v>
      </c>
      <c r="F103" s="1">
        <v>60</v>
      </c>
      <c r="G103" s="1">
        <v>1</v>
      </c>
      <c r="H103" s="1">
        <v>1</v>
      </c>
      <c r="I103" s="13">
        <f t="shared" ref="I103:I108" si="6">H103*G103*F103*E103*D103</f>
        <v>180</v>
      </c>
    </row>
    <row r="104" spans="1:9">
      <c r="A104" s="1"/>
      <c r="B104" s="1" t="s">
        <v>58</v>
      </c>
      <c r="C104" s="1" t="s">
        <v>15</v>
      </c>
      <c r="D104" s="1">
        <v>1</v>
      </c>
      <c r="E104" s="1">
        <v>5</v>
      </c>
      <c r="F104" s="1">
        <v>30</v>
      </c>
      <c r="G104" s="1">
        <v>1</v>
      </c>
      <c r="H104" s="1">
        <v>1</v>
      </c>
      <c r="I104" s="13">
        <f t="shared" si="6"/>
        <v>150</v>
      </c>
    </row>
    <row r="105" spans="1:9">
      <c r="A105" s="1"/>
      <c r="B105" s="1" t="s">
        <v>59</v>
      </c>
      <c r="C105" s="1" t="s">
        <v>15</v>
      </c>
      <c r="D105" s="1">
        <v>1</v>
      </c>
      <c r="E105" s="1">
        <v>1</v>
      </c>
      <c r="F105" s="1">
        <v>63</v>
      </c>
      <c r="G105" s="1">
        <v>30</v>
      </c>
      <c r="H105" s="1">
        <v>0.5</v>
      </c>
      <c r="I105" s="13">
        <f t="shared" si="6"/>
        <v>945</v>
      </c>
    </row>
    <row r="106" spans="1:9">
      <c r="A106" s="1"/>
      <c r="B106" s="1" t="s">
        <v>66</v>
      </c>
      <c r="C106" s="1" t="s">
        <v>15</v>
      </c>
      <c r="D106" s="1">
        <v>1</v>
      </c>
      <c r="E106" s="1">
        <v>2</v>
      </c>
      <c r="F106" s="1">
        <v>30</v>
      </c>
      <c r="G106" s="1">
        <v>2</v>
      </c>
      <c r="H106" s="1">
        <v>0.5</v>
      </c>
      <c r="I106" s="13">
        <f t="shared" si="6"/>
        <v>60</v>
      </c>
    </row>
    <row r="107" spans="1:9">
      <c r="A107" s="1"/>
      <c r="B107" s="1" t="s">
        <v>66</v>
      </c>
      <c r="C107" s="1" t="s">
        <v>15</v>
      </c>
      <c r="D107" s="1">
        <v>1</v>
      </c>
      <c r="E107" s="1">
        <v>2</v>
      </c>
      <c r="F107" s="1">
        <v>63</v>
      </c>
      <c r="G107" s="1">
        <v>2</v>
      </c>
      <c r="H107" s="1">
        <v>0.5</v>
      </c>
      <c r="I107" s="13">
        <f t="shared" si="6"/>
        <v>126</v>
      </c>
    </row>
    <row r="108" spans="1:9">
      <c r="A108" s="1"/>
      <c r="B108" s="1"/>
      <c r="C108" s="1" t="s">
        <v>15</v>
      </c>
      <c r="D108" s="1">
        <v>1</v>
      </c>
      <c r="E108" s="1"/>
      <c r="F108" s="1"/>
      <c r="G108" s="1"/>
      <c r="H108" s="1"/>
      <c r="I108" s="13">
        <f t="shared" si="6"/>
        <v>0</v>
      </c>
    </row>
    <row r="109" spans="1:9">
      <c r="A109" s="1"/>
      <c r="B109" s="1"/>
      <c r="C109" s="98" t="s">
        <v>51</v>
      </c>
      <c r="D109" s="99"/>
      <c r="E109" s="99"/>
      <c r="F109" s="99"/>
      <c r="G109" s="99"/>
      <c r="H109" s="100"/>
      <c r="I109" s="13">
        <f>SUM(I102:I108)</f>
        <v>1611</v>
      </c>
    </row>
    <row r="110" spans="1:9">
      <c r="A110" s="1"/>
      <c r="B110" s="1"/>
      <c r="C110" s="98" t="s">
        <v>52</v>
      </c>
      <c r="D110" s="99"/>
      <c r="E110" s="99"/>
      <c r="F110" s="99"/>
      <c r="G110" s="99"/>
      <c r="H110" s="100"/>
      <c r="I110" s="13">
        <f>I109/35.32</f>
        <v>45.61155152887882</v>
      </c>
    </row>
    <row r="111" spans="1:9">
      <c r="A111" s="1"/>
      <c r="B111" s="6"/>
      <c r="C111" s="99" t="s">
        <v>77</v>
      </c>
      <c r="D111" s="99"/>
      <c r="E111" s="99"/>
      <c r="F111" s="99"/>
      <c r="G111" s="99"/>
      <c r="H111" s="99"/>
      <c r="I111" s="19">
        <f>I110*1.1</f>
        <v>50.172706681766705</v>
      </c>
    </row>
    <row r="112" spans="1:9" ht="33.75" customHeight="1">
      <c r="A112" s="2" t="s">
        <v>12</v>
      </c>
      <c r="B112" s="101" t="str">
        <f>'CR-CW-SHEET'!B19</f>
        <v>Pacca brick work in foundation and plinth in:-i) Cement, sand mortar:-Ratio 1:4</v>
      </c>
      <c r="C112" s="102"/>
      <c r="D112" s="102"/>
      <c r="E112" s="102"/>
      <c r="F112" s="102"/>
      <c r="G112" s="102"/>
      <c r="H112" s="102"/>
      <c r="I112" s="103"/>
    </row>
    <row r="113" spans="1:9" s="4" customFormat="1">
      <c r="A113" s="104" t="s">
        <v>6</v>
      </c>
      <c r="B113" s="106" t="s">
        <v>0</v>
      </c>
      <c r="C113" s="106" t="s">
        <v>1</v>
      </c>
      <c r="D113" s="9"/>
      <c r="E113" s="106" t="s">
        <v>14</v>
      </c>
      <c r="F113" s="108" t="s">
        <v>7</v>
      </c>
      <c r="G113" s="108"/>
      <c r="H113" s="108"/>
      <c r="I113" s="106" t="s">
        <v>2</v>
      </c>
    </row>
    <row r="114" spans="1:9" s="4" customFormat="1">
      <c r="A114" s="105"/>
      <c r="B114" s="107"/>
      <c r="C114" s="107"/>
      <c r="D114" s="10"/>
      <c r="E114" s="107"/>
      <c r="F114" s="3" t="s">
        <v>8</v>
      </c>
      <c r="G114" s="3" t="s">
        <v>9</v>
      </c>
      <c r="H114" s="3" t="s">
        <v>10</v>
      </c>
      <c r="I114" s="107"/>
    </row>
    <row r="115" spans="1:9">
      <c r="A115" s="2">
        <v>1</v>
      </c>
      <c r="B115" s="1" t="s">
        <v>13</v>
      </c>
      <c r="C115" s="1" t="s">
        <v>15</v>
      </c>
      <c r="D115" s="1">
        <v>1</v>
      </c>
      <c r="E115" s="1">
        <v>2</v>
      </c>
      <c r="F115" s="1">
        <v>60</v>
      </c>
      <c r="G115" s="1">
        <v>0.75</v>
      </c>
      <c r="H115" s="1">
        <v>5</v>
      </c>
      <c r="I115" s="1">
        <f>H115*G115*F115*E115*D115</f>
        <v>450</v>
      </c>
    </row>
    <row r="116" spans="1:9">
      <c r="A116" s="1">
        <v>2</v>
      </c>
      <c r="B116" s="1" t="s">
        <v>16</v>
      </c>
      <c r="C116" s="1" t="s">
        <v>15</v>
      </c>
      <c r="D116" s="1">
        <v>1</v>
      </c>
      <c r="E116" s="1">
        <v>2</v>
      </c>
      <c r="F116" s="1">
        <v>26</v>
      </c>
      <c r="G116" s="1">
        <v>0.75</v>
      </c>
      <c r="H116" s="1">
        <v>5</v>
      </c>
      <c r="I116" s="1">
        <f t="shared" ref="I116:I122" si="7">H116*G116*F116*E116*D116</f>
        <v>195</v>
      </c>
    </row>
    <row r="117" spans="1:9">
      <c r="A117" s="1"/>
      <c r="B117" s="1" t="s">
        <v>19</v>
      </c>
      <c r="C117" s="1" t="s">
        <v>15</v>
      </c>
      <c r="D117" s="1">
        <v>1</v>
      </c>
      <c r="E117" s="1">
        <v>4</v>
      </c>
      <c r="F117" s="1">
        <v>1.125</v>
      </c>
      <c r="G117" s="1">
        <v>0.75</v>
      </c>
      <c r="H117" s="1">
        <v>5</v>
      </c>
      <c r="I117" s="1">
        <f t="shared" si="7"/>
        <v>16.875</v>
      </c>
    </row>
    <row r="118" spans="1:9">
      <c r="A118" s="1"/>
      <c r="B118" s="1" t="s">
        <v>64</v>
      </c>
      <c r="C118" s="1"/>
      <c r="D118" s="1">
        <v>1</v>
      </c>
      <c r="E118" s="1">
        <v>2</v>
      </c>
      <c r="F118" s="1">
        <v>6</v>
      </c>
      <c r="G118" s="1">
        <v>0.75</v>
      </c>
      <c r="H118" s="1">
        <v>5</v>
      </c>
      <c r="I118" s="1">
        <f t="shared" si="7"/>
        <v>45</v>
      </c>
    </row>
    <row r="119" spans="1:9">
      <c r="A119" s="1"/>
      <c r="B119" s="1" t="s">
        <v>65</v>
      </c>
      <c r="C119" s="1"/>
      <c r="D119" s="1">
        <v>1</v>
      </c>
      <c r="E119" s="1">
        <v>1</v>
      </c>
      <c r="F119" s="1">
        <v>63</v>
      </c>
      <c r="G119" s="1">
        <v>0.75</v>
      </c>
      <c r="H119" s="1">
        <v>5</v>
      </c>
      <c r="I119" s="1">
        <f t="shared" si="7"/>
        <v>236.25</v>
      </c>
    </row>
    <row r="120" spans="1:9">
      <c r="A120" s="1"/>
      <c r="B120" s="1" t="s">
        <v>68</v>
      </c>
      <c r="C120" s="1"/>
      <c r="D120" s="1">
        <v>1</v>
      </c>
      <c r="E120" s="1">
        <v>2</v>
      </c>
      <c r="F120" s="1">
        <v>31</v>
      </c>
      <c r="G120" s="1">
        <v>0.75</v>
      </c>
      <c r="H120" s="1">
        <v>2</v>
      </c>
      <c r="I120" s="1">
        <f t="shared" si="7"/>
        <v>93</v>
      </c>
    </row>
    <row r="121" spans="1:9">
      <c r="A121" s="1"/>
      <c r="B121" s="1" t="s">
        <v>68</v>
      </c>
      <c r="C121" s="1"/>
      <c r="D121" s="1">
        <v>1</v>
      </c>
      <c r="E121" s="1">
        <v>2</v>
      </c>
      <c r="F121" s="1">
        <v>63</v>
      </c>
      <c r="G121" s="1">
        <v>0.75</v>
      </c>
      <c r="H121" s="1">
        <v>2</v>
      </c>
      <c r="I121" s="1">
        <f t="shared" si="7"/>
        <v>189</v>
      </c>
    </row>
    <row r="122" spans="1:9">
      <c r="A122" s="1"/>
      <c r="B122" s="1" t="s">
        <v>22</v>
      </c>
      <c r="C122" s="1" t="s">
        <v>15</v>
      </c>
      <c r="D122" s="1">
        <v>1</v>
      </c>
      <c r="E122" s="1">
        <v>-15</v>
      </c>
      <c r="F122" s="1">
        <v>1</v>
      </c>
      <c r="G122" s="1">
        <v>1</v>
      </c>
      <c r="H122" s="1">
        <v>5</v>
      </c>
      <c r="I122" s="1">
        <f t="shared" si="7"/>
        <v>-75</v>
      </c>
    </row>
    <row r="123" spans="1:9">
      <c r="A123" s="1"/>
      <c r="B123" s="109" t="s">
        <v>23</v>
      </c>
      <c r="C123" s="110"/>
      <c r="D123" s="110"/>
      <c r="E123" s="110"/>
      <c r="F123" s="110"/>
      <c r="G123" s="111"/>
      <c r="H123" s="1" t="s">
        <v>15</v>
      </c>
      <c r="I123" s="1">
        <f>SUM(I115:I122)</f>
        <v>1150.125</v>
      </c>
    </row>
    <row r="124" spans="1:9">
      <c r="A124" s="1"/>
      <c r="B124" s="112"/>
      <c r="C124" s="113"/>
      <c r="D124" s="113"/>
      <c r="E124" s="113"/>
      <c r="F124" s="113"/>
      <c r="G124" s="114"/>
      <c r="H124" s="1" t="s">
        <v>24</v>
      </c>
      <c r="I124" s="13">
        <f>I123/35.32</f>
        <v>32.562995469988678</v>
      </c>
    </row>
    <row r="125" spans="1:9">
      <c r="A125" s="1"/>
      <c r="B125" s="6"/>
      <c r="C125" s="99" t="s">
        <v>77</v>
      </c>
      <c r="D125" s="99"/>
      <c r="E125" s="99"/>
      <c r="F125" s="99"/>
      <c r="G125" s="99"/>
      <c r="H125" s="99"/>
      <c r="I125" s="19">
        <f>I124*1.1</f>
        <v>35.819295016987546</v>
      </c>
    </row>
    <row r="127" spans="1:9" ht="33.75" customHeight="1">
      <c r="A127" s="2" t="s">
        <v>12</v>
      </c>
      <c r="B127" s="101" t="s">
        <v>11</v>
      </c>
      <c r="C127" s="102"/>
      <c r="D127" s="102"/>
      <c r="E127" s="102"/>
      <c r="F127" s="102"/>
      <c r="G127" s="102"/>
      <c r="H127" s="102"/>
      <c r="I127" s="103"/>
    </row>
    <row r="128" spans="1:9" s="4" customFormat="1">
      <c r="A128" s="104" t="s">
        <v>6</v>
      </c>
      <c r="B128" s="106" t="s">
        <v>0</v>
      </c>
      <c r="C128" s="106" t="s">
        <v>1</v>
      </c>
      <c r="D128" s="9"/>
      <c r="E128" s="106" t="s">
        <v>14</v>
      </c>
      <c r="F128" s="108" t="s">
        <v>7</v>
      </c>
      <c r="G128" s="108"/>
      <c r="H128" s="108"/>
      <c r="I128" s="106" t="s">
        <v>2</v>
      </c>
    </row>
    <row r="129" spans="1:9" s="4" customFormat="1">
      <c r="A129" s="105"/>
      <c r="B129" s="107"/>
      <c r="C129" s="107"/>
      <c r="D129" s="10"/>
      <c r="E129" s="107"/>
      <c r="F129" s="3" t="s">
        <v>8</v>
      </c>
      <c r="G129" s="3" t="s">
        <v>9</v>
      </c>
      <c r="H129" s="3" t="s">
        <v>10</v>
      </c>
      <c r="I129" s="107"/>
    </row>
    <row r="130" spans="1:9">
      <c r="A130" s="2">
        <v>1</v>
      </c>
      <c r="B130" s="1" t="s">
        <v>13</v>
      </c>
      <c r="C130" s="1" t="s">
        <v>15</v>
      </c>
      <c r="D130" s="1">
        <v>1</v>
      </c>
      <c r="E130" s="1">
        <v>2</v>
      </c>
      <c r="F130" s="1">
        <v>63</v>
      </c>
      <c r="G130" s="1">
        <v>0.75</v>
      </c>
      <c r="H130" s="1">
        <v>9.5</v>
      </c>
      <c r="I130" s="1">
        <f>H130*G130*F130*E130*D130</f>
        <v>897.75</v>
      </c>
    </row>
    <row r="131" spans="1:9">
      <c r="A131" s="1">
        <v>2</v>
      </c>
      <c r="B131" s="1" t="s">
        <v>16</v>
      </c>
      <c r="C131" s="1" t="s">
        <v>15</v>
      </c>
      <c r="D131" s="1">
        <v>1</v>
      </c>
      <c r="E131" s="1">
        <v>3</v>
      </c>
      <c r="F131" s="1">
        <v>17</v>
      </c>
      <c r="G131" s="1">
        <v>0.75</v>
      </c>
      <c r="H131" s="1">
        <v>9.5</v>
      </c>
      <c r="I131" s="1">
        <f t="shared" ref="I131:I138" si="8">H131*G131*F131*E131*D131</f>
        <v>363.375</v>
      </c>
    </row>
    <row r="132" spans="1:9">
      <c r="A132" s="1"/>
      <c r="B132" s="1" t="s">
        <v>19</v>
      </c>
      <c r="C132" s="1" t="s">
        <v>15</v>
      </c>
      <c r="D132" s="1">
        <v>1</v>
      </c>
      <c r="E132" s="1">
        <v>4</v>
      </c>
      <c r="F132" s="1">
        <v>1.125</v>
      </c>
      <c r="G132" s="1">
        <v>0.75</v>
      </c>
      <c r="H132" s="1">
        <v>9.5</v>
      </c>
      <c r="I132" s="1">
        <f t="shared" si="8"/>
        <v>32.0625</v>
      </c>
    </row>
    <row r="133" spans="1:9">
      <c r="A133" s="1"/>
      <c r="B133" s="1"/>
      <c r="C133" s="1"/>
      <c r="D133" s="1">
        <v>1</v>
      </c>
      <c r="E133" s="1"/>
      <c r="F133" s="1"/>
      <c r="G133" s="1"/>
      <c r="H133" s="1"/>
      <c r="I133" s="1">
        <f t="shared" si="8"/>
        <v>0</v>
      </c>
    </row>
    <row r="134" spans="1:9">
      <c r="A134" s="1"/>
      <c r="B134" s="1" t="s">
        <v>17</v>
      </c>
      <c r="C134" s="1"/>
      <c r="D134" s="1">
        <v>1</v>
      </c>
      <c r="E134" s="1"/>
      <c r="F134" s="1"/>
      <c r="G134" s="1"/>
      <c r="H134" s="1"/>
      <c r="I134" s="1">
        <f t="shared" si="8"/>
        <v>0</v>
      </c>
    </row>
    <row r="135" spans="1:9">
      <c r="A135" s="1"/>
      <c r="B135" s="1" t="s">
        <v>18</v>
      </c>
      <c r="C135" s="1" t="s">
        <v>15</v>
      </c>
      <c r="D135" s="1">
        <v>2</v>
      </c>
      <c r="E135" s="1">
        <v>-2</v>
      </c>
      <c r="F135" s="1">
        <v>4</v>
      </c>
      <c r="G135" s="1">
        <v>0.75</v>
      </c>
      <c r="H135" s="1">
        <v>9.5</v>
      </c>
      <c r="I135" s="1">
        <f t="shared" si="8"/>
        <v>-114</v>
      </c>
    </row>
    <row r="136" spans="1:9">
      <c r="A136" s="1"/>
      <c r="B136" s="1" t="s">
        <v>20</v>
      </c>
      <c r="C136" s="1" t="s">
        <v>15</v>
      </c>
      <c r="D136" s="1">
        <v>2</v>
      </c>
      <c r="E136" s="1">
        <v>-2</v>
      </c>
      <c r="F136" s="1">
        <v>6</v>
      </c>
      <c r="G136" s="1">
        <v>0.75</v>
      </c>
      <c r="H136" s="1">
        <v>6.5</v>
      </c>
      <c r="I136" s="1">
        <f t="shared" si="8"/>
        <v>-117</v>
      </c>
    </row>
    <row r="137" spans="1:9">
      <c r="A137" s="1"/>
      <c r="B137" s="1" t="s">
        <v>21</v>
      </c>
      <c r="C137" s="1" t="s">
        <v>15</v>
      </c>
      <c r="D137" s="1">
        <v>2</v>
      </c>
      <c r="E137" s="1">
        <v>-2</v>
      </c>
      <c r="F137" s="1">
        <v>3</v>
      </c>
      <c r="G137" s="1">
        <v>0.75</v>
      </c>
      <c r="H137" s="1">
        <v>6.5</v>
      </c>
      <c r="I137" s="1">
        <f t="shared" si="8"/>
        <v>-58.5</v>
      </c>
    </row>
    <row r="138" spans="1:9">
      <c r="A138" s="1"/>
      <c r="B138" s="1" t="s">
        <v>22</v>
      </c>
      <c r="C138" s="1" t="s">
        <v>15</v>
      </c>
      <c r="D138" s="1">
        <v>2</v>
      </c>
      <c r="E138" s="1">
        <v>-6</v>
      </c>
      <c r="F138" s="1">
        <v>1</v>
      </c>
      <c r="G138" s="1">
        <v>1</v>
      </c>
      <c r="H138" s="1">
        <v>9.5</v>
      </c>
      <c r="I138" s="1">
        <f t="shared" si="8"/>
        <v>-114</v>
      </c>
    </row>
    <row r="139" spans="1:9">
      <c r="A139" s="1"/>
      <c r="B139" s="109" t="s">
        <v>23</v>
      </c>
      <c r="C139" s="110"/>
      <c r="D139" s="110"/>
      <c r="E139" s="110"/>
      <c r="F139" s="110"/>
      <c r="G139" s="111"/>
      <c r="H139" s="1" t="s">
        <v>15</v>
      </c>
      <c r="I139" s="1">
        <f>SUM(I130:I138)</f>
        <v>889.6875</v>
      </c>
    </row>
    <row r="140" spans="1:9">
      <c r="A140" s="1"/>
      <c r="B140" s="112"/>
      <c r="C140" s="113"/>
      <c r="D140" s="113"/>
      <c r="E140" s="113"/>
      <c r="F140" s="113"/>
      <c r="G140" s="114"/>
      <c r="H140" s="1" t="s">
        <v>24</v>
      </c>
      <c r="I140" s="1">
        <f>I139/35.32</f>
        <v>25.189340317100793</v>
      </c>
    </row>
    <row r="141" spans="1:9">
      <c r="A141" s="1"/>
      <c r="B141" s="6"/>
      <c r="C141" s="99" t="s">
        <v>77</v>
      </c>
      <c r="D141" s="99"/>
      <c r="E141" s="99"/>
      <c r="F141" s="99"/>
      <c r="G141" s="99"/>
      <c r="H141" s="99"/>
      <c r="I141" s="19">
        <f>I140*1.1</f>
        <v>27.708274348810875</v>
      </c>
    </row>
    <row r="142" spans="1:9" ht="75.75" customHeight="1">
      <c r="A142" s="2" t="s">
        <v>12</v>
      </c>
      <c r="B142" s="101" t="str">
        <f>'CR-CW-SHEET'!B21</f>
        <v>Cement plaster 1:4 upto 20' (6.00 m) height:a)  ½" (13 mm) thick</v>
      </c>
      <c r="C142" s="102"/>
      <c r="D142" s="102"/>
      <c r="E142" s="102"/>
      <c r="F142" s="102"/>
      <c r="G142" s="102"/>
      <c r="H142" s="102"/>
      <c r="I142" s="103"/>
    </row>
    <row r="143" spans="1:9" s="4" customFormat="1">
      <c r="A143" s="104" t="s">
        <v>6</v>
      </c>
      <c r="B143" s="106" t="s">
        <v>0</v>
      </c>
      <c r="C143" s="106" t="s">
        <v>1</v>
      </c>
      <c r="D143" s="9"/>
      <c r="E143" s="106" t="s">
        <v>14</v>
      </c>
      <c r="F143" s="108" t="s">
        <v>7</v>
      </c>
      <c r="G143" s="108"/>
      <c r="H143" s="108"/>
      <c r="I143" s="106" t="s">
        <v>2</v>
      </c>
    </row>
    <row r="144" spans="1:9" s="4" customFormat="1">
      <c r="A144" s="105"/>
      <c r="B144" s="107"/>
      <c r="C144" s="107"/>
      <c r="D144" s="10"/>
      <c r="E144" s="107"/>
      <c r="F144" s="3" t="s">
        <v>8</v>
      </c>
      <c r="G144" s="3" t="s">
        <v>9</v>
      </c>
      <c r="H144" s="3" t="s">
        <v>10</v>
      </c>
      <c r="I144" s="107"/>
    </row>
    <row r="145" spans="1:9">
      <c r="A145" s="1"/>
      <c r="B145" s="1" t="s">
        <v>13</v>
      </c>
      <c r="C145" s="1" t="s">
        <v>62</v>
      </c>
      <c r="D145" s="1">
        <v>2</v>
      </c>
      <c r="E145" s="1">
        <v>2</v>
      </c>
      <c r="F145" s="1">
        <v>24</v>
      </c>
      <c r="G145" s="1">
        <v>10</v>
      </c>
      <c r="H145" s="1"/>
      <c r="I145" s="1">
        <f>G145*F145*E145*D145</f>
        <v>960</v>
      </c>
    </row>
    <row r="146" spans="1:9">
      <c r="A146" s="1"/>
      <c r="B146" s="1" t="s">
        <v>129</v>
      </c>
      <c r="C146" s="1" t="s">
        <v>62</v>
      </c>
      <c r="D146" s="1">
        <v>4</v>
      </c>
      <c r="E146" s="1">
        <v>2</v>
      </c>
      <c r="F146" s="1">
        <v>16</v>
      </c>
      <c r="G146" s="1">
        <v>10</v>
      </c>
      <c r="H146" s="1"/>
      <c r="I146" s="1">
        <f>G146*F146*E146*D146</f>
        <v>1280</v>
      </c>
    </row>
    <row r="147" spans="1:9">
      <c r="A147" s="1"/>
      <c r="B147" s="1"/>
      <c r="C147" s="98" t="s">
        <v>51</v>
      </c>
      <c r="D147" s="99"/>
      <c r="E147" s="99"/>
      <c r="F147" s="99"/>
      <c r="G147" s="99"/>
      <c r="H147" s="100"/>
      <c r="I147" s="1">
        <f>SUM(I145:I146)</f>
        <v>2240</v>
      </c>
    </row>
    <row r="148" spans="1:9">
      <c r="A148" s="1"/>
      <c r="B148" s="1"/>
      <c r="C148" s="98" t="s">
        <v>52</v>
      </c>
      <c r="D148" s="99"/>
      <c r="E148" s="99"/>
      <c r="F148" s="99"/>
      <c r="G148" s="99"/>
      <c r="H148" s="100"/>
      <c r="I148" s="13">
        <f>I147/10.75</f>
        <v>208.37209302325581</v>
      </c>
    </row>
    <row r="149" spans="1:9">
      <c r="A149" s="1"/>
      <c r="B149" s="6"/>
      <c r="C149" s="99" t="s">
        <v>77</v>
      </c>
      <c r="D149" s="99"/>
      <c r="E149" s="99"/>
      <c r="F149" s="99"/>
      <c r="G149" s="99"/>
      <c r="H149" s="99"/>
      <c r="I149" s="19">
        <f>I148*1.1</f>
        <v>229.2093023255814</v>
      </c>
    </row>
    <row r="150" spans="1:9" ht="75.75" customHeight="1">
      <c r="A150" s="2" t="s">
        <v>12</v>
      </c>
      <c r="B150" s="101" t="str">
        <f>'CR-CW-SHEET'!B22</f>
        <v>Cement plaster 1:4 upto 20' (6.00 m) height ¾" (20 mm) thick</v>
      </c>
      <c r="C150" s="102"/>
      <c r="D150" s="102"/>
      <c r="E150" s="102"/>
      <c r="F150" s="102"/>
      <c r="G150" s="102"/>
      <c r="H150" s="102"/>
      <c r="I150" s="103"/>
    </row>
    <row r="151" spans="1:9" s="4" customFormat="1">
      <c r="A151" s="104" t="s">
        <v>6</v>
      </c>
      <c r="B151" s="106" t="s">
        <v>0</v>
      </c>
      <c r="C151" s="106" t="s">
        <v>1</v>
      </c>
      <c r="D151" s="9"/>
      <c r="E151" s="106" t="s">
        <v>14</v>
      </c>
      <c r="F151" s="108" t="s">
        <v>7</v>
      </c>
      <c r="G151" s="108"/>
      <c r="H151" s="108"/>
      <c r="I151" s="106" t="s">
        <v>2</v>
      </c>
    </row>
    <row r="152" spans="1:9" s="4" customFormat="1">
      <c r="A152" s="105"/>
      <c r="B152" s="107"/>
      <c r="C152" s="107"/>
      <c r="D152" s="10"/>
      <c r="E152" s="107"/>
      <c r="F152" s="3" t="s">
        <v>8</v>
      </c>
      <c r="G152" s="3" t="s">
        <v>9</v>
      </c>
      <c r="H152" s="3" t="s">
        <v>10</v>
      </c>
      <c r="I152" s="107"/>
    </row>
    <row r="153" spans="1:9">
      <c r="A153" s="1"/>
      <c r="B153" s="1" t="s">
        <v>16</v>
      </c>
      <c r="C153" s="1" t="s">
        <v>62</v>
      </c>
      <c r="D153" s="1">
        <v>1</v>
      </c>
      <c r="E153" s="1">
        <v>2</v>
      </c>
      <c r="F153" s="1">
        <v>26</v>
      </c>
      <c r="G153" s="1">
        <v>10</v>
      </c>
      <c r="H153" s="1"/>
      <c r="I153" s="1">
        <f>G153*F153*E153*D153</f>
        <v>520</v>
      </c>
    </row>
    <row r="154" spans="1:9">
      <c r="A154" s="1"/>
      <c r="B154" s="1" t="s">
        <v>130</v>
      </c>
      <c r="C154" s="1" t="s">
        <v>62</v>
      </c>
      <c r="D154" s="1">
        <v>1</v>
      </c>
      <c r="E154" s="1">
        <v>2</v>
      </c>
      <c r="F154" s="7">
        <v>63</v>
      </c>
      <c r="G154" s="7">
        <v>10</v>
      </c>
      <c r="H154" s="8"/>
      <c r="I154" s="1">
        <f>G154*F154*E154*D154</f>
        <v>1260</v>
      </c>
    </row>
    <row r="155" spans="1:9">
      <c r="A155" s="1"/>
      <c r="B155" s="1"/>
      <c r="C155" s="98" t="s">
        <v>51</v>
      </c>
      <c r="D155" s="99"/>
      <c r="E155" s="99"/>
      <c r="F155" s="99"/>
      <c r="G155" s="99"/>
      <c r="H155" s="100"/>
      <c r="I155" s="1">
        <f>SUM(I153:I154)</f>
        <v>1780</v>
      </c>
    </row>
    <row r="156" spans="1:9">
      <c r="A156" s="1"/>
      <c r="B156" s="1"/>
      <c r="C156" s="98" t="s">
        <v>52</v>
      </c>
      <c r="D156" s="99"/>
      <c r="E156" s="99"/>
      <c r="F156" s="99"/>
      <c r="G156" s="99"/>
      <c r="H156" s="100"/>
      <c r="I156" s="13">
        <f>I155/10.75</f>
        <v>165.58139534883722</v>
      </c>
    </row>
    <row r="157" spans="1:9">
      <c r="A157" s="1"/>
      <c r="B157" s="6"/>
      <c r="C157" s="99" t="s">
        <v>77</v>
      </c>
      <c r="D157" s="99"/>
      <c r="E157" s="99"/>
      <c r="F157" s="99"/>
      <c r="G157" s="99"/>
      <c r="H157" s="99"/>
      <c r="I157" s="19">
        <f>I156*1.1</f>
        <v>182.13953488372096</v>
      </c>
    </row>
    <row r="158" spans="1:9" ht="75.75" customHeight="1">
      <c r="A158" s="2" t="s">
        <v>12</v>
      </c>
      <c r="B158" s="101" t="str">
        <f>'CR-CW-SHEET'!B23</f>
        <v>Cement plaster 3/8" (10 mm) thick under soffit of R.C.C. roof slabs only, upto 20' height 1:4</v>
      </c>
      <c r="C158" s="102"/>
      <c r="D158" s="102"/>
      <c r="E158" s="102"/>
      <c r="F158" s="102"/>
      <c r="G158" s="102"/>
      <c r="H158" s="102"/>
      <c r="I158" s="103"/>
    </row>
    <row r="159" spans="1:9" s="4" customFormat="1">
      <c r="A159" s="104" t="s">
        <v>6</v>
      </c>
      <c r="B159" s="106" t="s">
        <v>0</v>
      </c>
      <c r="C159" s="106" t="s">
        <v>1</v>
      </c>
      <c r="D159" s="9"/>
      <c r="E159" s="106" t="s">
        <v>14</v>
      </c>
      <c r="F159" s="108" t="s">
        <v>7</v>
      </c>
      <c r="G159" s="108"/>
      <c r="H159" s="108"/>
      <c r="I159" s="106" t="s">
        <v>2</v>
      </c>
    </row>
    <row r="160" spans="1:9" s="4" customFormat="1">
      <c r="A160" s="105"/>
      <c r="B160" s="107"/>
      <c r="C160" s="107"/>
      <c r="D160" s="10"/>
      <c r="E160" s="107"/>
      <c r="F160" s="3" t="s">
        <v>8</v>
      </c>
      <c r="G160" s="3" t="s">
        <v>9</v>
      </c>
      <c r="H160" s="3" t="s">
        <v>10</v>
      </c>
      <c r="I160" s="107"/>
    </row>
    <row r="161" spans="1:9">
      <c r="A161" s="1"/>
      <c r="B161" s="1" t="s">
        <v>13</v>
      </c>
      <c r="C161" s="1" t="s">
        <v>62</v>
      </c>
      <c r="D161" s="1">
        <v>1</v>
      </c>
      <c r="E161" s="1">
        <v>1</v>
      </c>
      <c r="F161" s="1">
        <v>30</v>
      </c>
      <c r="G161" s="1">
        <v>63</v>
      </c>
      <c r="H161" s="1"/>
      <c r="I161" s="1">
        <f>G161*F161*E161*D161</f>
        <v>1890</v>
      </c>
    </row>
    <row r="162" spans="1:9">
      <c r="A162" s="1"/>
      <c r="B162" s="1"/>
      <c r="C162" s="98" t="s">
        <v>51</v>
      </c>
      <c r="D162" s="99"/>
      <c r="E162" s="99"/>
      <c r="F162" s="99"/>
      <c r="G162" s="99"/>
      <c r="H162" s="100"/>
      <c r="I162" s="1">
        <f>SUM(I161:I161)</f>
        <v>1890</v>
      </c>
    </row>
    <row r="163" spans="1:9">
      <c r="A163" s="1"/>
      <c r="B163" s="1"/>
      <c r="C163" s="98" t="s">
        <v>52</v>
      </c>
      <c r="D163" s="99"/>
      <c r="E163" s="99"/>
      <c r="F163" s="99"/>
      <c r="G163" s="99"/>
      <c r="H163" s="100"/>
      <c r="I163" s="13">
        <f>I162/10.75</f>
        <v>175.81395348837211</v>
      </c>
    </row>
    <row r="164" spans="1:9">
      <c r="A164" s="1"/>
      <c r="B164" s="6"/>
      <c r="C164" s="99" t="s">
        <v>77</v>
      </c>
      <c r="D164" s="99"/>
      <c r="E164" s="99"/>
      <c r="F164" s="99"/>
      <c r="G164" s="99"/>
      <c r="H164" s="99"/>
      <c r="I164" s="19">
        <f>I163*1.1</f>
        <v>193.39534883720933</v>
      </c>
    </row>
    <row r="165" spans="1:9" ht="75.75" customHeight="1">
      <c r="A165" s="2" t="s">
        <v>12</v>
      </c>
      <c r="B165" s="101" t="str">
        <f>'CR-CW-SHEET'!B23</f>
        <v>Cement plaster 3/8" (10 mm) thick under soffit of R.C.C. roof slabs only, upto 20' height 1:4</v>
      </c>
      <c r="C165" s="102"/>
      <c r="D165" s="102"/>
      <c r="E165" s="102"/>
      <c r="F165" s="102"/>
      <c r="G165" s="102"/>
      <c r="H165" s="102"/>
      <c r="I165" s="103"/>
    </row>
    <row r="166" spans="1:9" s="4" customFormat="1">
      <c r="A166" s="104" t="s">
        <v>6</v>
      </c>
      <c r="B166" s="106" t="s">
        <v>0</v>
      </c>
      <c r="C166" s="106" t="s">
        <v>1</v>
      </c>
      <c r="D166" s="9"/>
      <c r="E166" s="106" t="s">
        <v>14</v>
      </c>
      <c r="F166" s="108" t="s">
        <v>7</v>
      </c>
      <c r="G166" s="108"/>
      <c r="H166" s="108"/>
      <c r="I166" s="106" t="s">
        <v>2</v>
      </c>
    </row>
    <row r="167" spans="1:9" s="4" customFormat="1">
      <c r="A167" s="105"/>
      <c r="B167" s="107"/>
      <c r="C167" s="107"/>
      <c r="D167" s="10"/>
      <c r="E167" s="107"/>
      <c r="F167" s="3" t="s">
        <v>8</v>
      </c>
      <c r="G167" s="3" t="s">
        <v>9</v>
      </c>
      <c r="H167" s="3" t="s">
        <v>10</v>
      </c>
      <c r="I167" s="107"/>
    </row>
    <row r="168" spans="1:9">
      <c r="A168" s="1"/>
      <c r="B168" s="1" t="s">
        <v>13</v>
      </c>
      <c r="C168" s="1" t="s">
        <v>62</v>
      </c>
      <c r="D168" s="1">
        <v>1</v>
      </c>
      <c r="E168" s="1">
        <v>1</v>
      </c>
      <c r="F168" s="1">
        <v>30</v>
      </c>
      <c r="G168" s="1">
        <v>63</v>
      </c>
      <c r="H168" s="1"/>
      <c r="I168" s="1">
        <f>G168*F168*E168*D168</f>
        <v>1890</v>
      </c>
    </row>
    <row r="169" spans="1:9">
      <c r="A169" s="1"/>
      <c r="B169" s="1"/>
      <c r="C169" s="98" t="s">
        <v>51</v>
      </c>
      <c r="D169" s="99"/>
      <c r="E169" s="99"/>
      <c r="F169" s="99"/>
      <c r="G169" s="99"/>
      <c r="H169" s="100"/>
      <c r="I169" s="1">
        <f>SUM(I168:I168)</f>
        <v>1890</v>
      </c>
    </row>
    <row r="170" spans="1:9">
      <c r="A170" s="1"/>
      <c r="B170" s="1"/>
      <c r="C170" s="98" t="s">
        <v>52</v>
      </c>
      <c r="D170" s="99"/>
      <c r="E170" s="99"/>
      <c r="F170" s="99"/>
      <c r="G170" s="99"/>
      <c r="H170" s="100"/>
      <c r="I170" s="13">
        <f>I169/10.75</f>
        <v>175.81395348837211</v>
      </c>
    </row>
    <row r="171" spans="1:9">
      <c r="A171" s="1"/>
      <c r="B171" s="6"/>
      <c r="C171" s="99" t="s">
        <v>77</v>
      </c>
      <c r="D171" s="99"/>
      <c r="E171" s="99"/>
      <c r="F171" s="99"/>
      <c r="G171" s="99"/>
      <c r="H171" s="99"/>
      <c r="I171" s="19">
        <f>I170*1.1</f>
        <v>193.39534883720933</v>
      </c>
    </row>
    <row r="172" spans="1:9" ht="75.75" customHeight="1">
      <c r="A172" s="2" t="s">
        <v>12</v>
      </c>
      <c r="B172" s="101" t="str">
        <f>'CR-CW-SHEET'!B31</f>
        <v>Mosaic dado or skirting with one part of cement and marble powder in the ratio of 3:1 and two parts of marble chips, laid over ½"(13 mm) thick cement plaster 1:3, including rubbing and polishing, complete with finishing: ii) ½"(13 mm) thick</v>
      </c>
      <c r="C172" s="102"/>
      <c r="D172" s="102"/>
      <c r="E172" s="102"/>
      <c r="F172" s="102"/>
      <c r="G172" s="102"/>
      <c r="H172" s="102"/>
      <c r="I172" s="103"/>
    </row>
    <row r="173" spans="1:9" s="4" customFormat="1">
      <c r="A173" s="104" t="s">
        <v>6</v>
      </c>
      <c r="B173" s="106" t="s">
        <v>0</v>
      </c>
      <c r="C173" s="106" t="s">
        <v>1</v>
      </c>
      <c r="D173" s="9"/>
      <c r="E173" s="106" t="s">
        <v>14</v>
      </c>
      <c r="F173" s="108" t="s">
        <v>7</v>
      </c>
      <c r="G173" s="108"/>
      <c r="H173" s="108"/>
      <c r="I173" s="106" t="s">
        <v>2</v>
      </c>
    </row>
    <row r="174" spans="1:9" s="4" customFormat="1">
      <c r="A174" s="105"/>
      <c r="B174" s="107"/>
      <c r="C174" s="107"/>
      <c r="D174" s="10"/>
      <c r="E174" s="107"/>
      <c r="F174" s="3" t="s">
        <v>8</v>
      </c>
      <c r="G174" s="3" t="s">
        <v>9</v>
      </c>
      <c r="H174" s="3" t="s">
        <v>10</v>
      </c>
      <c r="I174" s="107"/>
    </row>
    <row r="175" spans="1:9">
      <c r="A175" s="1"/>
      <c r="B175" s="1" t="s">
        <v>13</v>
      </c>
      <c r="C175" s="1" t="s">
        <v>62</v>
      </c>
      <c r="D175" s="1">
        <v>2</v>
      </c>
      <c r="E175" s="1">
        <v>2</v>
      </c>
      <c r="F175" s="1">
        <v>24</v>
      </c>
      <c r="G175" s="1">
        <v>3</v>
      </c>
      <c r="H175" s="1"/>
      <c r="I175" s="1">
        <f>G175*F175*E175*D175</f>
        <v>288</v>
      </c>
    </row>
    <row r="176" spans="1:9">
      <c r="A176" s="1"/>
      <c r="B176" s="1" t="s">
        <v>16</v>
      </c>
      <c r="C176" s="1" t="s">
        <v>62</v>
      </c>
      <c r="D176" s="1">
        <v>2</v>
      </c>
      <c r="E176" s="1">
        <v>2</v>
      </c>
      <c r="F176" s="1">
        <v>16</v>
      </c>
      <c r="G176" s="1">
        <v>3</v>
      </c>
      <c r="H176" s="1"/>
      <c r="I176" s="1">
        <f t="shared" ref="I176:I177" si="9">G176*F176*E176*D176</f>
        <v>192</v>
      </c>
    </row>
    <row r="177" spans="1:9">
      <c r="A177" s="1"/>
      <c r="B177" s="1" t="s">
        <v>63</v>
      </c>
      <c r="C177" s="1" t="s">
        <v>62</v>
      </c>
      <c r="D177" s="7">
        <v>1</v>
      </c>
      <c r="E177" s="7">
        <v>1</v>
      </c>
      <c r="F177" s="7">
        <v>63</v>
      </c>
      <c r="G177" s="7">
        <v>3</v>
      </c>
      <c r="H177" s="8"/>
      <c r="I177" s="1">
        <f t="shared" si="9"/>
        <v>189</v>
      </c>
    </row>
    <row r="178" spans="1:9">
      <c r="A178" s="1"/>
      <c r="B178" s="1"/>
      <c r="C178" s="98" t="s">
        <v>51</v>
      </c>
      <c r="D178" s="99"/>
      <c r="E178" s="99"/>
      <c r="F178" s="99"/>
      <c r="G178" s="99"/>
      <c r="H178" s="100"/>
      <c r="I178" s="1">
        <f>SUM(I175:I177)</f>
        <v>669</v>
      </c>
    </row>
    <row r="179" spans="1:9">
      <c r="A179" s="1"/>
      <c r="B179" s="1"/>
      <c r="C179" s="98" t="s">
        <v>52</v>
      </c>
      <c r="D179" s="99"/>
      <c r="E179" s="99"/>
      <c r="F179" s="99"/>
      <c r="G179" s="99"/>
      <c r="H179" s="100"/>
      <c r="I179" s="13">
        <f>I178/10.75</f>
        <v>62.232558139534881</v>
      </c>
    </row>
    <row r="180" spans="1:9">
      <c r="A180" s="1"/>
      <c r="B180" s="6"/>
      <c r="C180" s="99" t="s">
        <v>77</v>
      </c>
      <c r="D180" s="99"/>
      <c r="E180" s="99"/>
      <c r="F180" s="99"/>
      <c r="G180" s="99"/>
      <c r="H180" s="99"/>
      <c r="I180" s="19">
        <f>I179*1.1</f>
        <v>68.455813953488374</v>
      </c>
    </row>
    <row r="181" spans="1:9" ht="65.25" customHeight="1">
      <c r="A181" s="2" t="s">
        <v>12</v>
      </c>
      <c r="B181" s="101" t="str">
        <f>'CR-CW-SHEET'!B26</f>
        <v>Providing and laying damp proof course with cement sand plaster and bitumen coating:- (a) with one coat of bitumen and one coat of polythene sheet 500 gauge :- ii) Ratio 1:3 b) ¾ " thick (20mm)</v>
      </c>
      <c r="C181" s="102"/>
      <c r="D181" s="102"/>
      <c r="E181" s="102"/>
      <c r="F181" s="102"/>
      <c r="G181" s="102"/>
      <c r="H181" s="102"/>
      <c r="I181" s="103"/>
    </row>
    <row r="182" spans="1:9" s="4" customFormat="1">
      <c r="A182" s="104" t="s">
        <v>6</v>
      </c>
      <c r="B182" s="106" t="s">
        <v>0</v>
      </c>
      <c r="C182" s="106" t="s">
        <v>1</v>
      </c>
      <c r="D182" s="9"/>
      <c r="E182" s="106" t="s">
        <v>14</v>
      </c>
      <c r="F182" s="108" t="s">
        <v>7</v>
      </c>
      <c r="G182" s="108"/>
      <c r="H182" s="108"/>
      <c r="I182" s="106" t="s">
        <v>2</v>
      </c>
    </row>
    <row r="183" spans="1:9" s="4" customFormat="1">
      <c r="A183" s="105"/>
      <c r="B183" s="107"/>
      <c r="C183" s="107"/>
      <c r="D183" s="10"/>
      <c r="E183" s="107"/>
      <c r="F183" s="3" t="s">
        <v>8</v>
      </c>
      <c r="G183" s="3" t="s">
        <v>9</v>
      </c>
      <c r="H183" s="3" t="s">
        <v>10</v>
      </c>
      <c r="I183" s="107"/>
    </row>
    <row r="184" spans="1:9">
      <c r="A184" s="2">
        <v>1</v>
      </c>
      <c r="B184" s="1" t="s">
        <v>13</v>
      </c>
      <c r="C184" s="1" t="s">
        <v>15</v>
      </c>
      <c r="D184" s="1">
        <v>1</v>
      </c>
      <c r="E184" s="1">
        <v>2</v>
      </c>
      <c r="F184" s="1">
        <v>63</v>
      </c>
      <c r="G184" s="1">
        <v>0.75</v>
      </c>
      <c r="H184" s="1"/>
      <c r="I184" s="1">
        <f>G184*F184*E184*D184</f>
        <v>94.5</v>
      </c>
    </row>
    <row r="185" spans="1:9">
      <c r="A185" s="1">
        <v>2</v>
      </c>
      <c r="B185" s="1" t="s">
        <v>16</v>
      </c>
      <c r="C185" s="1" t="s">
        <v>15</v>
      </c>
      <c r="D185" s="1">
        <v>1</v>
      </c>
      <c r="E185" s="1">
        <v>5</v>
      </c>
      <c r="F185" s="1">
        <v>17</v>
      </c>
      <c r="G185" s="1">
        <v>0.75</v>
      </c>
      <c r="H185" s="1"/>
      <c r="I185" s="1">
        <f t="shared" ref="I185:I190" si="10">G185*F185*E185*D185</f>
        <v>63.75</v>
      </c>
    </row>
    <row r="186" spans="1:9">
      <c r="A186" s="1"/>
      <c r="B186" s="1" t="s">
        <v>19</v>
      </c>
      <c r="C186" s="1" t="s">
        <v>15</v>
      </c>
      <c r="D186" s="1">
        <v>2</v>
      </c>
      <c r="E186" s="1">
        <v>2</v>
      </c>
      <c r="F186" s="1">
        <v>1.125</v>
      </c>
      <c r="G186" s="1">
        <v>0.75</v>
      </c>
      <c r="H186" s="1"/>
      <c r="I186" s="1">
        <f t="shared" si="10"/>
        <v>3.375</v>
      </c>
    </row>
    <row r="187" spans="1:9">
      <c r="A187" s="1"/>
      <c r="B187" s="1" t="s">
        <v>64</v>
      </c>
      <c r="C187" s="1" t="s">
        <v>15</v>
      </c>
      <c r="D187" s="1">
        <v>1</v>
      </c>
      <c r="E187" s="1">
        <v>2</v>
      </c>
      <c r="F187" s="1">
        <v>8</v>
      </c>
      <c r="G187" s="1">
        <v>0.75</v>
      </c>
      <c r="H187" s="1"/>
      <c r="I187" s="1">
        <f t="shared" si="10"/>
        <v>12</v>
      </c>
    </row>
    <row r="188" spans="1:9">
      <c r="A188" s="1"/>
      <c r="B188" s="1" t="s">
        <v>65</v>
      </c>
      <c r="C188" s="1" t="s">
        <v>15</v>
      </c>
      <c r="D188" s="1">
        <v>1</v>
      </c>
      <c r="E188" s="1">
        <v>1</v>
      </c>
      <c r="F188" s="1">
        <v>63</v>
      </c>
      <c r="G188" s="1">
        <v>0.75</v>
      </c>
      <c r="H188" s="1"/>
      <c r="I188" s="1">
        <f t="shared" si="10"/>
        <v>47.25</v>
      </c>
    </row>
    <row r="189" spans="1:9">
      <c r="A189" s="1"/>
      <c r="B189" s="1"/>
      <c r="C189" s="1"/>
      <c r="D189" s="1">
        <v>4</v>
      </c>
      <c r="E189" s="1"/>
      <c r="F189" s="1"/>
      <c r="G189" s="1"/>
      <c r="H189" s="1"/>
      <c r="I189" s="1">
        <f t="shared" si="10"/>
        <v>0</v>
      </c>
    </row>
    <row r="190" spans="1:9">
      <c r="A190" s="1"/>
      <c r="B190" s="1" t="s">
        <v>22</v>
      </c>
      <c r="C190" s="1" t="s">
        <v>15</v>
      </c>
      <c r="D190" s="1">
        <v>4</v>
      </c>
      <c r="E190" s="1">
        <v>0</v>
      </c>
      <c r="F190" s="1">
        <v>1</v>
      </c>
      <c r="G190" s="1">
        <v>1</v>
      </c>
      <c r="H190" s="1">
        <v>5</v>
      </c>
      <c r="I190" s="1">
        <f t="shared" si="10"/>
        <v>0</v>
      </c>
    </row>
    <row r="191" spans="1:9">
      <c r="A191" s="1"/>
      <c r="B191" s="109" t="s">
        <v>23</v>
      </c>
      <c r="C191" s="110"/>
      <c r="D191" s="110"/>
      <c r="E191" s="110"/>
      <c r="F191" s="110"/>
      <c r="G191" s="111"/>
      <c r="H191" s="1" t="s">
        <v>15</v>
      </c>
      <c r="I191" s="1">
        <f>SUM(I184:I190)</f>
        <v>220.875</v>
      </c>
    </row>
    <row r="192" spans="1:9">
      <c r="A192" s="1"/>
      <c r="B192" s="112"/>
      <c r="C192" s="113"/>
      <c r="D192" s="113"/>
      <c r="E192" s="113"/>
      <c r="F192" s="113"/>
      <c r="G192" s="114"/>
      <c r="H192" s="1" t="s">
        <v>24</v>
      </c>
      <c r="I192" s="13">
        <f>I191/10.75</f>
        <v>20.546511627906977</v>
      </c>
    </row>
    <row r="193" spans="1:9">
      <c r="A193" s="1"/>
      <c r="B193" s="6"/>
      <c r="C193" s="99" t="s">
        <v>77</v>
      </c>
      <c r="D193" s="99"/>
      <c r="E193" s="99"/>
      <c r="F193" s="99"/>
      <c r="G193" s="99"/>
      <c r="H193" s="99"/>
      <c r="I193" s="19">
        <f>I192*1.1</f>
        <v>22.601162790697675</v>
      </c>
    </row>
    <row r="194" spans="1:9" ht="65.25" customHeight="1">
      <c r="A194" s="2" t="s">
        <v>12</v>
      </c>
      <c r="B194" s="101" t="str">
        <f>'CR-CW-SHEET'!B27</f>
        <v>Providing and laying vertical damp proof course with cement sand plaster and bitumen coating:-(a) with one coat of bitumen and one coat of polythene sheet 500 gauge b) ¾ " thick (20 mm</v>
      </c>
      <c r="C194" s="102"/>
      <c r="D194" s="102"/>
      <c r="E194" s="102"/>
      <c r="F194" s="102"/>
      <c r="G194" s="102"/>
      <c r="H194" s="102"/>
      <c r="I194" s="103"/>
    </row>
    <row r="195" spans="1:9" s="4" customFormat="1">
      <c r="A195" s="104" t="s">
        <v>6</v>
      </c>
      <c r="B195" s="106" t="s">
        <v>0</v>
      </c>
      <c r="C195" s="106" t="s">
        <v>1</v>
      </c>
      <c r="D195" s="9"/>
      <c r="E195" s="106" t="s">
        <v>14</v>
      </c>
      <c r="F195" s="108" t="s">
        <v>7</v>
      </c>
      <c r="G195" s="108"/>
      <c r="H195" s="108"/>
      <c r="I195" s="106" t="s">
        <v>2</v>
      </c>
    </row>
    <row r="196" spans="1:9" s="4" customFormat="1">
      <c r="A196" s="105"/>
      <c r="B196" s="107"/>
      <c r="C196" s="107"/>
      <c r="D196" s="10"/>
      <c r="E196" s="107"/>
      <c r="F196" s="3" t="s">
        <v>8</v>
      </c>
      <c r="G196" s="3" t="s">
        <v>9</v>
      </c>
      <c r="H196" s="3" t="s">
        <v>10</v>
      </c>
      <c r="I196" s="107"/>
    </row>
    <row r="197" spans="1:9">
      <c r="A197" s="2">
        <v>1</v>
      </c>
      <c r="B197" s="1" t="s">
        <v>13</v>
      </c>
      <c r="C197" s="1" t="s">
        <v>62</v>
      </c>
      <c r="D197" s="1">
        <v>1</v>
      </c>
      <c r="E197" s="1">
        <v>2</v>
      </c>
      <c r="F197" s="1">
        <v>63</v>
      </c>
      <c r="G197" s="1">
        <v>5</v>
      </c>
      <c r="H197" s="1"/>
      <c r="I197" s="1">
        <f>G197*F197*E197*D197</f>
        <v>630</v>
      </c>
    </row>
    <row r="198" spans="1:9">
      <c r="A198" s="1">
        <v>2</v>
      </c>
      <c r="B198" s="1" t="s">
        <v>16</v>
      </c>
      <c r="C198" s="1" t="s">
        <v>62</v>
      </c>
      <c r="D198" s="1">
        <v>1</v>
      </c>
      <c r="E198" s="1">
        <v>2</v>
      </c>
      <c r="F198" s="1">
        <v>17</v>
      </c>
      <c r="G198" s="1">
        <v>5</v>
      </c>
      <c r="H198" s="1"/>
      <c r="I198" s="1">
        <f t="shared" ref="I198:I202" si="11">G198*F198*E198*D198</f>
        <v>170</v>
      </c>
    </row>
    <row r="199" spans="1:9">
      <c r="A199" s="1"/>
      <c r="B199" s="1" t="s">
        <v>19</v>
      </c>
      <c r="C199" s="1" t="s">
        <v>62</v>
      </c>
      <c r="D199" s="1">
        <v>2</v>
      </c>
      <c r="E199" s="1">
        <v>2</v>
      </c>
      <c r="F199" s="1">
        <v>1.125</v>
      </c>
      <c r="G199" s="1">
        <v>5</v>
      </c>
      <c r="H199" s="1"/>
      <c r="I199" s="1">
        <f t="shared" si="11"/>
        <v>22.5</v>
      </c>
    </row>
    <row r="200" spans="1:9">
      <c r="A200" s="1"/>
      <c r="B200" s="1" t="s">
        <v>64</v>
      </c>
      <c r="C200" s="1" t="s">
        <v>62</v>
      </c>
      <c r="D200" s="1">
        <v>1</v>
      </c>
      <c r="E200" s="1">
        <v>2</v>
      </c>
      <c r="F200" s="1">
        <v>8</v>
      </c>
      <c r="G200" s="1">
        <v>0.75</v>
      </c>
      <c r="H200" s="1"/>
      <c r="I200" s="1">
        <f t="shared" si="11"/>
        <v>12</v>
      </c>
    </row>
    <row r="201" spans="1:9">
      <c r="A201" s="1"/>
      <c r="B201" s="1" t="s">
        <v>65</v>
      </c>
      <c r="C201" s="1" t="s">
        <v>62</v>
      </c>
      <c r="D201" s="1">
        <v>1</v>
      </c>
      <c r="E201" s="1">
        <v>1</v>
      </c>
      <c r="F201" s="1">
        <v>63</v>
      </c>
      <c r="G201" s="1">
        <v>0.75</v>
      </c>
      <c r="H201" s="1"/>
      <c r="I201" s="1">
        <f t="shared" si="11"/>
        <v>47.25</v>
      </c>
    </row>
    <row r="202" spans="1:9">
      <c r="A202" s="1"/>
      <c r="B202" s="1" t="s">
        <v>22</v>
      </c>
      <c r="C202" s="1" t="s">
        <v>62</v>
      </c>
      <c r="D202" s="1">
        <v>3</v>
      </c>
      <c r="E202" s="1">
        <v>-6</v>
      </c>
      <c r="F202" s="1">
        <v>1</v>
      </c>
      <c r="G202" s="1">
        <v>1</v>
      </c>
      <c r="H202" s="1"/>
      <c r="I202" s="1">
        <f t="shared" si="11"/>
        <v>-18</v>
      </c>
    </row>
    <row r="203" spans="1:9">
      <c r="A203" s="1"/>
      <c r="B203" s="109" t="s">
        <v>23</v>
      </c>
      <c r="C203" s="110"/>
      <c r="D203" s="110"/>
      <c r="E203" s="110"/>
      <c r="F203" s="110"/>
      <c r="G203" s="111"/>
      <c r="H203" s="1" t="s">
        <v>15</v>
      </c>
      <c r="I203" s="1">
        <f>SUM(I197:I202)</f>
        <v>863.75</v>
      </c>
    </row>
    <row r="204" spans="1:9">
      <c r="A204" s="1"/>
      <c r="B204" s="112"/>
      <c r="C204" s="113"/>
      <c r="D204" s="113"/>
      <c r="E204" s="113"/>
      <c r="F204" s="113"/>
      <c r="G204" s="114"/>
      <c r="H204" s="1" t="s">
        <v>24</v>
      </c>
      <c r="I204" s="13">
        <f>I203/10.75</f>
        <v>80.348837209302332</v>
      </c>
    </row>
    <row r="205" spans="1:9">
      <c r="A205" s="1"/>
      <c r="B205" s="6"/>
      <c r="C205" s="99" t="s">
        <v>77</v>
      </c>
      <c r="D205" s="99"/>
      <c r="E205" s="99"/>
      <c r="F205" s="99"/>
      <c r="G205" s="99"/>
      <c r="H205" s="99"/>
      <c r="I205" s="19">
        <f>I204*1.1</f>
        <v>88.38372093023257</v>
      </c>
    </row>
    <row r="206" spans="1:9" ht="64.5" customHeight="1">
      <c r="A206" s="2" t="s">
        <v>12</v>
      </c>
      <c r="B206" s="101" t="e">
        <f>#REF!</f>
        <v>#REF!</v>
      </c>
      <c r="C206" s="102"/>
      <c r="D206" s="102"/>
      <c r="E206" s="102"/>
      <c r="F206" s="102"/>
      <c r="G206" s="102"/>
      <c r="H206" s="102"/>
      <c r="I206" s="103"/>
    </row>
    <row r="207" spans="1:9" s="4" customFormat="1">
      <c r="A207" s="104" t="s">
        <v>6</v>
      </c>
      <c r="B207" s="106" t="s">
        <v>0</v>
      </c>
      <c r="C207" s="106" t="s">
        <v>1</v>
      </c>
      <c r="D207" s="9"/>
      <c r="E207" s="106" t="s">
        <v>14</v>
      </c>
      <c r="F207" s="108" t="s">
        <v>7</v>
      </c>
      <c r="G207" s="108"/>
      <c r="H207" s="108"/>
      <c r="I207" s="106" t="s">
        <v>2</v>
      </c>
    </row>
    <row r="208" spans="1:9" s="4" customFormat="1">
      <c r="A208" s="105"/>
      <c r="B208" s="107"/>
      <c r="C208" s="107"/>
      <c r="D208" s="10"/>
      <c r="E208" s="107"/>
      <c r="F208" s="3" t="s">
        <v>8</v>
      </c>
      <c r="G208" s="3" t="s">
        <v>9</v>
      </c>
      <c r="H208" s="3" t="s">
        <v>10</v>
      </c>
      <c r="I208" s="107"/>
    </row>
    <row r="209" spans="1:9">
      <c r="A209" s="1"/>
      <c r="B209" s="1" t="s">
        <v>48</v>
      </c>
      <c r="C209" s="1" t="s">
        <v>62</v>
      </c>
      <c r="D209" s="1">
        <v>1</v>
      </c>
      <c r="E209" s="1">
        <v>10</v>
      </c>
      <c r="F209" s="1">
        <v>8</v>
      </c>
      <c r="G209" s="1">
        <v>8</v>
      </c>
      <c r="H209" s="1"/>
      <c r="I209" s="13">
        <f>G209*F209*E209*D209</f>
        <v>640</v>
      </c>
    </row>
    <row r="210" spans="1:9">
      <c r="A210" s="1"/>
      <c r="B210" s="1" t="s">
        <v>49</v>
      </c>
      <c r="C210" s="1" t="s">
        <v>62</v>
      </c>
      <c r="D210" s="1">
        <v>1</v>
      </c>
      <c r="E210" s="1">
        <v>5</v>
      </c>
      <c r="F210" s="1">
        <v>4</v>
      </c>
      <c r="G210" s="1">
        <v>4</v>
      </c>
      <c r="H210" s="1"/>
      <c r="I210" s="13">
        <f t="shared" ref="I210:I215" si="12">G210*F210*E210*D210</f>
        <v>80</v>
      </c>
    </row>
    <row r="211" spans="1:9">
      <c r="A211" s="1"/>
      <c r="B211" s="1" t="s">
        <v>50</v>
      </c>
      <c r="C211" s="1" t="s">
        <v>62</v>
      </c>
      <c r="D211" s="1">
        <v>2</v>
      </c>
      <c r="E211" s="1">
        <v>2</v>
      </c>
      <c r="F211" s="1">
        <v>9</v>
      </c>
      <c r="G211" s="1">
        <v>3</v>
      </c>
      <c r="H211" s="1"/>
      <c r="I211" s="13">
        <f t="shared" si="12"/>
        <v>108</v>
      </c>
    </row>
    <row r="212" spans="1:9">
      <c r="A212" s="1"/>
      <c r="B212" s="1" t="s">
        <v>50</v>
      </c>
      <c r="C212" s="1" t="s">
        <v>62</v>
      </c>
      <c r="D212" s="1">
        <v>2</v>
      </c>
      <c r="E212" s="1">
        <v>4</v>
      </c>
      <c r="F212" s="1">
        <v>4.5</v>
      </c>
      <c r="G212" s="1">
        <v>3</v>
      </c>
      <c r="H212" s="1"/>
      <c r="I212" s="13">
        <f t="shared" si="12"/>
        <v>108</v>
      </c>
    </row>
    <row r="213" spans="1:9">
      <c r="A213" s="1"/>
      <c r="B213" s="1" t="s">
        <v>53</v>
      </c>
      <c r="C213" s="1" t="s">
        <v>62</v>
      </c>
      <c r="D213" s="1">
        <v>1</v>
      </c>
      <c r="E213" s="1">
        <v>15</v>
      </c>
      <c r="F213" s="1">
        <v>1</v>
      </c>
      <c r="G213" s="1">
        <v>1</v>
      </c>
      <c r="H213" s="1"/>
      <c r="I213" s="13">
        <f t="shared" si="12"/>
        <v>15</v>
      </c>
    </row>
    <row r="214" spans="1:9">
      <c r="A214" s="1"/>
      <c r="B214" s="1" t="s">
        <v>54</v>
      </c>
      <c r="C214" s="1" t="s">
        <v>62</v>
      </c>
      <c r="D214" s="1">
        <v>2</v>
      </c>
      <c r="E214" s="1">
        <v>3</v>
      </c>
      <c r="F214" s="1">
        <v>63</v>
      </c>
      <c r="G214" s="1">
        <v>1</v>
      </c>
      <c r="H214" s="1"/>
      <c r="I214" s="13">
        <f t="shared" si="12"/>
        <v>378</v>
      </c>
    </row>
    <row r="215" spans="1:9">
      <c r="A215" s="1"/>
      <c r="B215" s="1" t="s">
        <v>55</v>
      </c>
      <c r="C215" s="1" t="s">
        <v>62</v>
      </c>
      <c r="D215" s="1">
        <v>2</v>
      </c>
      <c r="E215" s="1">
        <v>3</v>
      </c>
      <c r="F215" s="1">
        <v>25</v>
      </c>
      <c r="G215" s="1">
        <v>1</v>
      </c>
      <c r="H215" s="1"/>
      <c r="I215" s="13">
        <f t="shared" si="12"/>
        <v>150</v>
      </c>
    </row>
    <row r="216" spans="1:9">
      <c r="A216" s="1"/>
      <c r="B216" s="1"/>
      <c r="C216" s="98" t="s">
        <v>51</v>
      </c>
      <c r="D216" s="99"/>
      <c r="E216" s="99"/>
      <c r="F216" s="99"/>
      <c r="G216" s="99"/>
      <c r="H216" s="100"/>
      <c r="I216" s="13">
        <f>SUM(I209:I215)</f>
        <v>1479</v>
      </c>
    </row>
    <row r="217" spans="1:9">
      <c r="A217" s="1"/>
      <c r="B217" s="1"/>
      <c r="C217" s="98" t="s">
        <v>52</v>
      </c>
      <c r="D217" s="99"/>
      <c r="E217" s="99"/>
      <c r="F217" s="99"/>
      <c r="G217" s="99"/>
      <c r="H217" s="100"/>
      <c r="I217" s="13">
        <f>I216/10.75</f>
        <v>137.58139534883722</v>
      </c>
    </row>
    <row r="218" spans="1:9">
      <c r="A218" s="1"/>
      <c r="B218" s="6"/>
      <c r="C218" s="99" t="s">
        <v>77</v>
      </c>
      <c r="D218" s="99"/>
      <c r="E218" s="99"/>
      <c r="F218" s="99"/>
      <c r="G218" s="99"/>
      <c r="H218" s="99"/>
      <c r="I218" s="19">
        <f>I217*1.1</f>
        <v>151.33953488372094</v>
      </c>
    </row>
    <row r="219" spans="1:9" ht="117" customHeight="1">
      <c r="A219" s="2" t="s">
        <v>12</v>
      </c>
      <c r="B219" s="101" t="str">
        <f>'CR-CW-SHEET'!B32</f>
        <v>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v>
      </c>
      <c r="C219" s="102"/>
      <c r="D219" s="102"/>
      <c r="E219" s="102"/>
      <c r="F219" s="102"/>
      <c r="G219" s="102"/>
      <c r="H219" s="102"/>
      <c r="I219" s="103"/>
    </row>
    <row r="220" spans="1:9" s="4" customFormat="1">
      <c r="A220" s="104" t="s">
        <v>6</v>
      </c>
      <c r="B220" s="106" t="s">
        <v>0</v>
      </c>
      <c r="C220" s="106" t="s">
        <v>1</v>
      </c>
      <c r="D220" s="9"/>
      <c r="E220" s="106" t="s">
        <v>14</v>
      </c>
      <c r="F220" s="108" t="s">
        <v>7</v>
      </c>
      <c r="G220" s="108"/>
      <c r="H220" s="108"/>
      <c r="I220" s="106" t="s">
        <v>2</v>
      </c>
    </row>
    <row r="221" spans="1:9" s="4" customFormat="1">
      <c r="A221" s="105"/>
      <c r="B221" s="107"/>
      <c r="C221" s="107"/>
      <c r="D221" s="10"/>
      <c r="E221" s="107"/>
      <c r="F221" s="3" t="s">
        <v>8</v>
      </c>
      <c r="G221" s="3" t="s">
        <v>9</v>
      </c>
      <c r="H221" s="3" t="s">
        <v>10</v>
      </c>
      <c r="I221" s="107"/>
    </row>
    <row r="222" spans="1:9">
      <c r="A222" s="1"/>
      <c r="B222" s="1" t="s">
        <v>78</v>
      </c>
      <c r="C222" s="1" t="s">
        <v>15</v>
      </c>
      <c r="D222" s="1">
        <v>1</v>
      </c>
      <c r="E222" s="1">
        <v>1</v>
      </c>
      <c r="F222" s="1">
        <v>60</v>
      </c>
      <c r="G222" s="1">
        <v>30</v>
      </c>
      <c r="H222" s="1"/>
      <c r="I222" s="13">
        <f>G222*F222*E222*D222</f>
        <v>1800</v>
      </c>
    </row>
    <row r="223" spans="1:9">
      <c r="A223" s="1"/>
      <c r="B223" s="1"/>
      <c r="C223" s="98" t="s">
        <v>51</v>
      </c>
      <c r="D223" s="99"/>
      <c r="E223" s="99"/>
      <c r="F223" s="99"/>
      <c r="G223" s="99"/>
      <c r="H223" s="100"/>
      <c r="I223" s="13">
        <f>SUM(I222:I222)</f>
        <v>1800</v>
      </c>
    </row>
    <row r="224" spans="1:9">
      <c r="A224" s="1"/>
      <c r="B224" s="1"/>
      <c r="C224" s="98" t="s">
        <v>52</v>
      </c>
      <c r="D224" s="99"/>
      <c r="E224" s="99"/>
      <c r="F224" s="99"/>
      <c r="G224" s="99"/>
      <c r="H224" s="100"/>
      <c r="I224" s="13">
        <f>I223/10.75</f>
        <v>167.44186046511629</v>
      </c>
    </row>
    <row r="225" spans="1:9">
      <c r="A225" s="1"/>
      <c r="B225" s="6"/>
      <c r="C225" s="99" t="s">
        <v>77</v>
      </c>
      <c r="D225" s="99"/>
      <c r="E225" s="99"/>
      <c r="F225" s="99"/>
      <c r="G225" s="99"/>
      <c r="H225" s="99"/>
      <c r="I225" s="19">
        <f>I224*1.1</f>
        <v>184.18604651162795</v>
      </c>
    </row>
    <row r="226" spans="1:9" ht="117" customHeight="1">
      <c r="A226" s="2" t="s">
        <v>12</v>
      </c>
      <c r="B226" s="101" t="str">
        <f>'CR-CW-SHEET'!B37</f>
        <v>Providing/fixing stair railing consisting of M.S. Box section size 1-1/2"x3" of 16 SWG welded with M.S. flat 1"x1/8" continuously and welded over M.S. square bars 5/8"x5/8" punched in M.S. flat 2 ¾' high @ 5½" c/c fixed in steps of stair I/C painting 3 coats complete</v>
      </c>
      <c r="C226" s="102"/>
      <c r="D226" s="102"/>
      <c r="E226" s="102"/>
      <c r="F226" s="102"/>
      <c r="G226" s="102"/>
      <c r="H226" s="102"/>
      <c r="I226" s="103"/>
    </row>
    <row r="227" spans="1:9" s="4" customFormat="1">
      <c r="A227" s="104" t="s">
        <v>6</v>
      </c>
      <c r="B227" s="106" t="s">
        <v>0</v>
      </c>
      <c r="C227" s="106" t="s">
        <v>1</v>
      </c>
      <c r="D227" s="9"/>
      <c r="E227" s="106" t="s">
        <v>14</v>
      </c>
      <c r="F227" s="108" t="s">
        <v>7</v>
      </c>
      <c r="G227" s="108"/>
      <c r="H227" s="108"/>
      <c r="I227" s="106" t="s">
        <v>2</v>
      </c>
    </row>
    <row r="228" spans="1:9" s="4" customFormat="1" ht="24.9" customHeight="1">
      <c r="A228" s="105"/>
      <c r="B228" s="107"/>
      <c r="C228" s="107"/>
      <c r="D228" s="10"/>
      <c r="E228" s="107"/>
      <c r="F228" s="3" t="s">
        <v>8</v>
      </c>
      <c r="G228" s="3" t="s">
        <v>9</v>
      </c>
      <c r="H228" s="3" t="s">
        <v>10</v>
      </c>
      <c r="I228" s="107"/>
    </row>
    <row r="229" spans="1:9">
      <c r="A229" s="1"/>
      <c r="B229" s="1" t="s">
        <v>78</v>
      </c>
      <c r="C229" s="1" t="s">
        <v>15</v>
      </c>
      <c r="D229" s="1">
        <v>1</v>
      </c>
      <c r="E229" s="1">
        <v>1</v>
      </c>
      <c r="F229" s="1">
        <v>50</v>
      </c>
      <c r="G229" s="1">
        <v>3</v>
      </c>
      <c r="H229" s="1"/>
      <c r="I229" s="13">
        <f>G229*F229*E229*D229</f>
        <v>150</v>
      </c>
    </row>
    <row r="230" spans="1:9">
      <c r="A230" s="1"/>
      <c r="B230" s="1"/>
      <c r="C230" s="98" t="s">
        <v>51</v>
      </c>
      <c r="D230" s="99"/>
      <c r="E230" s="99"/>
      <c r="F230" s="99"/>
      <c r="G230" s="99"/>
      <c r="H230" s="100"/>
      <c r="I230" s="13">
        <f>SUM(I229:I229)</f>
        <v>150</v>
      </c>
    </row>
    <row r="231" spans="1:9">
      <c r="A231" s="1"/>
      <c r="B231" s="1"/>
      <c r="C231" s="98" t="s">
        <v>52</v>
      </c>
      <c r="D231" s="99"/>
      <c r="E231" s="99"/>
      <c r="F231" s="99"/>
      <c r="G231" s="99"/>
      <c r="H231" s="100"/>
      <c r="I231" s="13">
        <f>I230/10.75</f>
        <v>13.953488372093023</v>
      </c>
    </row>
    <row r="232" spans="1:9">
      <c r="A232" s="1"/>
      <c r="B232" s="6"/>
      <c r="C232" s="99" t="s">
        <v>77</v>
      </c>
      <c r="D232" s="99"/>
      <c r="E232" s="99"/>
      <c r="F232" s="99"/>
      <c r="G232" s="99"/>
      <c r="H232" s="99"/>
      <c r="I232" s="19">
        <f>I231*1.1</f>
        <v>15.348837209302326</v>
      </c>
    </row>
    <row r="233" spans="1:9" ht="117" customHeight="1">
      <c r="A233" s="2" t="s">
        <v>12</v>
      </c>
      <c r="B233" s="101" t="str">
        <f>'CR-CW-SHEET'!B38</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233" s="102"/>
      <c r="D233" s="102"/>
      <c r="E233" s="102"/>
      <c r="F233" s="102"/>
      <c r="G233" s="102"/>
      <c r="H233" s="102"/>
      <c r="I233" s="103"/>
    </row>
    <row r="234" spans="1:9" s="4" customFormat="1">
      <c r="A234" s="104" t="s">
        <v>6</v>
      </c>
      <c r="B234" s="106" t="s">
        <v>0</v>
      </c>
      <c r="C234" s="106" t="s">
        <v>1</v>
      </c>
      <c r="D234" s="9"/>
      <c r="E234" s="106" t="s">
        <v>14</v>
      </c>
      <c r="F234" s="108" t="s">
        <v>7</v>
      </c>
      <c r="G234" s="108"/>
      <c r="H234" s="108"/>
      <c r="I234" s="106" t="s">
        <v>2</v>
      </c>
    </row>
    <row r="235" spans="1:9" s="4" customFormat="1">
      <c r="A235" s="105"/>
      <c r="B235" s="107"/>
      <c r="C235" s="107"/>
      <c r="D235" s="10"/>
      <c r="E235" s="107"/>
      <c r="F235" s="3" t="s">
        <v>8</v>
      </c>
      <c r="G235" s="3" t="s">
        <v>9</v>
      </c>
      <c r="H235" s="3" t="s">
        <v>10</v>
      </c>
      <c r="I235" s="107"/>
    </row>
    <row r="236" spans="1:9">
      <c r="A236" s="1"/>
      <c r="B236" s="1" t="s">
        <v>18</v>
      </c>
      <c r="C236" s="1" t="s">
        <v>62</v>
      </c>
      <c r="D236" s="1">
        <v>2</v>
      </c>
      <c r="E236" s="1">
        <v>1</v>
      </c>
      <c r="F236" s="1">
        <v>4</v>
      </c>
      <c r="G236" s="1">
        <v>9.5</v>
      </c>
      <c r="H236" s="1"/>
      <c r="I236" s="13">
        <f>G236*F236*E236*D236</f>
        <v>76</v>
      </c>
    </row>
    <row r="237" spans="1:9">
      <c r="A237" s="1"/>
      <c r="B237" s="1" t="s">
        <v>86</v>
      </c>
      <c r="C237" s="1" t="s">
        <v>62</v>
      </c>
      <c r="D237" s="1">
        <v>2</v>
      </c>
      <c r="E237" s="1">
        <v>2</v>
      </c>
      <c r="F237" s="1">
        <v>6</v>
      </c>
      <c r="G237" s="1">
        <v>6.5</v>
      </c>
      <c r="H237" s="1"/>
      <c r="I237" s="13">
        <f t="shared" ref="I237:I238" si="13">G237*F237*E237*D237</f>
        <v>156</v>
      </c>
    </row>
    <row r="238" spans="1:9">
      <c r="A238" s="1"/>
      <c r="B238" s="1" t="s">
        <v>87</v>
      </c>
      <c r="C238" s="1" t="s">
        <v>62</v>
      </c>
      <c r="D238" s="1">
        <v>2</v>
      </c>
      <c r="E238" s="1">
        <v>2</v>
      </c>
      <c r="F238" s="1">
        <v>3</v>
      </c>
      <c r="G238" s="1">
        <v>6.5</v>
      </c>
      <c r="H238" s="1"/>
      <c r="I238" s="13">
        <f t="shared" si="13"/>
        <v>78</v>
      </c>
    </row>
    <row r="239" spans="1:9">
      <c r="A239" s="1"/>
      <c r="B239" s="1"/>
      <c r="C239" s="98" t="s">
        <v>51</v>
      </c>
      <c r="D239" s="99"/>
      <c r="E239" s="99"/>
      <c r="F239" s="99"/>
      <c r="G239" s="99"/>
      <c r="H239" s="100"/>
      <c r="I239" s="13">
        <f>SUM(I236:I238)</f>
        <v>310</v>
      </c>
    </row>
    <row r="240" spans="1:9">
      <c r="A240" s="1"/>
      <c r="B240" s="1"/>
      <c r="C240" s="98" t="s">
        <v>52</v>
      </c>
      <c r="D240" s="99"/>
      <c r="E240" s="99"/>
      <c r="F240" s="99"/>
      <c r="G240" s="99"/>
      <c r="H240" s="100"/>
      <c r="I240" s="13">
        <f>I239/10.75</f>
        <v>28.837209302325583</v>
      </c>
    </row>
    <row r="241" spans="1:9">
      <c r="A241" s="1"/>
      <c r="B241" s="6"/>
      <c r="C241" s="99" t="s">
        <v>77</v>
      </c>
      <c r="D241" s="99"/>
      <c r="E241" s="99"/>
      <c r="F241" s="99"/>
      <c r="G241" s="99"/>
      <c r="H241" s="99"/>
      <c r="I241" s="19">
        <f>I240*1.1</f>
        <v>31.720930232558143</v>
      </c>
    </row>
    <row r="242" spans="1:9" ht="117" customHeight="1">
      <c r="A242" s="2" t="s">
        <v>12</v>
      </c>
      <c r="B242" s="101" t="str">
        <f>'CR-CW-SHEET'!B39</f>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brassfittings, holdfast, duly painted, complete in all respects,including all cost of material and labour, etc. as perapproved design and as directed by theEngineer-in-charge:-v) glass pane 5 mm thick</v>
      </c>
      <c r="C242" s="102"/>
      <c r="D242" s="102"/>
      <c r="E242" s="102"/>
      <c r="F242" s="102"/>
      <c r="G242" s="102"/>
      <c r="H242" s="102"/>
      <c r="I242" s="103"/>
    </row>
    <row r="243" spans="1:9" s="4" customFormat="1">
      <c r="A243" s="104" t="s">
        <v>6</v>
      </c>
      <c r="B243" s="106" t="s">
        <v>0</v>
      </c>
      <c r="C243" s="106" t="s">
        <v>1</v>
      </c>
      <c r="D243" s="9"/>
      <c r="E243" s="106" t="s">
        <v>14</v>
      </c>
      <c r="F243" s="108" t="s">
        <v>7</v>
      </c>
      <c r="G243" s="108"/>
      <c r="H243" s="108"/>
      <c r="I243" s="106" t="s">
        <v>2</v>
      </c>
    </row>
    <row r="244" spans="1:9" s="4" customFormat="1">
      <c r="A244" s="105"/>
      <c r="B244" s="107"/>
      <c r="C244" s="107"/>
      <c r="D244" s="10"/>
      <c r="E244" s="107"/>
      <c r="F244" s="3" t="s">
        <v>8</v>
      </c>
      <c r="G244" s="3" t="s">
        <v>9</v>
      </c>
      <c r="H244" s="3" t="s">
        <v>10</v>
      </c>
      <c r="I244" s="107"/>
    </row>
    <row r="245" spans="1:9">
      <c r="A245" s="1"/>
      <c r="B245" s="1" t="s">
        <v>86</v>
      </c>
      <c r="C245" s="1" t="s">
        <v>62</v>
      </c>
      <c r="D245" s="1">
        <v>2</v>
      </c>
      <c r="E245" s="1">
        <v>2</v>
      </c>
      <c r="F245" s="1">
        <v>6</v>
      </c>
      <c r="G245" s="1">
        <v>6.5</v>
      </c>
      <c r="H245" s="1"/>
      <c r="I245" s="13">
        <f>G245*F245*E245*D245</f>
        <v>156</v>
      </c>
    </row>
    <row r="246" spans="1:9">
      <c r="A246" s="1"/>
      <c r="B246" s="1" t="s">
        <v>87</v>
      </c>
      <c r="C246" s="1" t="s">
        <v>62</v>
      </c>
      <c r="D246" s="1">
        <v>2</v>
      </c>
      <c r="E246" s="1">
        <v>2</v>
      </c>
      <c r="F246" s="1">
        <v>3</v>
      </c>
      <c r="G246" s="1">
        <v>6.5</v>
      </c>
      <c r="H246" s="1"/>
      <c r="I246" s="13">
        <f>G246*F246*E246*D246</f>
        <v>78</v>
      </c>
    </row>
    <row r="247" spans="1:9">
      <c r="A247" s="1"/>
      <c r="B247" s="1"/>
      <c r="C247" s="98" t="s">
        <v>51</v>
      </c>
      <c r="D247" s="99"/>
      <c r="E247" s="99"/>
      <c r="F247" s="99"/>
      <c r="G247" s="99"/>
      <c r="H247" s="100"/>
      <c r="I247" s="13">
        <f>SUM(I245:I246)</f>
        <v>234</v>
      </c>
    </row>
    <row r="248" spans="1:9">
      <c r="A248" s="1"/>
      <c r="B248" s="1"/>
      <c r="C248" s="98" t="s">
        <v>52</v>
      </c>
      <c r="D248" s="99"/>
      <c r="E248" s="99"/>
      <c r="F248" s="99"/>
      <c r="G248" s="99"/>
      <c r="H248" s="100"/>
      <c r="I248" s="13">
        <f>I247/10.75</f>
        <v>21.767441860465116</v>
      </c>
    </row>
    <row r="249" spans="1:9">
      <c r="A249" s="1"/>
      <c r="B249" s="6"/>
      <c r="C249" s="99" t="s">
        <v>77</v>
      </c>
      <c r="D249" s="99"/>
      <c r="E249" s="99"/>
      <c r="F249" s="99"/>
      <c r="G249" s="99"/>
      <c r="H249" s="99"/>
      <c r="I249" s="19">
        <f>I248*1.1</f>
        <v>23.944186046511629</v>
      </c>
    </row>
    <row r="250" spans="1:9" ht="117" customHeight="1">
      <c r="A250" s="2" t="s">
        <v>12</v>
      </c>
      <c r="B250" s="101" t="str">
        <f>'CR-CW-SHEET'!B40</f>
        <v>Providing and Fixing steel grating on windows comprising of ¾” MS square bars of 4"c/c penetrated through punched holes of 3 no Ms flat 2”x3/8” duly welded wiith 2”x2”x3/8" angle iron frame i/c three coat painting complete in all respect as approved by the Engineer incharge</v>
      </c>
      <c r="C250" s="102"/>
      <c r="D250" s="102"/>
      <c r="E250" s="102"/>
      <c r="F250" s="102"/>
      <c r="G250" s="102"/>
      <c r="H250" s="102"/>
      <c r="I250" s="103"/>
    </row>
    <row r="251" spans="1:9" s="4" customFormat="1">
      <c r="A251" s="104" t="s">
        <v>6</v>
      </c>
      <c r="B251" s="106" t="s">
        <v>0</v>
      </c>
      <c r="C251" s="106" t="s">
        <v>1</v>
      </c>
      <c r="D251" s="9"/>
      <c r="E251" s="106" t="s">
        <v>14</v>
      </c>
      <c r="F251" s="108" t="s">
        <v>7</v>
      </c>
      <c r="G251" s="108"/>
      <c r="H251" s="108"/>
      <c r="I251" s="106" t="s">
        <v>2</v>
      </c>
    </row>
    <row r="252" spans="1:9" s="4" customFormat="1">
      <c r="A252" s="105"/>
      <c r="B252" s="107"/>
      <c r="C252" s="107"/>
      <c r="D252" s="10"/>
      <c r="E252" s="107"/>
      <c r="F252" s="3" t="s">
        <v>8</v>
      </c>
      <c r="G252" s="3" t="s">
        <v>9</v>
      </c>
      <c r="H252" s="3" t="s">
        <v>10</v>
      </c>
      <c r="I252" s="107"/>
    </row>
    <row r="253" spans="1:9">
      <c r="A253" s="1"/>
      <c r="B253" s="1" t="s">
        <v>86</v>
      </c>
      <c r="C253" s="1" t="s">
        <v>62</v>
      </c>
      <c r="D253" s="1">
        <v>2</v>
      </c>
      <c r="E253" s="1">
        <v>2</v>
      </c>
      <c r="F253" s="1">
        <v>6</v>
      </c>
      <c r="G253" s="1">
        <v>6.5</v>
      </c>
      <c r="H253" s="1"/>
      <c r="I253" s="13">
        <f>G253*F253*E253*D253</f>
        <v>156</v>
      </c>
    </row>
    <row r="254" spans="1:9">
      <c r="A254" s="1"/>
      <c r="B254" s="1" t="s">
        <v>87</v>
      </c>
      <c r="C254" s="1" t="s">
        <v>62</v>
      </c>
      <c r="D254" s="1">
        <v>2</v>
      </c>
      <c r="E254" s="1">
        <v>2</v>
      </c>
      <c r="F254" s="1">
        <v>3</v>
      </c>
      <c r="G254" s="1">
        <v>6.5</v>
      </c>
      <c r="H254" s="1"/>
      <c r="I254" s="13">
        <f>G254*F254*E254*D254</f>
        <v>78</v>
      </c>
    </row>
    <row r="255" spans="1:9">
      <c r="A255" s="1"/>
      <c r="B255" s="1"/>
      <c r="C255" s="98" t="s">
        <v>51</v>
      </c>
      <c r="D255" s="99"/>
      <c r="E255" s="99"/>
      <c r="F255" s="99"/>
      <c r="G255" s="99"/>
      <c r="H255" s="100"/>
      <c r="I255" s="13">
        <f>SUM(I253:I254)</f>
        <v>234</v>
      </c>
    </row>
    <row r="256" spans="1:9">
      <c r="A256" s="1"/>
      <c r="B256" s="1"/>
      <c r="C256" s="98" t="s">
        <v>52</v>
      </c>
      <c r="D256" s="99"/>
      <c r="E256" s="99"/>
      <c r="F256" s="99"/>
      <c r="G256" s="99"/>
      <c r="H256" s="100"/>
      <c r="I256" s="13">
        <f>I255/10.75</f>
        <v>21.767441860465116</v>
      </c>
    </row>
    <row r="257" spans="1:9">
      <c r="A257" s="1"/>
      <c r="B257" s="6"/>
      <c r="C257" s="99" t="s">
        <v>77</v>
      </c>
      <c r="D257" s="99"/>
      <c r="E257" s="99"/>
      <c r="F257" s="99"/>
      <c r="G257" s="99"/>
      <c r="H257" s="99"/>
      <c r="I257" s="19">
        <f>I256*1.1</f>
        <v>23.944186046511629</v>
      </c>
    </row>
    <row r="258" spans="1:9" ht="117" customHeight="1">
      <c r="A258" s="2" t="s">
        <v>12</v>
      </c>
      <c r="B258" s="101" t="str">
        <f>'CR-CW-SHEET'!B41</f>
        <v>P/F iron grated doors comprising of 2-1/2”x2-1/2”x3/8” angle iron chowkat ,2”x2”x3/8” angle iron frame and with ¾” square bar at 4”center to center penetrate through punch holes of 2-nos 2”x3/8”MS flat horizantal bracings i/c cost of gussest plates of 3/8” MSsheet, hinges, MS Sliding Bolts and three coats of painting completein all respect as approved and directed by the Engineer incharge.</v>
      </c>
      <c r="C258" s="102"/>
      <c r="D258" s="102"/>
      <c r="E258" s="102"/>
      <c r="F258" s="102"/>
      <c r="G258" s="102"/>
      <c r="H258" s="102"/>
      <c r="I258" s="103"/>
    </row>
    <row r="259" spans="1:9" s="4" customFormat="1">
      <c r="A259" s="104" t="s">
        <v>6</v>
      </c>
      <c r="B259" s="106" t="s">
        <v>0</v>
      </c>
      <c r="C259" s="106" t="s">
        <v>1</v>
      </c>
      <c r="D259" s="9"/>
      <c r="E259" s="106" t="s">
        <v>14</v>
      </c>
      <c r="F259" s="108" t="s">
        <v>7</v>
      </c>
      <c r="G259" s="108"/>
      <c r="H259" s="108"/>
      <c r="I259" s="106" t="s">
        <v>2</v>
      </c>
    </row>
    <row r="260" spans="1:9" s="4" customFormat="1">
      <c r="A260" s="105"/>
      <c r="B260" s="107"/>
      <c r="C260" s="107"/>
      <c r="D260" s="10"/>
      <c r="E260" s="107"/>
      <c r="F260" s="3" t="s">
        <v>8</v>
      </c>
      <c r="G260" s="3" t="s">
        <v>9</v>
      </c>
      <c r="H260" s="3" t="s">
        <v>10</v>
      </c>
      <c r="I260" s="107"/>
    </row>
    <row r="261" spans="1:9">
      <c r="A261" s="1"/>
      <c r="B261" s="1" t="s">
        <v>18</v>
      </c>
      <c r="C261" s="1" t="s">
        <v>62</v>
      </c>
      <c r="D261" s="1">
        <v>2</v>
      </c>
      <c r="E261" s="1">
        <v>1</v>
      </c>
      <c r="F261" s="1">
        <v>4</v>
      </c>
      <c r="G261" s="1">
        <v>9.5</v>
      </c>
      <c r="H261" s="1"/>
      <c r="I261" s="13">
        <f>G261*F261*E261*D261</f>
        <v>76</v>
      </c>
    </row>
    <row r="262" spans="1:9">
      <c r="A262" s="1"/>
      <c r="B262" s="1"/>
      <c r="C262" s="98" t="s">
        <v>51</v>
      </c>
      <c r="D262" s="99"/>
      <c r="E262" s="99"/>
      <c r="F262" s="99"/>
      <c r="G262" s="99"/>
      <c r="H262" s="100"/>
      <c r="I262" s="13">
        <f>SUM(I261:I261)</f>
        <v>76</v>
      </c>
    </row>
    <row r="263" spans="1:9">
      <c r="A263" s="1"/>
      <c r="B263" s="1"/>
      <c r="C263" s="98" t="s">
        <v>52</v>
      </c>
      <c r="D263" s="99"/>
      <c r="E263" s="99"/>
      <c r="F263" s="99"/>
      <c r="G263" s="99"/>
      <c r="H263" s="100"/>
      <c r="I263" s="13">
        <f>I262/10.75</f>
        <v>7.0697674418604652</v>
      </c>
    </row>
    <row r="264" spans="1:9">
      <c r="A264" s="1"/>
      <c r="B264" s="6"/>
      <c r="C264" s="99" t="s">
        <v>77</v>
      </c>
      <c r="D264" s="99"/>
      <c r="E264" s="99"/>
      <c r="F264" s="99"/>
      <c r="G264" s="99"/>
      <c r="H264" s="99"/>
      <c r="I264" s="19">
        <f>I263*1.1</f>
        <v>7.7767441860465123</v>
      </c>
    </row>
    <row r="265" spans="1:9" ht="117" customHeight="1">
      <c r="A265" s="2" t="s">
        <v>12</v>
      </c>
      <c r="B265" s="101" t="str">
        <f>'CR-CW-SHEET'!B42</f>
        <v>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v>
      </c>
      <c r="C265" s="102"/>
      <c r="D265" s="102"/>
      <c r="E265" s="102"/>
      <c r="F265" s="102"/>
      <c r="G265" s="102"/>
      <c r="H265" s="102"/>
      <c r="I265" s="103"/>
    </row>
    <row r="266" spans="1:9" s="4" customFormat="1">
      <c r="A266" s="104" t="s">
        <v>6</v>
      </c>
      <c r="B266" s="106" t="s">
        <v>0</v>
      </c>
      <c r="C266" s="106" t="s">
        <v>1</v>
      </c>
      <c r="D266" s="9"/>
      <c r="E266" s="106" t="s">
        <v>14</v>
      </c>
      <c r="F266" s="108" t="s">
        <v>7</v>
      </c>
      <c r="G266" s="108"/>
      <c r="H266" s="108"/>
      <c r="I266" s="106" t="s">
        <v>2</v>
      </c>
    </row>
    <row r="267" spans="1:9" s="4" customFormat="1">
      <c r="A267" s="105"/>
      <c r="B267" s="107"/>
      <c r="C267" s="107"/>
      <c r="D267" s="10"/>
      <c r="E267" s="107"/>
      <c r="F267" s="3" t="s">
        <v>8</v>
      </c>
      <c r="G267" s="3" t="s">
        <v>9</v>
      </c>
      <c r="H267" s="3" t="s">
        <v>10</v>
      </c>
      <c r="I267" s="107"/>
    </row>
    <row r="268" spans="1:9">
      <c r="A268" s="1"/>
      <c r="B268" s="1" t="s">
        <v>88</v>
      </c>
      <c r="C268" s="1" t="s">
        <v>62</v>
      </c>
      <c r="D268" s="1">
        <v>2</v>
      </c>
      <c r="E268" s="1">
        <v>2</v>
      </c>
      <c r="F268" s="1">
        <v>2</v>
      </c>
      <c r="G268" s="1">
        <v>6.75</v>
      </c>
      <c r="H268" s="1"/>
      <c r="I268" s="13">
        <f>G268*F268*E268*D268</f>
        <v>54</v>
      </c>
    </row>
    <row r="269" spans="1:9">
      <c r="A269" s="1"/>
      <c r="B269" s="1"/>
      <c r="C269" s="98" t="s">
        <v>51</v>
      </c>
      <c r="D269" s="99"/>
      <c r="E269" s="99"/>
      <c r="F269" s="99"/>
      <c r="G269" s="99"/>
      <c r="H269" s="100"/>
      <c r="I269" s="13">
        <f>SUM(I268:I268)</f>
        <v>54</v>
      </c>
    </row>
    <row r="270" spans="1:9">
      <c r="A270" s="1"/>
      <c r="B270" s="1"/>
      <c r="C270" s="98" t="s">
        <v>52</v>
      </c>
      <c r="D270" s="99"/>
      <c r="E270" s="99"/>
      <c r="F270" s="99"/>
      <c r="G270" s="99"/>
      <c r="H270" s="100"/>
      <c r="I270" s="13">
        <f>I269/10.75</f>
        <v>5.0232558139534884</v>
      </c>
    </row>
    <row r="271" spans="1:9">
      <c r="A271" s="1"/>
      <c r="B271" s="6"/>
      <c r="C271" s="99" t="s">
        <v>77</v>
      </c>
      <c r="D271" s="99"/>
      <c r="E271" s="99"/>
      <c r="F271" s="99"/>
      <c r="G271" s="99"/>
      <c r="H271" s="99"/>
      <c r="I271" s="19">
        <f>I270*1.1</f>
        <v>5.525581395348838</v>
      </c>
    </row>
    <row r="272" spans="1:9" ht="117" customHeight="1">
      <c r="A272" s="2" t="s">
        <v>12</v>
      </c>
      <c r="B272" s="101" t="str">
        <f>'CR-CW-SHEET'!B34</f>
        <v>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v>
      </c>
      <c r="C272" s="102"/>
      <c r="D272" s="102"/>
      <c r="E272" s="102"/>
      <c r="F272" s="102"/>
      <c r="G272" s="102"/>
      <c r="H272" s="102"/>
      <c r="I272" s="103"/>
    </row>
    <row r="273" spans="1:9" s="4" customFormat="1">
      <c r="A273" s="104" t="s">
        <v>6</v>
      </c>
      <c r="B273" s="106" t="s">
        <v>0</v>
      </c>
      <c r="C273" s="106" t="s">
        <v>1</v>
      </c>
      <c r="D273" s="9"/>
      <c r="E273" s="106" t="s">
        <v>14</v>
      </c>
      <c r="F273" s="108" t="s">
        <v>7</v>
      </c>
      <c r="G273" s="108"/>
      <c r="H273" s="108"/>
      <c r="I273" s="106" t="s">
        <v>2</v>
      </c>
    </row>
    <row r="274" spans="1:9" s="4" customFormat="1">
      <c r="A274" s="105"/>
      <c r="B274" s="107"/>
      <c r="C274" s="107"/>
      <c r="D274" s="10"/>
      <c r="E274" s="107"/>
      <c r="F274" s="3" t="s">
        <v>8</v>
      </c>
      <c r="G274" s="3" t="s">
        <v>9</v>
      </c>
      <c r="H274" s="3" t="s">
        <v>10</v>
      </c>
      <c r="I274" s="107"/>
    </row>
    <row r="275" spans="1:9">
      <c r="A275" s="1"/>
      <c r="B275" s="1" t="s">
        <v>131</v>
      </c>
      <c r="C275" s="1" t="s">
        <v>62</v>
      </c>
      <c r="D275" s="1">
        <v>1</v>
      </c>
      <c r="E275" s="1">
        <v>4</v>
      </c>
      <c r="F275" s="1">
        <v>60</v>
      </c>
      <c r="G275" s="1">
        <v>0.57999999999999996</v>
      </c>
      <c r="H275" s="1"/>
      <c r="I275" s="13">
        <f>G275*F275*E275*D275</f>
        <v>139.19999999999999</v>
      </c>
    </row>
    <row r="276" spans="1:9">
      <c r="A276" s="1"/>
      <c r="B276" s="1"/>
      <c r="C276" s="98" t="s">
        <v>51</v>
      </c>
      <c r="D276" s="99"/>
      <c r="E276" s="99"/>
      <c r="F276" s="99"/>
      <c r="G276" s="99"/>
      <c r="H276" s="100"/>
      <c r="I276" s="13">
        <f>SUM(I275:I275)</f>
        <v>139.19999999999999</v>
      </c>
    </row>
    <row r="277" spans="1:9">
      <c r="A277" s="1"/>
      <c r="B277" s="1"/>
      <c r="C277" s="98" t="s">
        <v>52</v>
      </c>
      <c r="D277" s="99"/>
      <c r="E277" s="99"/>
      <c r="F277" s="99"/>
      <c r="G277" s="99"/>
      <c r="H277" s="100"/>
      <c r="I277" s="13">
        <f>I276/10.75</f>
        <v>12.948837209302324</v>
      </c>
    </row>
    <row r="278" spans="1:9">
      <c r="A278" s="1"/>
      <c r="B278" s="6"/>
      <c r="C278" s="99" t="s">
        <v>77</v>
      </c>
      <c r="D278" s="99"/>
      <c r="E278" s="99"/>
      <c r="F278" s="99"/>
      <c r="G278" s="99"/>
      <c r="H278" s="99"/>
      <c r="I278" s="19">
        <f>I277*1.1</f>
        <v>14.243720930232557</v>
      </c>
    </row>
    <row r="279" spans="1:9" ht="117" customHeight="1">
      <c r="A279" s="2" t="s">
        <v>12</v>
      </c>
      <c r="B279" s="101" t="str">
        <f>'CR-CW-SHEET'!B35</f>
        <v>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v>
      </c>
      <c r="C279" s="102"/>
      <c r="D279" s="102"/>
      <c r="E279" s="102"/>
      <c r="F279" s="102"/>
      <c r="G279" s="102"/>
      <c r="H279" s="102"/>
      <c r="I279" s="103"/>
    </row>
    <row r="280" spans="1:9" s="4" customFormat="1">
      <c r="A280" s="104" t="s">
        <v>6</v>
      </c>
      <c r="B280" s="106" t="s">
        <v>0</v>
      </c>
      <c r="C280" s="106" t="s">
        <v>1</v>
      </c>
      <c r="D280" s="9"/>
      <c r="E280" s="106" t="s">
        <v>14</v>
      </c>
      <c r="F280" s="108" t="s">
        <v>7</v>
      </c>
      <c r="G280" s="108"/>
      <c r="H280" s="108"/>
      <c r="I280" s="106" t="s">
        <v>2</v>
      </c>
    </row>
    <row r="281" spans="1:9" s="4" customFormat="1">
      <c r="A281" s="105"/>
      <c r="B281" s="107"/>
      <c r="C281" s="107"/>
      <c r="D281" s="10"/>
      <c r="E281" s="107"/>
      <c r="F281" s="3" t="s">
        <v>8</v>
      </c>
      <c r="G281" s="3" t="s">
        <v>9</v>
      </c>
      <c r="H281" s="3" t="s">
        <v>10</v>
      </c>
      <c r="I281" s="107"/>
    </row>
    <row r="282" spans="1:9">
      <c r="A282" s="1"/>
      <c r="B282" s="1" t="s">
        <v>88</v>
      </c>
      <c r="C282" s="1" t="s">
        <v>62</v>
      </c>
      <c r="D282" s="1">
        <v>1</v>
      </c>
      <c r="E282" s="1">
        <v>4</v>
      </c>
      <c r="F282" s="1">
        <v>60</v>
      </c>
      <c r="G282" s="1">
        <v>1</v>
      </c>
      <c r="H282" s="1"/>
      <c r="I282" s="13">
        <f>G282*F282*E282*D282</f>
        <v>240</v>
      </c>
    </row>
    <row r="283" spans="1:9">
      <c r="A283" s="1"/>
      <c r="B283" s="1"/>
      <c r="C283" s="98" t="s">
        <v>51</v>
      </c>
      <c r="D283" s="99"/>
      <c r="E283" s="99"/>
      <c r="F283" s="99"/>
      <c r="G283" s="99"/>
      <c r="H283" s="100"/>
      <c r="I283" s="13">
        <f>SUM(I282:I282)</f>
        <v>240</v>
      </c>
    </row>
    <row r="284" spans="1:9">
      <c r="A284" s="1"/>
      <c r="B284" s="1"/>
      <c r="C284" s="98" t="s">
        <v>52</v>
      </c>
      <c r="D284" s="99"/>
      <c r="E284" s="99"/>
      <c r="F284" s="99"/>
      <c r="G284" s="99"/>
      <c r="H284" s="100"/>
      <c r="I284" s="13">
        <f>I283/10.75</f>
        <v>22.325581395348838</v>
      </c>
    </row>
    <row r="285" spans="1:9">
      <c r="A285" s="1"/>
      <c r="B285" s="6"/>
      <c r="C285" s="99" t="s">
        <v>77</v>
      </c>
      <c r="D285" s="99"/>
      <c r="E285" s="99"/>
      <c r="F285" s="99"/>
      <c r="G285" s="99"/>
      <c r="H285" s="99"/>
      <c r="I285" s="19">
        <f>I284*1.1</f>
        <v>24.558139534883722</v>
      </c>
    </row>
    <row r="286" spans="1:9" ht="117" customHeight="1">
      <c r="A286" s="2" t="s">
        <v>12</v>
      </c>
      <c r="B286" s="101" t="str">
        <f>'CR-CW-SHEET'!B43</f>
        <v>Making and fixing 1" (25 mm) thick kail or chir wooden green board with frame.</v>
      </c>
      <c r="C286" s="102"/>
      <c r="D286" s="102"/>
      <c r="E286" s="102"/>
      <c r="F286" s="102"/>
      <c r="G286" s="102"/>
      <c r="H286" s="102"/>
      <c r="I286" s="103"/>
    </row>
    <row r="287" spans="1:9" s="4" customFormat="1">
      <c r="A287" s="104" t="s">
        <v>6</v>
      </c>
      <c r="B287" s="106" t="s">
        <v>0</v>
      </c>
      <c r="C287" s="106" t="s">
        <v>1</v>
      </c>
      <c r="D287" s="9"/>
      <c r="E287" s="106" t="s">
        <v>14</v>
      </c>
      <c r="F287" s="108" t="s">
        <v>7</v>
      </c>
      <c r="G287" s="108"/>
      <c r="H287" s="108"/>
      <c r="I287" s="106" t="s">
        <v>2</v>
      </c>
    </row>
    <row r="288" spans="1:9" s="4" customFormat="1">
      <c r="A288" s="105"/>
      <c r="B288" s="107"/>
      <c r="C288" s="107"/>
      <c r="D288" s="10"/>
      <c r="E288" s="107"/>
      <c r="F288" s="3" t="s">
        <v>8</v>
      </c>
      <c r="G288" s="3" t="s">
        <v>9</v>
      </c>
      <c r="H288" s="3" t="s">
        <v>10</v>
      </c>
      <c r="I288" s="107"/>
    </row>
    <row r="289" spans="1:9">
      <c r="A289" s="1"/>
      <c r="B289" s="1" t="s">
        <v>88</v>
      </c>
      <c r="C289" s="1" t="s">
        <v>62</v>
      </c>
      <c r="D289" s="1">
        <v>2</v>
      </c>
      <c r="E289" s="1">
        <v>2</v>
      </c>
      <c r="F289" s="1">
        <v>8</v>
      </c>
      <c r="G289" s="1">
        <v>4</v>
      </c>
      <c r="H289" s="1"/>
      <c r="I289" s="13">
        <f>G289*F289*E289*D289</f>
        <v>128</v>
      </c>
    </row>
    <row r="290" spans="1:9">
      <c r="A290" s="1"/>
      <c r="B290" s="1"/>
      <c r="C290" s="98" t="s">
        <v>51</v>
      </c>
      <c r="D290" s="99"/>
      <c r="E290" s="99"/>
      <c r="F290" s="99"/>
      <c r="G290" s="99"/>
      <c r="H290" s="100"/>
      <c r="I290" s="13">
        <f>SUM(I289:I289)</f>
        <v>128</v>
      </c>
    </row>
    <row r="291" spans="1:9">
      <c r="A291" s="1"/>
      <c r="B291" s="1"/>
      <c r="C291" s="98" t="s">
        <v>52</v>
      </c>
      <c r="D291" s="99"/>
      <c r="E291" s="99"/>
      <c r="F291" s="99"/>
      <c r="G291" s="99"/>
      <c r="H291" s="100"/>
      <c r="I291" s="13">
        <f>I290/10.75</f>
        <v>11.906976744186046</v>
      </c>
    </row>
    <row r="292" spans="1:9">
      <c r="A292" s="1"/>
      <c r="B292" s="6"/>
      <c r="C292" s="99" t="s">
        <v>77</v>
      </c>
      <c r="D292" s="99"/>
      <c r="E292" s="99"/>
      <c r="F292" s="99"/>
      <c r="G292" s="99"/>
      <c r="H292" s="99"/>
      <c r="I292" s="19">
        <f>I291*1.1</f>
        <v>13.097674418604653</v>
      </c>
    </row>
  </sheetData>
  <mergeCells count="310">
    <mergeCell ref="A82:A83"/>
    <mergeCell ref="I82:I83"/>
    <mergeCell ref="F128:H128"/>
    <mergeCell ref="B128:B129"/>
    <mergeCell ref="C128:C129"/>
    <mergeCell ref="B3:I3"/>
    <mergeCell ref="A4:A5"/>
    <mergeCell ref="B4:B5"/>
    <mergeCell ref="C4:C5"/>
    <mergeCell ref="E4:E5"/>
    <mergeCell ref="F4:H4"/>
    <mergeCell ref="I4:I5"/>
    <mergeCell ref="C13:H13"/>
    <mergeCell ref="C14:H14"/>
    <mergeCell ref="C48:H48"/>
    <mergeCell ref="C49:H49"/>
    <mergeCell ref="A89:A90"/>
    <mergeCell ref="B89:B90"/>
    <mergeCell ref="C89:C90"/>
    <mergeCell ref="E89:E90"/>
    <mergeCell ref="F89:H89"/>
    <mergeCell ref="I89:I90"/>
    <mergeCell ref="B123:G124"/>
    <mergeCell ref="B99:I99"/>
    <mergeCell ref="A100:A101"/>
    <mergeCell ref="B100:B101"/>
    <mergeCell ref="C100:C101"/>
    <mergeCell ref="E100:E101"/>
    <mergeCell ref="F100:H100"/>
    <mergeCell ref="I100:I101"/>
    <mergeCell ref="C109:H109"/>
    <mergeCell ref="C110:H110"/>
    <mergeCell ref="B112:I112"/>
    <mergeCell ref="A25:A26"/>
    <mergeCell ref="B25:B26"/>
    <mergeCell ref="C25:C26"/>
    <mergeCell ref="E25:E26"/>
    <mergeCell ref="F25:H25"/>
    <mergeCell ref="I25:I26"/>
    <mergeCell ref="A59:A60"/>
    <mergeCell ref="B59:B60"/>
    <mergeCell ref="B51:I51"/>
    <mergeCell ref="A52:A53"/>
    <mergeCell ref="B52:B53"/>
    <mergeCell ref="C52:C53"/>
    <mergeCell ref="E52:E53"/>
    <mergeCell ref="F52:H52"/>
    <mergeCell ref="I52:I53"/>
    <mergeCell ref="C55:H55"/>
    <mergeCell ref="C56:H56"/>
    <mergeCell ref="B67:I67"/>
    <mergeCell ref="A68:A69"/>
    <mergeCell ref="B68:B69"/>
    <mergeCell ref="C68:C69"/>
    <mergeCell ref="B142:I142"/>
    <mergeCell ref="A143:A144"/>
    <mergeCell ref="B143:B144"/>
    <mergeCell ref="C143:C144"/>
    <mergeCell ref="E143:E144"/>
    <mergeCell ref="F143:H143"/>
    <mergeCell ref="I143:I144"/>
    <mergeCell ref="C125:H125"/>
    <mergeCell ref="C141:H141"/>
    <mergeCell ref="B139:G140"/>
    <mergeCell ref="I128:I129"/>
    <mergeCell ref="B127:I127"/>
    <mergeCell ref="A128:A129"/>
    <mergeCell ref="E128:E129"/>
    <mergeCell ref="C87:H87"/>
    <mergeCell ref="A113:A114"/>
    <mergeCell ref="B113:B114"/>
    <mergeCell ref="C113:C114"/>
    <mergeCell ref="A166:A167"/>
    <mergeCell ref="B166:B167"/>
    <mergeCell ref="C166:C167"/>
    <mergeCell ref="E166:E167"/>
    <mergeCell ref="F166:H166"/>
    <mergeCell ref="I166:I167"/>
    <mergeCell ref="C149:H149"/>
    <mergeCell ref="C157:H157"/>
    <mergeCell ref="C164:H164"/>
    <mergeCell ref="C162:H162"/>
    <mergeCell ref="C163:H163"/>
    <mergeCell ref="C155:H155"/>
    <mergeCell ref="C156:H156"/>
    <mergeCell ref="B158:I158"/>
    <mergeCell ref="A159:A160"/>
    <mergeCell ref="B159:B160"/>
    <mergeCell ref="C159:C160"/>
    <mergeCell ref="E159:E160"/>
    <mergeCell ref="F159:H159"/>
    <mergeCell ref="I159:I160"/>
    <mergeCell ref="B150:I150"/>
    <mergeCell ref="A151:A152"/>
    <mergeCell ref="B151:B152"/>
    <mergeCell ref="C151:C152"/>
    <mergeCell ref="A182:A183"/>
    <mergeCell ref="B182:B183"/>
    <mergeCell ref="C182:C183"/>
    <mergeCell ref="E182:E183"/>
    <mergeCell ref="F182:H182"/>
    <mergeCell ref="I182:I183"/>
    <mergeCell ref="B191:G192"/>
    <mergeCell ref="B194:I194"/>
    <mergeCell ref="C170:H170"/>
    <mergeCell ref="B172:I172"/>
    <mergeCell ref="A173:A174"/>
    <mergeCell ref="B173:B174"/>
    <mergeCell ref="C173:C174"/>
    <mergeCell ref="E173:E174"/>
    <mergeCell ref="F173:H173"/>
    <mergeCell ref="I173:I174"/>
    <mergeCell ref="C171:H171"/>
    <mergeCell ref="B206:I206"/>
    <mergeCell ref="A207:A208"/>
    <mergeCell ref="B207:B208"/>
    <mergeCell ref="C207:C208"/>
    <mergeCell ref="E207:E208"/>
    <mergeCell ref="F207:H207"/>
    <mergeCell ref="I207:I208"/>
    <mergeCell ref="I195:I196"/>
    <mergeCell ref="B203:G204"/>
    <mergeCell ref="C205:H205"/>
    <mergeCell ref="I59:I60"/>
    <mergeCell ref="C96:H96"/>
    <mergeCell ref="C97:H97"/>
    <mergeCell ref="B88:I88"/>
    <mergeCell ref="C57:H57"/>
    <mergeCell ref="B58:I58"/>
    <mergeCell ref="F195:H195"/>
    <mergeCell ref="C178:H178"/>
    <mergeCell ref="C179:H179"/>
    <mergeCell ref="C180:H180"/>
    <mergeCell ref="C193:H193"/>
    <mergeCell ref="B181:I181"/>
    <mergeCell ref="C169:H169"/>
    <mergeCell ref="B165:I165"/>
    <mergeCell ref="C147:H147"/>
    <mergeCell ref="C148:H148"/>
    <mergeCell ref="E151:E152"/>
    <mergeCell ref="F151:H151"/>
    <mergeCell ref="I151:I152"/>
    <mergeCell ref="E113:E114"/>
    <mergeCell ref="F113:H113"/>
    <mergeCell ref="I113:I114"/>
    <mergeCell ref="C85:H85"/>
    <mergeCell ref="C86:H86"/>
    <mergeCell ref="A227:A228"/>
    <mergeCell ref="B227:B228"/>
    <mergeCell ref="C227:C228"/>
    <mergeCell ref="E227:E228"/>
    <mergeCell ref="F227:H227"/>
    <mergeCell ref="I227:I228"/>
    <mergeCell ref="C15:H15"/>
    <mergeCell ref="C35:H35"/>
    <mergeCell ref="C50:H50"/>
    <mergeCell ref="C98:H98"/>
    <mergeCell ref="C111:H111"/>
    <mergeCell ref="C59:C60"/>
    <mergeCell ref="E59:E60"/>
    <mergeCell ref="F59:H59"/>
    <mergeCell ref="C64:H64"/>
    <mergeCell ref="C65:H65"/>
    <mergeCell ref="C66:H66"/>
    <mergeCell ref="B81:I81"/>
    <mergeCell ref="B82:B83"/>
    <mergeCell ref="C82:C83"/>
    <mergeCell ref="E82:E83"/>
    <mergeCell ref="F82:H82"/>
    <mergeCell ref="C33:H33"/>
    <mergeCell ref="C34:H34"/>
    <mergeCell ref="E220:E221"/>
    <mergeCell ref="F220:H220"/>
    <mergeCell ref="I220:I221"/>
    <mergeCell ref="C216:H216"/>
    <mergeCell ref="C217:H217"/>
    <mergeCell ref="C223:H223"/>
    <mergeCell ref="C224:H224"/>
    <mergeCell ref="C225:H225"/>
    <mergeCell ref="B226:I226"/>
    <mergeCell ref="A195:A196"/>
    <mergeCell ref="B195:B196"/>
    <mergeCell ref="C195:C196"/>
    <mergeCell ref="E195:E196"/>
    <mergeCell ref="C249:H249"/>
    <mergeCell ref="C239:H239"/>
    <mergeCell ref="C240:H240"/>
    <mergeCell ref="C241:H241"/>
    <mergeCell ref="B258:I258"/>
    <mergeCell ref="B233:I233"/>
    <mergeCell ref="A234:A235"/>
    <mergeCell ref="B234:B235"/>
    <mergeCell ref="C234:C235"/>
    <mergeCell ref="E234:E235"/>
    <mergeCell ref="F234:H234"/>
    <mergeCell ref="I234:I235"/>
    <mergeCell ref="C230:H230"/>
    <mergeCell ref="C231:H231"/>
    <mergeCell ref="C232:H232"/>
    <mergeCell ref="C218:H218"/>
    <mergeCell ref="B219:I219"/>
    <mergeCell ref="A220:A221"/>
    <mergeCell ref="B220:B221"/>
    <mergeCell ref="C220:C221"/>
    <mergeCell ref="A259:A260"/>
    <mergeCell ref="B259:B260"/>
    <mergeCell ref="C259:C260"/>
    <mergeCell ref="E259:E260"/>
    <mergeCell ref="F259:H259"/>
    <mergeCell ref="I259:I260"/>
    <mergeCell ref="B242:I242"/>
    <mergeCell ref="A243:A244"/>
    <mergeCell ref="B243:B244"/>
    <mergeCell ref="C243:C244"/>
    <mergeCell ref="E243:E244"/>
    <mergeCell ref="F243:H243"/>
    <mergeCell ref="I243:I244"/>
    <mergeCell ref="C247:H247"/>
    <mergeCell ref="C248:H248"/>
    <mergeCell ref="B265:I265"/>
    <mergeCell ref="A266:A267"/>
    <mergeCell ref="B266:B267"/>
    <mergeCell ref="C266:C267"/>
    <mergeCell ref="E266:E267"/>
    <mergeCell ref="F266:H266"/>
    <mergeCell ref="I266:I267"/>
    <mergeCell ref="C262:H262"/>
    <mergeCell ref="C263:H263"/>
    <mergeCell ref="C264:H264"/>
    <mergeCell ref="C269:H269"/>
    <mergeCell ref="C270:H270"/>
    <mergeCell ref="C271:H271"/>
    <mergeCell ref="B272:I272"/>
    <mergeCell ref="A273:A274"/>
    <mergeCell ref="B273:B274"/>
    <mergeCell ref="C273:C274"/>
    <mergeCell ref="E273:E274"/>
    <mergeCell ref="F273:H273"/>
    <mergeCell ref="I273:I274"/>
    <mergeCell ref="C276:H276"/>
    <mergeCell ref="C277:H277"/>
    <mergeCell ref="C278:H278"/>
    <mergeCell ref="B279:I279"/>
    <mergeCell ref="A280:A281"/>
    <mergeCell ref="B280:B281"/>
    <mergeCell ref="C280:C281"/>
    <mergeCell ref="E280:E281"/>
    <mergeCell ref="F280:H280"/>
    <mergeCell ref="I280:I281"/>
    <mergeCell ref="A37:A38"/>
    <mergeCell ref="C290:H290"/>
    <mergeCell ref="C291:H291"/>
    <mergeCell ref="C292:H292"/>
    <mergeCell ref="B286:I286"/>
    <mergeCell ref="A287:A288"/>
    <mergeCell ref="B287:B288"/>
    <mergeCell ref="C287:C288"/>
    <mergeCell ref="E287:E288"/>
    <mergeCell ref="F287:H287"/>
    <mergeCell ref="I287:I288"/>
    <mergeCell ref="C283:H283"/>
    <mergeCell ref="C284:H284"/>
    <mergeCell ref="C285:H285"/>
    <mergeCell ref="B250:I250"/>
    <mergeCell ref="A251:A252"/>
    <mergeCell ref="B251:B252"/>
    <mergeCell ref="C251:C252"/>
    <mergeCell ref="E251:E252"/>
    <mergeCell ref="F251:H251"/>
    <mergeCell ref="I251:I252"/>
    <mergeCell ref="C255:H255"/>
    <mergeCell ref="C256:H256"/>
    <mergeCell ref="C257:H257"/>
    <mergeCell ref="E17:E18"/>
    <mergeCell ref="F17:H17"/>
    <mergeCell ref="I17:I18"/>
    <mergeCell ref="C21:H21"/>
    <mergeCell ref="C22:H22"/>
    <mergeCell ref="C23:H23"/>
    <mergeCell ref="B37:B38"/>
    <mergeCell ref="C37:C38"/>
    <mergeCell ref="E37:E38"/>
    <mergeCell ref="F37:H37"/>
    <mergeCell ref="I37:I38"/>
    <mergeCell ref="B36:I36"/>
    <mergeCell ref="B24:I24"/>
    <mergeCell ref="A1:I1"/>
    <mergeCell ref="A2:I2"/>
    <mergeCell ref="C78:H78"/>
    <mergeCell ref="C79:H79"/>
    <mergeCell ref="C80:H80"/>
    <mergeCell ref="F70:H70"/>
    <mergeCell ref="F77:H77"/>
    <mergeCell ref="E68:E69"/>
    <mergeCell ref="F68:H68"/>
    <mergeCell ref="I68:I69"/>
    <mergeCell ref="C71:H71"/>
    <mergeCell ref="C72:H72"/>
    <mergeCell ref="C73:H73"/>
    <mergeCell ref="B74:I74"/>
    <mergeCell ref="A75:A76"/>
    <mergeCell ref="B75:B76"/>
    <mergeCell ref="C75:C76"/>
    <mergeCell ref="E75:E76"/>
    <mergeCell ref="F75:H75"/>
    <mergeCell ref="I75:I76"/>
    <mergeCell ref="B16:I16"/>
    <mergeCell ref="A17:A18"/>
    <mergeCell ref="B17:B18"/>
    <mergeCell ref="C17:C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I83"/>
  <sheetViews>
    <sheetView workbookViewId="0">
      <selection activeCell="B10" sqref="B10:I10"/>
    </sheetView>
  </sheetViews>
  <sheetFormatPr defaultRowHeight="14.4"/>
  <cols>
    <col min="2" max="2" width="16.109375" bestFit="1" customWidth="1"/>
  </cols>
  <sheetData>
    <row r="1" spans="1:9">
      <c r="A1" s="120" t="s">
        <v>132</v>
      </c>
      <c r="B1" s="120"/>
      <c r="C1" s="120"/>
      <c r="D1" s="120"/>
      <c r="E1" s="120"/>
      <c r="F1" s="120"/>
      <c r="G1" s="120"/>
      <c r="H1" s="120"/>
    </row>
    <row r="2" spans="1:9">
      <c r="A2" s="120" t="s">
        <v>5</v>
      </c>
      <c r="B2" s="120"/>
      <c r="C2" s="120"/>
      <c r="D2" s="120"/>
      <c r="E2" s="120"/>
      <c r="F2" s="120"/>
      <c r="G2" s="120"/>
      <c r="H2" s="120"/>
    </row>
    <row r="3" spans="1:9" ht="64.5" customHeight="1">
      <c r="A3" s="2" t="s">
        <v>12</v>
      </c>
      <c r="B3" s="101" t="str">
        <f>'CR-EW-SHEET'!B5</f>
        <v>Supply and erection of tube light, including rod, choke, starter with frame, flexible wire, including connection from ceiling rose, etc., complete. ii) single rod (40 watts) with one choke and one starter.</v>
      </c>
      <c r="C3" s="102"/>
      <c r="D3" s="102"/>
      <c r="E3" s="102"/>
      <c r="F3" s="102"/>
      <c r="G3" s="102"/>
      <c r="H3" s="102"/>
      <c r="I3" s="103"/>
    </row>
    <row r="4" spans="1:9" s="4" customFormat="1">
      <c r="A4" s="104" t="s">
        <v>6</v>
      </c>
      <c r="B4" s="106" t="s">
        <v>0</v>
      </c>
      <c r="C4" s="106" t="s">
        <v>1</v>
      </c>
      <c r="D4" s="9"/>
      <c r="E4" s="106" t="s">
        <v>14</v>
      </c>
      <c r="F4" s="108" t="s">
        <v>7</v>
      </c>
      <c r="G4" s="108"/>
      <c r="H4" s="108"/>
      <c r="I4" s="106" t="s">
        <v>2</v>
      </c>
    </row>
    <row r="5" spans="1:9" s="4" customFormat="1">
      <c r="A5" s="105"/>
      <c r="B5" s="107"/>
      <c r="C5" s="107"/>
      <c r="D5" s="10"/>
      <c r="E5" s="107"/>
      <c r="F5" s="3" t="s">
        <v>8</v>
      </c>
      <c r="G5" s="3" t="s">
        <v>9</v>
      </c>
      <c r="H5" s="3" t="s">
        <v>10</v>
      </c>
      <c r="I5" s="107"/>
    </row>
    <row r="6" spans="1:9">
      <c r="A6" s="1"/>
      <c r="B6" s="1" t="s">
        <v>96</v>
      </c>
      <c r="C6" s="1" t="s">
        <v>43</v>
      </c>
      <c r="D6" s="1">
        <v>2</v>
      </c>
      <c r="E6" s="1">
        <v>1</v>
      </c>
      <c r="F6" s="1">
        <v>8</v>
      </c>
      <c r="G6" s="1"/>
      <c r="H6" s="1"/>
      <c r="I6" s="1">
        <f>F6*E6*D6</f>
        <v>16</v>
      </c>
    </row>
    <row r="7" spans="1:9">
      <c r="A7" s="1"/>
      <c r="B7" s="1"/>
      <c r="C7" s="98" t="s">
        <v>51</v>
      </c>
      <c r="D7" s="99"/>
      <c r="E7" s="99"/>
      <c r="F7" s="99"/>
      <c r="G7" s="99"/>
      <c r="H7" s="100"/>
      <c r="I7" s="1">
        <f>SUM(I6:I6)</f>
        <v>16</v>
      </c>
    </row>
    <row r="8" spans="1:9">
      <c r="A8" s="1"/>
      <c r="B8" s="1"/>
      <c r="C8" s="98" t="s">
        <v>52</v>
      </c>
      <c r="D8" s="99"/>
      <c r="E8" s="99"/>
      <c r="F8" s="99"/>
      <c r="G8" s="99"/>
      <c r="H8" s="100"/>
      <c r="I8" s="13"/>
    </row>
    <row r="9" spans="1:9">
      <c r="A9" s="1"/>
      <c r="B9" s="6"/>
      <c r="C9" s="99" t="s">
        <v>77</v>
      </c>
      <c r="D9" s="99"/>
      <c r="E9" s="99"/>
      <c r="F9" s="99"/>
      <c r="G9" s="99"/>
      <c r="H9" s="99"/>
      <c r="I9" s="19"/>
    </row>
    <row r="10" spans="1:9" ht="64.5" customHeight="1">
      <c r="A10" s="2" t="s">
        <v>12</v>
      </c>
      <c r="B10" s="101" t="str">
        <f>'CR-EW-SHEET'!B6</f>
        <v>Providing and fixing Copper winded ceiling fan made of Pak/Younas/G.F.C or NEECA approved equivalent i/c the cost of necessary cable and hardware for connection as approved and directed by Engineer Incharge. iii) 56" dia</v>
      </c>
      <c r="C10" s="102"/>
      <c r="D10" s="102"/>
      <c r="E10" s="102"/>
      <c r="F10" s="102"/>
      <c r="G10" s="102"/>
      <c r="H10" s="102"/>
      <c r="I10" s="103"/>
    </row>
    <row r="11" spans="1:9" s="4" customFormat="1">
      <c r="A11" s="104" t="s">
        <v>6</v>
      </c>
      <c r="B11" s="106" t="s">
        <v>0</v>
      </c>
      <c r="C11" s="106" t="s">
        <v>1</v>
      </c>
      <c r="D11" s="9"/>
      <c r="E11" s="106" t="s">
        <v>14</v>
      </c>
      <c r="F11" s="108" t="s">
        <v>7</v>
      </c>
      <c r="G11" s="108"/>
      <c r="H11" s="108"/>
      <c r="I11" s="106" t="s">
        <v>2</v>
      </c>
    </row>
    <row r="12" spans="1:9" s="4" customFormat="1">
      <c r="A12" s="105"/>
      <c r="B12" s="107"/>
      <c r="C12" s="107"/>
      <c r="D12" s="10"/>
      <c r="E12" s="107"/>
      <c r="F12" s="3" t="s">
        <v>8</v>
      </c>
      <c r="G12" s="3" t="s">
        <v>9</v>
      </c>
      <c r="H12" s="3" t="s">
        <v>10</v>
      </c>
      <c r="I12" s="107"/>
    </row>
    <row r="13" spans="1:9">
      <c r="A13" s="1"/>
      <c r="B13" s="1" t="s">
        <v>96</v>
      </c>
      <c r="C13" s="1" t="s">
        <v>43</v>
      </c>
      <c r="D13" s="1">
        <v>2</v>
      </c>
      <c r="E13" s="1">
        <v>1</v>
      </c>
      <c r="F13" s="1">
        <v>4</v>
      </c>
      <c r="G13" s="1"/>
      <c r="H13" s="1"/>
      <c r="I13" s="1">
        <f>F13*E13*D13</f>
        <v>8</v>
      </c>
    </row>
    <row r="14" spans="1:9">
      <c r="A14" s="1"/>
      <c r="B14" s="1"/>
      <c r="C14" s="98" t="s">
        <v>51</v>
      </c>
      <c r="D14" s="99"/>
      <c r="E14" s="99"/>
      <c r="F14" s="99"/>
      <c r="G14" s="99"/>
      <c r="H14" s="100"/>
      <c r="I14" s="1">
        <f>SUM(I13:I13)</f>
        <v>8</v>
      </c>
    </row>
    <row r="15" spans="1:9">
      <c r="A15" s="1"/>
      <c r="B15" s="1"/>
      <c r="C15" s="98" t="s">
        <v>52</v>
      </c>
      <c r="D15" s="99"/>
      <c r="E15" s="99"/>
      <c r="F15" s="99"/>
      <c r="G15" s="99"/>
      <c r="H15" s="100"/>
      <c r="I15" s="13"/>
    </row>
    <row r="16" spans="1:9">
      <c r="A16" s="1"/>
      <c r="B16" s="6"/>
      <c r="C16" s="99" t="s">
        <v>77</v>
      </c>
      <c r="D16" s="99"/>
      <c r="E16" s="99"/>
      <c r="F16" s="99"/>
      <c r="G16" s="99"/>
      <c r="H16" s="99"/>
      <c r="I16" s="19"/>
    </row>
    <row r="17" spans="1:9" ht="110.25" customHeight="1">
      <c r="A17" s="2" t="s">
        <v>12</v>
      </c>
      <c r="B17" s="101" t="str">
        <f>'CR-EW-SHEET'!B8</f>
        <v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v>
      </c>
      <c r="C17" s="102"/>
      <c r="D17" s="102"/>
      <c r="E17" s="102"/>
      <c r="F17" s="102"/>
      <c r="G17" s="102"/>
      <c r="H17" s="102"/>
      <c r="I17" s="103"/>
    </row>
    <row r="18" spans="1:9" s="4" customFormat="1">
      <c r="A18" s="104" t="s">
        <v>6</v>
      </c>
      <c r="B18" s="106" t="s">
        <v>0</v>
      </c>
      <c r="C18" s="106" t="s">
        <v>1</v>
      </c>
      <c r="D18" s="9"/>
      <c r="E18" s="106" t="s">
        <v>14</v>
      </c>
      <c r="F18" s="108" t="s">
        <v>7</v>
      </c>
      <c r="G18" s="108"/>
      <c r="H18" s="108"/>
      <c r="I18" s="106" t="s">
        <v>2</v>
      </c>
    </row>
    <row r="19" spans="1:9" s="4" customFormat="1">
      <c r="A19" s="105"/>
      <c r="B19" s="107"/>
      <c r="C19" s="107"/>
      <c r="D19" s="10"/>
      <c r="E19" s="107"/>
      <c r="F19" s="3" t="s">
        <v>8</v>
      </c>
      <c r="G19" s="3" t="s">
        <v>9</v>
      </c>
      <c r="H19" s="3" t="s">
        <v>10</v>
      </c>
      <c r="I19" s="107"/>
    </row>
    <row r="20" spans="1:9">
      <c r="A20" s="1"/>
      <c r="B20" s="1" t="s">
        <v>96</v>
      </c>
      <c r="C20" s="1" t="s">
        <v>43</v>
      </c>
      <c r="D20" s="1">
        <v>2</v>
      </c>
      <c r="E20" s="1">
        <v>1</v>
      </c>
      <c r="F20" s="1">
        <v>1</v>
      </c>
      <c r="G20" s="1">
        <v>1</v>
      </c>
      <c r="H20" s="1"/>
      <c r="I20" s="1">
        <f>F20*E20*D20</f>
        <v>2</v>
      </c>
    </row>
    <row r="21" spans="1:9">
      <c r="A21" s="1"/>
      <c r="B21" s="1"/>
      <c r="C21" s="98" t="s">
        <v>51</v>
      </c>
      <c r="D21" s="99"/>
      <c r="E21" s="99"/>
      <c r="F21" s="99"/>
      <c r="G21" s="99"/>
      <c r="H21" s="100"/>
      <c r="I21" s="1">
        <f>SUM(I20:I20)</f>
        <v>2</v>
      </c>
    </row>
    <row r="22" spans="1:9">
      <c r="A22" s="1"/>
      <c r="B22" s="1"/>
      <c r="C22" s="98" t="s">
        <v>52</v>
      </c>
      <c r="D22" s="99"/>
      <c r="E22" s="99"/>
      <c r="F22" s="99"/>
      <c r="G22" s="99"/>
      <c r="H22" s="100"/>
      <c r="I22" s="13"/>
    </row>
    <row r="23" spans="1:9">
      <c r="A23" s="1"/>
      <c r="B23" s="6"/>
      <c r="C23" s="99" t="s">
        <v>77</v>
      </c>
      <c r="D23" s="99"/>
      <c r="E23" s="99"/>
      <c r="F23" s="99"/>
      <c r="G23" s="99"/>
      <c r="H23" s="99"/>
      <c r="I23" s="19"/>
    </row>
    <row r="24" spans="1:9" ht="81" customHeight="1">
      <c r="A24" s="2" t="s">
        <v>12</v>
      </c>
      <c r="B24" s="101" t="str">
        <f>'CR-EW-SHEET'!B9</f>
        <v>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v>
      </c>
      <c r="C24" s="102"/>
      <c r="D24" s="102"/>
      <c r="E24" s="102"/>
      <c r="F24" s="102"/>
      <c r="G24" s="102"/>
      <c r="H24" s="102"/>
      <c r="I24" s="103"/>
    </row>
    <row r="25" spans="1:9" s="4" customFormat="1">
      <c r="A25" s="104" t="s">
        <v>6</v>
      </c>
      <c r="B25" s="106" t="s">
        <v>0</v>
      </c>
      <c r="C25" s="106" t="s">
        <v>1</v>
      </c>
      <c r="D25" s="9"/>
      <c r="E25" s="106" t="s">
        <v>14</v>
      </c>
      <c r="F25" s="108" t="s">
        <v>7</v>
      </c>
      <c r="G25" s="108"/>
      <c r="H25" s="108"/>
      <c r="I25" s="106" t="s">
        <v>2</v>
      </c>
    </row>
    <row r="26" spans="1:9" s="4" customFormat="1">
      <c r="A26" s="105"/>
      <c r="B26" s="107"/>
      <c r="C26" s="107"/>
      <c r="D26" s="10"/>
      <c r="E26" s="107"/>
      <c r="F26" s="3" t="s">
        <v>8</v>
      </c>
      <c r="G26" s="3" t="s">
        <v>9</v>
      </c>
      <c r="H26" s="3" t="s">
        <v>10</v>
      </c>
      <c r="I26" s="107"/>
    </row>
    <row r="27" spans="1:9">
      <c r="A27" s="1"/>
      <c r="B27" s="1" t="str">
        <f>'CR-EW-SHEET'!B10</f>
        <v>(ii) 6-40 Amp (6 KA)</v>
      </c>
      <c r="C27" s="1" t="s">
        <v>43</v>
      </c>
      <c r="D27" s="1">
        <v>2</v>
      </c>
      <c r="E27" s="1">
        <v>1</v>
      </c>
      <c r="F27" s="1">
        <v>3</v>
      </c>
      <c r="G27" s="1"/>
      <c r="H27" s="1"/>
      <c r="I27" s="1">
        <f>F27*E27*D27</f>
        <v>6</v>
      </c>
    </row>
    <row r="28" spans="1:9">
      <c r="A28" s="1"/>
      <c r="B28" s="1"/>
      <c r="C28" s="98" t="s">
        <v>51</v>
      </c>
      <c r="D28" s="99"/>
      <c r="E28" s="99"/>
      <c r="F28" s="99"/>
      <c r="G28" s="99"/>
      <c r="H28" s="100"/>
      <c r="I28" s="1">
        <f>SUM(I27:I27)</f>
        <v>6</v>
      </c>
    </row>
    <row r="29" spans="1:9">
      <c r="A29" s="1"/>
      <c r="B29" s="1"/>
      <c r="C29" s="98" t="s">
        <v>52</v>
      </c>
      <c r="D29" s="99"/>
      <c r="E29" s="99"/>
      <c r="F29" s="99"/>
      <c r="G29" s="99"/>
      <c r="H29" s="100"/>
      <c r="I29" s="13"/>
    </row>
    <row r="30" spans="1:9">
      <c r="A30" s="1"/>
      <c r="B30" s="6"/>
      <c r="C30" s="99" t="s">
        <v>77</v>
      </c>
      <c r="D30" s="99"/>
      <c r="E30" s="99"/>
      <c r="F30" s="99"/>
      <c r="G30" s="99"/>
      <c r="H30" s="99"/>
      <c r="I30" s="19"/>
    </row>
    <row r="31" spans="1:9" s="4" customFormat="1">
      <c r="A31" s="104" t="s">
        <v>6</v>
      </c>
      <c r="B31" s="106" t="s">
        <v>0</v>
      </c>
      <c r="C31" s="106" t="s">
        <v>1</v>
      </c>
      <c r="D31" s="9"/>
      <c r="E31" s="106" t="s">
        <v>14</v>
      </c>
      <c r="F31" s="108" t="s">
        <v>7</v>
      </c>
      <c r="G31" s="108"/>
      <c r="H31" s="108"/>
      <c r="I31" s="106" t="s">
        <v>2</v>
      </c>
    </row>
    <row r="32" spans="1:9" s="4" customFormat="1">
      <c r="A32" s="105"/>
      <c r="B32" s="107"/>
      <c r="C32" s="107"/>
      <c r="D32" s="10"/>
      <c r="E32" s="107"/>
      <c r="F32" s="3" t="s">
        <v>8</v>
      </c>
      <c r="G32" s="3" t="s">
        <v>9</v>
      </c>
      <c r="H32" s="3" t="s">
        <v>10</v>
      </c>
      <c r="I32" s="107"/>
    </row>
    <row r="33" spans="1:9">
      <c r="A33" s="1"/>
      <c r="B33" s="1" t="str">
        <f>'CR-EW-SHEET'!B11</f>
        <v>(iii) 6-63 Amp (10 KA)</v>
      </c>
      <c r="C33" s="1" t="s">
        <v>43</v>
      </c>
      <c r="D33" s="1">
        <v>2</v>
      </c>
      <c r="E33" s="1">
        <v>1</v>
      </c>
      <c r="F33" s="1">
        <v>1</v>
      </c>
      <c r="G33" s="1"/>
      <c r="H33" s="1"/>
      <c r="I33" s="1">
        <f>F33*E33*D33</f>
        <v>2</v>
      </c>
    </row>
    <row r="34" spans="1:9">
      <c r="A34" s="1"/>
      <c r="B34" s="1"/>
      <c r="C34" s="98" t="s">
        <v>51</v>
      </c>
      <c r="D34" s="99"/>
      <c r="E34" s="99"/>
      <c r="F34" s="99"/>
      <c r="G34" s="99"/>
      <c r="H34" s="100"/>
      <c r="I34" s="1">
        <f>SUM(I33:I33)</f>
        <v>2</v>
      </c>
    </row>
    <row r="35" spans="1:9">
      <c r="A35" s="1"/>
      <c r="B35" s="1"/>
      <c r="C35" s="98" t="s">
        <v>52</v>
      </c>
      <c r="D35" s="99"/>
      <c r="E35" s="99"/>
      <c r="F35" s="99"/>
      <c r="G35" s="99"/>
      <c r="H35" s="100"/>
      <c r="I35" s="13"/>
    </row>
    <row r="36" spans="1:9">
      <c r="A36" s="1"/>
      <c r="B36" s="6"/>
      <c r="C36" s="99" t="s">
        <v>77</v>
      </c>
      <c r="D36" s="99"/>
      <c r="E36" s="99"/>
      <c r="F36" s="99"/>
      <c r="G36" s="99"/>
      <c r="H36" s="99"/>
      <c r="I36" s="19"/>
    </row>
    <row r="37" spans="1:9" ht="81" customHeight="1">
      <c r="A37" s="2" t="s">
        <v>12</v>
      </c>
      <c r="B37" s="101" t="str">
        <f>'CR-EW-SHEET'!B12</f>
        <v>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v>
      </c>
      <c r="C37" s="102"/>
      <c r="D37" s="102"/>
      <c r="E37" s="102"/>
      <c r="F37" s="102"/>
      <c r="G37" s="102"/>
      <c r="H37" s="102"/>
      <c r="I37" s="103"/>
    </row>
    <row r="38" spans="1:9" s="4" customFormat="1">
      <c r="A38" s="104" t="s">
        <v>6</v>
      </c>
      <c r="B38" s="106" t="s">
        <v>0</v>
      </c>
      <c r="C38" s="106" t="s">
        <v>1</v>
      </c>
      <c r="D38" s="9"/>
      <c r="E38" s="106" t="s">
        <v>14</v>
      </c>
      <c r="F38" s="108" t="s">
        <v>7</v>
      </c>
      <c r="G38" s="108"/>
      <c r="H38" s="108"/>
      <c r="I38" s="106" t="s">
        <v>2</v>
      </c>
    </row>
    <row r="39" spans="1:9" s="4" customFormat="1">
      <c r="A39" s="105"/>
      <c r="B39" s="107"/>
      <c r="C39" s="107"/>
      <c r="D39" s="10"/>
      <c r="E39" s="107"/>
      <c r="F39" s="3" t="s">
        <v>8</v>
      </c>
      <c r="G39" s="3" t="s">
        <v>9</v>
      </c>
      <c r="H39" s="3" t="s">
        <v>10</v>
      </c>
      <c r="I39" s="107"/>
    </row>
    <row r="40" spans="1:9">
      <c r="A40" s="1"/>
      <c r="B40" s="1" t="str">
        <f>'CR-EW-SHEET'!B13</f>
        <v>(ii) 15-100 Amp (10 KA,15KA)</v>
      </c>
      <c r="C40" s="1" t="s">
        <v>43</v>
      </c>
      <c r="D40" s="1">
        <v>2</v>
      </c>
      <c r="E40" s="1">
        <v>1</v>
      </c>
      <c r="F40" s="1">
        <v>1</v>
      </c>
      <c r="G40" s="1"/>
      <c r="H40" s="1"/>
      <c r="I40" s="1">
        <f>F40*E40*D40</f>
        <v>2</v>
      </c>
    </row>
    <row r="41" spans="1:9">
      <c r="A41" s="1"/>
      <c r="B41" s="1"/>
      <c r="C41" s="98" t="s">
        <v>51</v>
      </c>
      <c r="D41" s="99"/>
      <c r="E41" s="99"/>
      <c r="F41" s="99"/>
      <c r="G41" s="99"/>
      <c r="H41" s="100"/>
      <c r="I41" s="1">
        <f>SUM(I40:I40)</f>
        <v>2</v>
      </c>
    </row>
    <row r="42" spans="1:9">
      <c r="A42" s="1"/>
      <c r="B42" s="1"/>
      <c r="C42" s="98" t="s">
        <v>52</v>
      </c>
      <c r="D42" s="99"/>
      <c r="E42" s="99"/>
      <c r="F42" s="99"/>
      <c r="G42" s="99"/>
      <c r="H42" s="100"/>
      <c r="I42" s="13"/>
    </row>
    <row r="43" spans="1:9">
      <c r="A43" s="1"/>
      <c r="B43" s="6"/>
      <c r="C43" s="99" t="s">
        <v>77</v>
      </c>
      <c r="D43" s="99"/>
      <c r="E43" s="99"/>
      <c r="F43" s="99"/>
      <c r="G43" s="99"/>
      <c r="H43" s="99"/>
      <c r="I43" s="19"/>
    </row>
    <row r="44" spans="1:9" s="4" customFormat="1">
      <c r="A44" s="104" t="s">
        <v>6</v>
      </c>
      <c r="B44" s="106" t="s">
        <v>0</v>
      </c>
      <c r="C44" s="106" t="s">
        <v>1</v>
      </c>
      <c r="D44" s="9"/>
      <c r="E44" s="106" t="s">
        <v>14</v>
      </c>
      <c r="F44" s="108" t="s">
        <v>7</v>
      </c>
      <c r="G44" s="108"/>
      <c r="H44" s="108"/>
      <c r="I44" s="106" t="s">
        <v>2</v>
      </c>
    </row>
    <row r="45" spans="1:9" s="4" customFormat="1">
      <c r="A45" s="105"/>
      <c r="B45" s="107"/>
      <c r="C45" s="107"/>
      <c r="D45" s="10"/>
      <c r="E45" s="107"/>
      <c r="F45" s="3" t="s">
        <v>8</v>
      </c>
      <c r="G45" s="3" t="s">
        <v>9</v>
      </c>
      <c r="H45" s="3" t="s">
        <v>10</v>
      </c>
      <c r="I45" s="107"/>
    </row>
    <row r="46" spans="1:9">
      <c r="A46" s="1"/>
      <c r="B46" s="1" t="str">
        <f>'CR-EW-SHEET'!B14</f>
        <v>(i) 15-63 Amp(7.5 KA)</v>
      </c>
      <c r="C46" s="1" t="s">
        <v>43</v>
      </c>
      <c r="D46" s="1">
        <v>2</v>
      </c>
      <c r="E46" s="1">
        <v>1</v>
      </c>
      <c r="F46" s="1">
        <v>1</v>
      </c>
      <c r="G46" s="1"/>
      <c r="H46" s="1"/>
      <c r="I46" s="1">
        <f>F46*E46*D46</f>
        <v>2</v>
      </c>
    </row>
    <row r="47" spans="1:9">
      <c r="A47" s="1"/>
      <c r="B47" s="1"/>
      <c r="C47" s="98" t="s">
        <v>51</v>
      </c>
      <c r="D47" s="99"/>
      <c r="E47" s="99"/>
      <c r="F47" s="99"/>
      <c r="G47" s="99"/>
      <c r="H47" s="100"/>
      <c r="I47" s="1">
        <f>SUM(I46:I46)</f>
        <v>2</v>
      </c>
    </row>
    <row r="48" spans="1:9">
      <c r="A48" s="1"/>
      <c r="B48" s="1"/>
      <c r="C48" s="98" t="s">
        <v>52</v>
      </c>
      <c r="D48" s="99"/>
      <c r="E48" s="99"/>
      <c r="F48" s="99"/>
      <c r="G48" s="99"/>
      <c r="H48" s="100"/>
      <c r="I48" s="13"/>
    </row>
    <row r="49" spans="1:9">
      <c r="A49" s="1"/>
      <c r="B49" s="6"/>
      <c r="C49" s="99" t="s">
        <v>77</v>
      </c>
      <c r="D49" s="99"/>
      <c r="E49" s="99"/>
      <c r="F49" s="99"/>
      <c r="G49" s="99"/>
      <c r="H49" s="99"/>
      <c r="I49" s="19"/>
    </row>
    <row r="50" spans="1:9" ht="135.75" customHeight="1">
      <c r="A50" s="2" t="s">
        <v>12</v>
      </c>
      <c r="B50" s="101" t="str">
        <f>'CR-EW-SHEET'!B15</f>
        <v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Switchboardsa) 2.50 Ft deep(i)250~600A </v>
      </c>
      <c r="C50" s="102"/>
      <c r="D50" s="102"/>
      <c r="E50" s="102"/>
      <c r="F50" s="102"/>
      <c r="G50" s="102"/>
      <c r="H50" s="102"/>
      <c r="I50" s="103"/>
    </row>
    <row r="51" spans="1:9" s="4" customFormat="1">
      <c r="A51" s="104" t="s">
        <v>6</v>
      </c>
      <c r="B51" s="106" t="s">
        <v>0</v>
      </c>
      <c r="C51" s="106" t="s">
        <v>1</v>
      </c>
      <c r="D51" s="9"/>
      <c r="E51" s="106" t="s">
        <v>14</v>
      </c>
      <c r="F51" s="108" t="s">
        <v>7</v>
      </c>
      <c r="G51" s="108"/>
      <c r="H51" s="108"/>
      <c r="I51" s="106" t="s">
        <v>2</v>
      </c>
    </row>
    <row r="52" spans="1:9" s="4" customFormat="1">
      <c r="A52" s="105"/>
      <c r="B52" s="107"/>
      <c r="C52" s="107"/>
      <c r="D52" s="10"/>
      <c r="E52" s="107"/>
      <c r="F52" s="3" t="s">
        <v>8</v>
      </c>
      <c r="G52" s="3" t="s">
        <v>9</v>
      </c>
      <c r="H52" s="3" t="s">
        <v>10</v>
      </c>
      <c r="I52" s="107"/>
    </row>
    <row r="53" spans="1:9">
      <c r="A53" s="1"/>
      <c r="B53" s="1" t="e">
        <f>'CR-EW-SHEET'!#REF!</f>
        <v>#REF!</v>
      </c>
      <c r="C53" s="1" t="s">
        <v>43</v>
      </c>
      <c r="D53" s="1">
        <v>2</v>
      </c>
      <c r="E53" s="1">
        <v>1</v>
      </c>
      <c r="F53" s="1">
        <v>1</v>
      </c>
      <c r="G53" s="1"/>
      <c r="H53" s="1"/>
      <c r="I53" s="1">
        <f>F53*E53*D53</f>
        <v>2</v>
      </c>
    </row>
    <row r="54" spans="1:9">
      <c r="A54" s="1"/>
      <c r="B54" s="1"/>
      <c r="C54" s="98" t="s">
        <v>51</v>
      </c>
      <c r="D54" s="99"/>
      <c r="E54" s="99"/>
      <c r="F54" s="99"/>
      <c r="G54" s="99"/>
      <c r="H54" s="100"/>
      <c r="I54" s="1">
        <f>SUM(I53:I53)</f>
        <v>2</v>
      </c>
    </row>
    <row r="55" spans="1:9">
      <c r="A55" s="1"/>
      <c r="B55" s="1"/>
      <c r="C55" s="98" t="s">
        <v>52</v>
      </c>
      <c r="D55" s="99"/>
      <c r="E55" s="99"/>
      <c r="F55" s="99"/>
      <c r="G55" s="99"/>
      <c r="H55" s="100"/>
      <c r="I55" s="13"/>
    </row>
    <row r="56" spans="1:9">
      <c r="A56" s="1"/>
      <c r="B56" s="6"/>
      <c r="C56" s="99" t="s">
        <v>77</v>
      </c>
      <c r="D56" s="99"/>
      <c r="E56" s="99"/>
      <c r="F56" s="99"/>
      <c r="G56" s="99"/>
      <c r="H56" s="99"/>
      <c r="I56" s="19"/>
    </row>
    <row r="57" spans="1:9" ht="135.75" customHeight="1">
      <c r="A57" s="2" t="s">
        <v>12</v>
      </c>
      <c r="B57" s="101" t="str">
        <f>'CR-EW-SHEET'!B16</f>
        <v>Supply and erection of single core PVC insulated copper conductor cables, in prelaid PVC pipe/M.S. conduit/G.I pipe/wooden strip batten/wooden casing an capping/G.I. wire/trenches (rate for cables only):</v>
      </c>
      <c r="C57" s="102"/>
      <c r="D57" s="102"/>
      <c r="E57" s="102"/>
      <c r="F57" s="102"/>
      <c r="G57" s="102"/>
      <c r="H57" s="102"/>
      <c r="I57" s="103"/>
    </row>
    <row r="58" spans="1:9" s="4" customFormat="1">
      <c r="A58" s="104" t="s">
        <v>6</v>
      </c>
      <c r="B58" s="106" t="s">
        <v>0</v>
      </c>
      <c r="C58" s="106" t="s">
        <v>1</v>
      </c>
      <c r="D58" s="9"/>
      <c r="E58" s="106" t="s">
        <v>14</v>
      </c>
      <c r="F58" s="108" t="s">
        <v>7</v>
      </c>
      <c r="G58" s="108"/>
      <c r="H58" s="108"/>
      <c r="I58" s="106" t="s">
        <v>2</v>
      </c>
    </row>
    <row r="59" spans="1:9" s="4" customFormat="1">
      <c r="A59" s="105"/>
      <c r="B59" s="107"/>
      <c r="C59" s="107"/>
      <c r="D59" s="10"/>
      <c r="E59" s="107"/>
      <c r="F59" s="3" t="s">
        <v>8</v>
      </c>
      <c r="G59" s="3" t="s">
        <v>9</v>
      </c>
      <c r="H59" s="3" t="s">
        <v>10</v>
      </c>
      <c r="I59" s="107"/>
    </row>
    <row r="60" spans="1:9">
      <c r="A60" s="1"/>
      <c r="B60" s="1" t="str">
        <f>'CR-EW-SHEET'!B17</f>
        <v>v) 7/1.12 mm (7/0.044")</v>
      </c>
      <c r="C60" s="1" t="s">
        <v>43</v>
      </c>
      <c r="D60" s="1">
        <v>2</v>
      </c>
      <c r="E60" s="1">
        <v>1</v>
      </c>
      <c r="F60" s="1">
        <v>50</v>
      </c>
      <c r="G60" s="1"/>
      <c r="H60" s="1"/>
      <c r="I60" s="1">
        <f>F60*E60*D60</f>
        <v>100</v>
      </c>
    </row>
    <row r="61" spans="1:9">
      <c r="A61" s="1"/>
      <c r="B61" s="1"/>
      <c r="C61" s="98" t="s">
        <v>51</v>
      </c>
      <c r="D61" s="99"/>
      <c r="E61" s="99"/>
      <c r="F61" s="99"/>
      <c r="G61" s="99"/>
      <c r="H61" s="100"/>
      <c r="I61" s="1">
        <f>SUM(I60:I60)</f>
        <v>100</v>
      </c>
    </row>
    <row r="62" spans="1:9">
      <c r="A62" s="1"/>
      <c r="B62" s="1"/>
      <c r="C62" s="98" t="s">
        <v>52</v>
      </c>
      <c r="D62" s="99"/>
      <c r="E62" s="99"/>
      <c r="F62" s="99"/>
      <c r="G62" s="99"/>
      <c r="H62" s="100"/>
      <c r="I62" s="13"/>
    </row>
    <row r="63" spans="1:9">
      <c r="A63" s="1"/>
      <c r="B63" s="6"/>
      <c r="C63" s="99" t="s">
        <v>77</v>
      </c>
      <c r="D63" s="99"/>
      <c r="E63" s="99"/>
      <c r="F63" s="99"/>
      <c r="G63" s="99"/>
      <c r="H63" s="99"/>
      <c r="I63" s="19"/>
    </row>
    <row r="64" spans="1:9" ht="135.75" customHeight="1">
      <c r="A64" s="2" t="s">
        <v>12</v>
      </c>
      <c r="B64" s="101" t="str">
        <f>'CR-EW-SHEET'!B19</f>
        <v>P/F PVC double layer Switch kit Face plate with specified switch holes i/c the cost of switches / sockets / dimmer made of Hi-Life / Bush / Schenider, screws complete as approved and directed by the Engineer Incharge</v>
      </c>
      <c r="C64" s="102"/>
      <c r="D64" s="102"/>
      <c r="E64" s="102"/>
      <c r="F64" s="102"/>
      <c r="G64" s="102"/>
      <c r="H64" s="102"/>
      <c r="I64" s="103"/>
    </row>
    <row r="65" spans="1:9" s="4" customFormat="1">
      <c r="A65" s="104" t="s">
        <v>6</v>
      </c>
      <c r="B65" s="106" t="s">
        <v>0</v>
      </c>
      <c r="C65" s="106" t="s">
        <v>1</v>
      </c>
      <c r="D65" s="9"/>
      <c r="E65" s="106" t="s">
        <v>14</v>
      </c>
      <c r="F65" s="108" t="s">
        <v>7</v>
      </c>
      <c r="G65" s="108"/>
      <c r="H65" s="108"/>
      <c r="I65" s="106" t="s">
        <v>2</v>
      </c>
    </row>
    <row r="66" spans="1:9" s="4" customFormat="1">
      <c r="A66" s="105"/>
      <c r="B66" s="107"/>
      <c r="C66" s="107"/>
      <c r="D66" s="10"/>
      <c r="E66" s="107"/>
      <c r="F66" s="3" t="s">
        <v>8</v>
      </c>
      <c r="G66" s="3" t="s">
        <v>9</v>
      </c>
      <c r="H66" s="3" t="s">
        <v>10</v>
      </c>
      <c r="I66" s="107"/>
    </row>
    <row r="67" spans="1:9">
      <c r="A67" s="1"/>
      <c r="B67" s="1" t="str">
        <f>'CR-EW-SHEET'!B20</f>
        <v>(ii) 05 Gange</v>
      </c>
      <c r="C67" s="1" t="s">
        <v>43</v>
      </c>
      <c r="D67" s="1">
        <v>2</v>
      </c>
      <c r="E67" s="1">
        <v>1</v>
      </c>
      <c r="F67" s="1">
        <v>1</v>
      </c>
      <c r="G67" s="1"/>
      <c r="H67" s="1"/>
      <c r="I67" s="1">
        <f>F67*E67*D67</f>
        <v>2</v>
      </c>
    </row>
    <row r="68" spans="1:9" ht="28.8">
      <c r="A68" s="1"/>
      <c r="B68" s="5" t="str">
        <f>'CR-EW-SHEET'!B21</f>
        <v>(iv) Three pin Light Plug 10/13 Amp</v>
      </c>
      <c r="C68" s="6"/>
      <c r="D68" s="1">
        <v>2</v>
      </c>
      <c r="E68" s="7">
        <v>1</v>
      </c>
      <c r="F68" s="7">
        <v>2</v>
      </c>
      <c r="G68" s="7"/>
      <c r="H68" s="8"/>
      <c r="I68" s="1">
        <f t="shared" ref="I68:I70" si="0">F68*E68*D68</f>
        <v>4</v>
      </c>
    </row>
    <row r="69" spans="1:9">
      <c r="A69" s="1"/>
      <c r="B69" s="1" t="str">
        <f>'CR-EW-SHEET'!B22</f>
        <v>(vi) Fan Dimme</v>
      </c>
      <c r="C69" s="6"/>
      <c r="D69" s="1">
        <v>2</v>
      </c>
      <c r="E69" s="7">
        <v>1</v>
      </c>
      <c r="F69" s="7">
        <v>6</v>
      </c>
      <c r="G69" s="7"/>
      <c r="H69" s="8"/>
      <c r="I69" s="1">
        <f t="shared" si="0"/>
        <v>12</v>
      </c>
    </row>
    <row r="70" spans="1:9">
      <c r="A70" s="1"/>
      <c r="B70" s="1" t="str">
        <f>'CR-EW-SHEET'!B23</f>
        <v>(vii) Bell push</v>
      </c>
      <c r="C70" s="6"/>
      <c r="D70" s="1">
        <v>2</v>
      </c>
      <c r="E70" s="7">
        <v>1</v>
      </c>
      <c r="F70" s="7">
        <v>14</v>
      </c>
      <c r="G70" s="7"/>
      <c r="H70" s="8"/>
      <c r="I70" s="1">
        <f t="shared" si="0"/>
        <v>28</v>
      </c>
    </row>
    <row r="71" spans="1:9">
      <c r="A71" s="1"/>
      <c r="B71" s="1"/>
      <c r="C71" s="6"/>
      <c r="D71" s="1">
        <v>2</v>
      </c>
      <c r="E71" s="7"/>
      <c r="F71" s="7"/>
      <c r="G71" s="7"/>
      <c r="H71" s="8"/>
      <c r="I71" s="1">
        <f>F71*E71*D71</f>
        <v>0</v>
      </c>
    </row>
    <row r="72" spans="1:9">
      <c r="A72" s="1"/>
      <c r="B72" s="1"/>
      <c r="C72" s="98" t="s">
        <v>51</v>
      </c>
      <c r="D72" s="99"/>
      <c r="E72" s="99"/>
      <c r="F72" s="99"/>
      <c r="G72" s="99"/>
      <c r="H72" s="100"/>
      <c r="I72" s="1">
        <f t="shared" ref="I72" si="1">F72*E72</f>
        <v>0</v>
      </c>
    </row>
    <row r="73" spans="1:9">
      <c r="A73" s="1"/>
      <c r="B73" s="1"/>
      <c r="C73" s="98" t="s">
        <v>52</v>
      </c>
      <c r="D73" s="99"/>
      <c r="E73" s="99"/>
      <c r="F73" s="99"/>
      <c r="G73" s="99"/>
      <c r="H73" s="100"/>
      <c r="I73" s="13"/>
    </row>
    <row r="74" spans="1:9">
      <c r="A74" s="1"/>
      <c r="B74" s="6"/>
      <c r="C74" s="99" t="s">
        <v>77</v>
      </c>
      <c r="D74" s="99"/>
      <c r="E74" s="99"/>
      <c r="F74" s="99"/>
      <c r="G74" s="99"/>
      <c r="H74" s="99"/>
      <c r="I74" s="19"/>
    </row>
    <row r="76" spans="1:9" ht="135.75" customHeight="1">
      <c r="A76" s="2" t="s">
        <v>12</v>
      </c>
      <c r="B76" s="101" t="s">
        <v>118</v>
      </c>
      <c r="C76" s="102"/>
      <c r="D76" s="102"/>
      <c r="E76" s="102"/>
      <c r="F76" s="102"/>
      <c r="G76" s="102"/>
      <c r="H76" s="102"/>
      <c r="I76" s="103"/>
    </row>
    <row r="77" spans="1:9" s="4" customFormat="1">
      <c r="A77" s="104" t="s">
        <v>6</v>
      </c>
      <c r="B77" s="106" t="s">
        <v>0</v>
      </c>
      <c r="C77" s="106" t="s">
        <v>1</v>
      </c>
      <c r="D77" s="9"/>
      <c r="E77" s="106" t="s">
        <v>14</v>
      </c>
      <c r="F77" s="108" t="s">
        <v>7</v>
      </c>
      <c r="G77" s="108"/>
      <c r="H77" s="108"/>
      <c r="I77" s="106" t="s">
        <v>2</v>
      </c>
    </row>
    <row r="78" spans="1:9" s="4" customFormat="1">
      <c r="A78" s="105"/>
      <c r="B78" s="107"/>
      <c r="C78" s="107"/>
      <c r="D78" s="10"/>
      <c r="E78" s="107"/>
      <c r="F78" s="3" t="s">
        <v>8</v>
      </c>
      <c r="G78" s="3" t="s">
        <v>9</v>
      </c>
      <c r="H78" s="3" t="s">
        <v>10</v>
      </c>
      <c r="I78" s="107"/>
    </row>
    <row r="79" spans="1:9">
      <c r="A79" s="1"/>
      <c r="B79" s="1" t="str">
        <f>'CR-EW-SHEET'!B25</f>
        <v>(vi) Push Button ON/OFF (Make: Schneider/Himal/Eqv.)</v>
      </c>
      <c r="C79" s="6"/>
      <c r="D79" s="7">
        <v>2</v>
      </c>
      <c r="E79" s="7">
        <v>1</v>
      </c>
      <c r="F79" s="7">
        <v>14</v>
      </c>
      <c r="G79" s="7"/>
      <c r="H79" s="8"/>
      <c r="I79" s="1">
        <f>F79*E79*D79</f>
        <v>28</v>
      </c>
    </row>
    <row r="80" spans="1:9">
      <c r="A80" s="1"/>
      <c r="B80" s="1"/>
      <c r="C80" s="6"/>
      <c r="D80" s="7"/>
      <c r="E80" s="7"/>
      <c r="F80" s="7"/>
      <c r="G80" s="7"/>
      <c r="H80" s="8"/>
      <c r="I80" s="1">
        <f t="shared" ref="I80:I81" si="2">F80*E80</f>
        <v>0</v>
      </c>
    </row>
    <row r="81" spans="1:9">
      <c r="A81" s="1"/>
      <c r="B81" s="1"/>
      <c r="C81" s="98" t="s">
        <v>51</v>
      </c>
      <c r="D81" s="99"/>
      <c r="E81" s="99"/>
      <c r="F81" s="99"/>
      <c r="G81" s="99"/>
      <c r="H81" s="100"/>
      <c r="I81" s="1">
        <f t="shared" si="2"/>
        <v>0</v>
      </c>
    </row>
    <row r="82" spans="1:9">
      <c r="A82" s="1"/>
      <c r="B82" s="1"/>
      <c r="C82" s="98" t="s">
        <v>52</v>
      </c>
      <c r="D82" s="99"/>
      <c r="E82" s="99"/>
      <c r="F82" s="99"/>
      <c r="G82" s="99"/>
      <c r="H82" s="100"/>
      <c r="I82" s="13"/>
    </row>
    <row r="83" spans="1:9">
      <c r="A83" s="1"/>
      <c r="B83" s="6"/>
      <c r="C83" s="99" t="s">
        <v>77</v>
      </c>
      <c r="D83" s="99"/>
      <c r="E83" s="99"/>
      <c r="F83" s="99"/>
      <c r="G83" s="99"/>
      <c r="H83" s="99"/>
      <c r="I83" s="19"/>
    </row>
  </sheetData>
  <mergeCells count="110">
    <mergeCell ref="C81:H81"/>
    <mergeCell ref="C82:H82"/>
    <mergeCell ref="C83:H83"/>
    <mergeCell ref="C72:H72"/>
    <mergeCell ref="C73:H73"/>
    <mergeCell ref="C74:H74"/>
    <mergeCell ref="B76:I76"/>
    <mergeCell ref="A77:A78"/>
    <mergeCell ref="B77:B78"/>
    <mergeCell ref="C77:C78"/>
    <mergeCell ref="E77:E78"/>
    <mergeCell ref="F77:H77"/>
    <mergeCell ref="I77:I78"/>
    <mergeCell ref="C61:H61"/>
    <mergeCell ref="C62:H62"/>
    <mergeCell ref="C63:H63"/>
    <mergeCell ref="B64:I64"/>
    <mergeCell ref="A65:A66"/>
    <mergeCell ref="B65:B66"/>
    <mergeCell ref="C65:C66"/>
    <mergeCell ref="E65:E66"/>
    <mergeCell ref="F65:H65"/>
    <mergeCell ref="I65:I66"/>
    <mergeCell ref="C54:H54"/>
    <mergeCell ref="C55:H55"/>
    <mergeCell ref="C56:H56"/>
    <mergeCell ref="B57:I57"/>
    <mergeCell ref="A58:A59"/>
    <mergeCell ref="B58:B59"/>
    <mergeCell ref="C58:C59"/>
    <mergeCell ref="E58:E59"/>
    <mergeCell ref="F58:H58"/>
    <mergeCell ref="I58:I59"/>
    <mergeCell ref="C47:H47"/>
    <mergeCell ref="C48:H48"/>
    <mergeCell ref="C49:H49"/>
    <mergeCell ref="B50:I50"/>
    <mergeCell ref="A51:A52"/>
    <mergeCell ref="B51:B52"/>
    <mergeCell ref="C51:C52"/>
    <mergeCell ref="E51:E52"/>
    <mergeCell ref="F51:H51"/>
    <mergeCell ref="I51:I52"/>
    <mergeCell ref="C41:H41"/>
    <mergeCell ref="C42:H42"/>
    <mergeCell ref="C43:H43"/>
    <mergeCell ref="A44:A45"/>
    <mergeCell ref="B44:B45"/>
    <mergeCell ref="C44:C45"/>
    <mergeCell ref="E44:E45"/>
    <mergeCell ref="F44:H44"/>
    <mergeCell ref="I44:I45"/>
    <mergeCell ref="C34:H34"/>
    <mergeCell ref="C35:H35"/>
    <mergeCell ref="C36:H36"/>
    <mergeCell ref="B37:I37"/>
    <mergeCell ref="A38:A39"/>
    <mergeCell ref="B38:B39"/>
    <mergeCell ref="C38:C39"/>
    <mergeCell ref="E38:E39"/>
    <mergeCell ref="F38:H38"/>
    <mergeCell ref="I38:I39"/>
    <mergeCell ref="C28:H28"/>
    <mergeCell ref="C29:H29"/>
    <mergeCell ref="C30:H30"/>
    <mergeCell ref="A31:A32"/>
    <mergeCell ref="B31:B32"/>
    <mergeCell ref="C31:C32"/>
    <mergeCell ref="E31:E32"/>
    <mergeCell ref="F31:H31"/>
    <mergeCell ref="C21:H21"/>
    <mergeCell ref="C22:H22"/>
    <mergeCell ref="C23:H23"/>
    <mergeCell ref="B24:I24"/>
    <mergeCell ref="A25:A26"/>
    <mergeCell ref="B25:B26"/>
    <mergeCell ref="C25:C26"/>
    <mergeCell ref="E25:E26"/>
    <mergeCell ref="F25:H25"/>
    <mergeCell ref="I25:I26"/>
    <mergeCell ref="I31:I32"/>
    <mergeCell ref="C14:H14"/>
    <mergeCell ref="C15:H15"/>
    <mergeCell ref="C16:H16"/>
    <mergeCell ref="B17:I17"/>
    <mergeCell ref="A18:A19"/>
    <mergeCell ref="B18:B19"/>
    <mergeCell ref="C18:C19"/>
    <mergeCell ref="E18:E19"/>
    <mergeCell ref="F18:H18"/>
    <mergeCell ref="I18:I19"/>
    <mergeCell ref="C7:H7"/>
    <mergeCell ref="C8:H8"/>
    <mergeCell ref="C9:H9"/>
    <mergeCell ref="B10:I10"/>
    <mergeCell ref="A11:A12"/>
    <mergeCell ref="B11:B12"/>
    <mergeCell ref="C11:C12"/>
    <mergeCell ref="E11:E12"/>
    <mergeCell ref="F11:H11"/>
    <mergeCell ref="I11:I12"/>
    <mergeCell ref="A1:H1"/>
    <mergeCell ref="A2:H2"/>
    <mergeCell ref="B3:I3"/>
    <mergeCell ref="A4:A5"/>
    <mergeCell ref="B4:B5"/>
    <mergeCell ref="C4:C5"/>
    <mergeCell ref="E4:E5"/>
    <mergeCell ref="F4:H4"/>
    <mergeCell ref="I4:I5"/>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0000"/>
  </sheetPr>
  <dimension ref="A1:C15"/>
  <sheetViews>
    <sheetView view="pageBreakPreview" zoomScale="115" zoomScaleSheetLayoutView="115" workbookViewId="0">
      <selection activeCell="B5" sqref="B5"/>
    </sheetView>
  </sheetViews>
  <sheetFormatPr defaultRowHeight="14.4"/>
  <cols>
    <col min="2" max="2" width="48.5546875" customWidth="1"/>
    <col min="3" max="3" width="25.109375" customWidth="1"/>
  </cols>
  <sheetData>
    <row r="1" spans="1:3" ht="57.75" customHeight="1">
      <c r="A1" s="121" t="str">
        <f>'CR-CW-SHEET'!A1:F1</f>
        <v>GBPS Standard Muslim Sector-II Rawalpindi.
Construction of 02. No. Additional C/Room &amp; Rehabilitation of Existing Building</v>
      </c>
      <c r="B1" s="121"/>
      <c r="C1" s="121"/>
    </row>
    <row r="2" spans="1:3" ht="26.4" customHeight="1">
      <c r="A2" s="92" t="s">
        <v>299</v>
      </c>
      <c r="B2" s="92"/>
      <c r="C2" s="92"/>
    </row>
    <row r="3" spans="1:3" ht="49.95" customHeight="1">
      <c r="A3" s="26" t="s">
        <v>127</v>
      </c>
      <c r="B3" s="26" t="s">
        <v>172</v>
      </c>
      <c r="C3" s="27" t="s">
        <v>173</v>
      </c>
    </row>
    <row r="4" spans="1:3" ht="49.95" customHeight="1">
      <c r="A4" s="26" t="s">
        <v>306</v>
      </c>
      <c r="B4" s="26" t="s">
        <v>133</v>
      </c>
      <c r="C4" s="27"/>
    </row>
    <row r="5" spans="1:3" ht="29.4" customHeight="1">
      <c r="A5" s="26">
        <v>1</v>
      </c>
      <c r="B5" s="85" t="s">
        <v>174</v>
      </c>
      <c r="C5" s="29"/>
    </row>
    <row r="6" spans="1:3" ht="30" customHeight="1">
      <c r="A6" s="26">
        <v>2</v>
      </c>
      <c r="B6" s="85" t="s">
        <v>175</v>
      </c>
      <c r="C6" s="29"/>
    </row>
    <row r="7" spans="1:3" ht="30" customHeight="1">
      <c r="A7" s="26"/>
      <c r="B7" s="28" t="s">
        <v>305</v>
      </c>
      <c r="C7" s="30"/>
    </row>
    <row r="8" spans="1:3" ht="30" customHeight="1">
      <c r="A8" s="26" t="s">
        <v>307</v>
      </c>
      <c r="B8" s="28" t="s">
        <v>302</v>
      </c>
      <c r="C8" s="29"/>
    </row>
    <row r="9" spans="1:3" ht="30.6" customHeight="1">
      <c r="A9" s="26">
        <v>1</v>
      </c>
      <c r="B9" s="85" t="s">
        <v>174</v>
      </c>
      <c r="C9" s="29"/>
    </row>
    <row r="10" spans="1:3" ht="30.6" customHeight="1">
      <c r="A10" s="26">
        <v>2</v>
      </c>
      <c r="B10" s="85" t="e">
        <f>#REF!</f>
        <v>#REF!</v>
      </c>
      <c r="C10" s="29"/>
    </row>
    <row r="11" spans="1:3" ht="30.6" customHeight="1">
      <c r="A11" s="26">
        <v>3</v>
      </c>
      <c r="B11" s="85" t="s">
        <v>304</v>
      </c>
      <c r="C11" s="29"/>
    </row>
    <row r="12" spans="1:3" ht="30.6" customHeight="1">
      <c r="A12" s="26"/>
      <c r="B12" s="28" t="s">
        <v>309</v>
      </c>
      <c r="C12" s="30"/>
    </row>
    <row r="13" spans="1:3" ht="34.950000000000003" customHeight="1">
      <c r="A13" s="26" t="s">
        <v>308</v>
      </c>
      <c r="B13" s="28" t="s">
        <v>177</v>
      </c>
      <c r="C13" s="29"/>
    </row>
    <row r="14" spans="1:3" ht="34.950000000000003" customHeight="1">
      <c r="A14" s="26"/>
      <c r="B14" s="28" t="s">
        <v>310</v>
      </c>
      <c r="C14" s="30"/>
    </row>
    <row r="15" spans="1:3" ht="37.200000000000003" customHeight="1">
      <c r="A15" s="26"/>
      <c r="B15" s="28" t="s">
        <v>311</v>
      </c>
      <c r="C15" s="30"/>
    </row>
  </sheetData>
  <mergeCells count="2">
    <mergeCell ref="A1:C1"/>
    <mergeCell ref="A2:C2"/>
  </mergeCells>
  <printOptions horizontalCentere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FFC000"/>
  </sheetPr>
  <dimension ref="A1:L154"/>
  <sheetViews>
    <sheetView view="pageBreakPreview" zoomScale="60" workbookViewId="0">
      <selection activeCell="F45" sqref="F45"/>
    </sheetView>
  </sheetViews>
  <sheetFormatPr defaultRowHeight="14.4"/>
  <cols>
    <col min="1" max="1" width="8" style="4" customWidth="1"/>
    <col min="2" max="2" width="55.88671875" style="72" customWidth="1"/>
    <col min="3" max="3" width="9.109375" style="4"/>
    <col min="4" max="4" width="10" style="4" bestFit="1" customWidth="1"/>
    <col min="5" max="5" width="13.33203125" style="54" bestFit="1" customWidth="1"/>
    <col min="6" max="6" width="19.6640625" style="54" bestFit="1" customWidth="1"/>
  </cols>
  <sheetData>
    <row r="1" spans="1:12" ht="48" customHeight="1">
      <c r="A1" s="93" t="s">
        <v>298</v>
      </c>
      <c r="B1" s="94"/>
      <c r="C1" s="94"/>
      <c r="D1" s="94"/>
      <c r="E1" s="94"/>
      <c r="F1" s="94"/>
      <c r="G1" s="94"/>
      <c r="H1" s="94"/>
      <c r="I1" s="94"/>
      <c r="J1" s="94"/>
      <c r="K1" s="94"/>
      <c r="L1" s="94"/>
    </row>
    <row r="2" spans="1:12" ht="24.75" customHeight="1">
      <c r="A2" s="94" t="s">
        <v>176</v>
      </c>
      <c r="B2" s="94"/>
      <c r="C2" s="94"/>
      <c r="D2" s="94"/>
      <c r="E2" s="94"/>
      <c r="F2" s="94"/>
      <c r="G2" s="95"/>
      <c r="H2" s="95"/>
      <c r="I2" s="95"/>
      <c r="J2" s="95"/>
      <c r="K2" s="95"/>
      <c r="L2" s="95"/>
    </row>
    <row r="3" spans="1:12" s="4" customFormat="1" ht="29.25" customHeight="1">
      <c r="A3" s="42" t="s">
        <v>94</v>
      </c>
      <c r="B3" s="62" t="s">
        <v>0</v>
      </c>
      <c r="C3" s="43" t="s">
        <v>1</v>
      </c>
      <c r="D3" s="43" t="s">
        <v>2</v>
      </c>
      <c r="E3" s="50" t="s">
        <v>3</v>
      </c>
      <c r="F3" s="50" t="s">
        <v>4</v>
      </c>
    </row>
    <row r="4" spans="1:12" s="4" customFormat="1" ht="29.25" customHeight="1">
      <c r="A4" s="44"/>
      <c r="B4" s="45" t="s">
        <v>301</v>
      </c>
      <c r="C4" s="45"/>
      <c r="D4" s="45"/>
      <c r="E4" s="45"/>
      <c r="F4" s="46"/>
    </row>
    <row r="5" spans="1:12" ht="57.6">
      <c r="A5" s="21" t="s">
        <v>179</v>
      </c>
      <c r="B5" s="63" t="s">
        <v>32</v>
      </c>
      <c r="C5" s="81" t="s">
        <v>24</v>
      </c>
      <c r="D5" s="14">
        <f>m.sheet!I15</f>
        <v>145.19252548131371</v>
      </c>
      <c r="E5" s="51"/>
      <c r="F5" s="51"/>
    </row>
    <row r="6" spans="1:12">
      <c r="A6" s="21" t="s">
        <v>180</v>
      </c>
      <c r="B6" s="64" t="s">
        <v>33</v>
      </c>
      <c r="C6" s="82" t="s">
        <v>24</v>
      </c>
      <c r="D6" s="14">
        <f>D5</f>
        <v>145.19252548131371</v>
      </c>
      <c r="E6" s="52"/>
      <c r="F6" s="51"/>
    </row>
    <row r="7" spans="1:12" ht="28.8">
      <c r="A7" s="21" t="s">
        <v>181</v>
      </c>
      <c r="B7" s="65" t="s">
        <v>31</v>
      </c>
      <c r="C7" s="80" t="s">
        <v>24</v>
      </c>
      <c r="D7" s="14">
        <f>D6</f>
        <v>145.19252548131371</v>
      </c>
      <c r="E7" s="52"/>
      <c r="F7" s="51"/>
    </row>
    <row r="8" spans="1:12" ht="43.2">
      <c r="A8" s="21" t="s">
        <v>182</v>
      </c>
      <c r="B8" s="64" t="s">
        <v>81</v>
      </c>
      <c r="C8" s="16"/>
      <c r="D8" s="16"/>
      <c r="E8" s="53"/>
      <c r="F8" s="51"/>
    </row>
    <row r="9" spans="1:12">
      <c r="A9" s="21" t="s">
        <v>183</v>
      </c>
      <c r="B9" s="64" t="s">
        <v>80</v>
      </c>
      <c r="C9" s="82" t="s">
        <v>24</v>
      </c>
      <c r="D9" s="15">
        <f>m.sheet!I50</f>
        <v>12.708738816534543</v>
      </c>
      <c r="E9" s="52"/>
      <c r="F9" s="51"/>
    </row>
    <row r="10" spans="1:12">
      <c r="A10" s="21" t="s">
        <v>184</v>
      </c>
      <c r="B10" s="66" t="s">
        <v>83</v>
      </c>
      <c r="C10" s="82" t="s">
        <v>24</v>
      </c>
      <c r="D10" s="15">
        <f>m.sheet!I57</f>
        <v>14.715458663646661</v>
      </c>
      <c r="E10" s="52"/>
      <c r="F10" s="51"/>
    </row>
    <row r="11" spans="1:12">
      <c r="A11" s="21" t="s">
        <v>185</v>
      </c>
      <c r="B11" s="66" t="s">
        <v>82</v>
      </c>
      <c r="C11" s="82" t="s">
        <v>24</v>
      </c>
      <c r="D11" s="15">
        <f>m.sheet!I66</f>
        <v>5.1013590033975094</v>
      </c>
      <c r="E11" s="52"/>
      <c r="F11" s="51"/>
    </row>
    <row r="12" spans="1:12">
      <c r="A12" s="21" t="s">
        <v>186</v>
      </c>
      <c r="B12" s="66" t="s">
        <v>85</v>
      </c>
      <c r="C12" s="82" t="s">
        <v>24</v>
      </c>
      <c r="D12" s="15">
        <f>m.sheet!I87</f>
        <v>7.2876557191392983</v>
      </c>
      <c r="E12" s="52"/>
      <c r="F12" s="51"/>
    </row>
    <row r="13" spans="1:12" ht="115.2">
      <c r="A13" s="21" t="s">
        <v>187</v>
      </c>
      <c r="B13" s="64" t="s">
        <v>36</v>
      </c>
      <c r="C13" s="16"/>
      <c r="D13" s="16"/>
      <c r="E13" s="53"/>
      <c r="F13" s="51"/>
    </row>
    <row r="14" spans="1:12" ht="86.4">
      <c r="A14" s="21" t="s">
        <v>188</v>
      </c>
      <c r="B14" s="64" t="s">
        <v>34</v>
      </c>
      <c r="C14" s="82" t="s">
        <v>24</v>
      </c>
      <c r="D14" s="15">
        <f>m.sheet!I98</f>
        <v>29.173980747451871</v>
      </c>
      <c r="E14" s="52"/>
      <c r="F14" s="51"/>
    </row>
    <row r="15" spans="1:12" ht="57.6">
      <c r="A15" s="21" t="s">
        <v>189</v>
      </c>
      <c r="B15" s="64" t="s">
        <v>35</v>
      </c>
      <c r="C15" s="82" t="s">
        <v>24</v>
      </c>
      <c r="D15" s="15">
        <f>m.sheet!I111</f>
        <v>50.172706681766705</v>
      </c>
      <c r="E15" s="52"/>
      <c r="F15" s="51"/>
    </row>
    <row r="16" spans="1:12" ht="72">
      <c r="A16" s="21" t="s">
        <v>190</v>
      </c>
      <c r="B16" s="64" t="s">
        <v>38</v>
      </c>
      <c r="C16" s="16"/>
      <c r="D16" s="16"/>
      <c r="E16" s="53"/>
      <c r="F16" s="51"/>
    </row>
    <row r="17" spans="1:6">
      <c r="A17" s="21" t="s">
        <v>191</v>
      </c>
      <c r="B17" s="66" t="s">
        <v>39</v>
      </c>
      <c r="C17" s="82" t="s">
        <v>44</v>
      </c>
      <c r="D17" s="15">
        <f>m.sheet!I73</f>
        <v>63.499096948818902</v>
      </c>
      <c r="E17" s="52"/>
      <c r="F17" s="51"/>
    </row>
    <row r="18" spans="1:6">
      <c r="A18" s="21" t="s">
        <v>192</v>
      </c>
      <c r="B18" s="66" t="s">
        <v>40</v>
      </c>
      <c r="C18" s="82" t="s">
        <v>44</v>
      </c>
      <c r="D18" s="15">
        <f>m.sheet!I80</f>
        <v>64.169723444846156</v>
      </c>
      <c r="E18" s="52"/>
      <c r="F18" s="51"/>
    </row>
    <row r="19" spans="1:6" ht="28.8">
      <c r="A19" s="21" t="s">
        <v>193</v>
      </c>
      <c r="B19" s="64" t="s">
        <v>37</v>
      </c>
      <c r="C19" s="82" t="s">
        <v>24</v>
      </c>
      <c r="D19" s="15">
        <f>m.sheet!I125</f>
        <v>35.819295016987546</v>
      </c>
      <c r="F19" s="51"/>
    </row>
    <row r="20" spans="1:6" ht="30" customHeight="1">
      <c r="A20" s="21" t="s">
        <v>194</v>
      </c>
      <c r="B20" s="67" t="str">
        <f>m.sheet!B127</f>
        <v>Pacca brick work in ground floor cement, sand mortar:- Ratio 1:4</v>
      </c>
      <c r="C20" s="17" t="s">
        <v>24</v>
      </c>
      <c r="D20" s="18">
        <f>m.sheet!I141</f>
        <v>27.708274348810875</v>
      </c>
      <c r="E20" s="55"/>
      <c r="F20" s="51"/>
    </row>
    <row r="21" spans="1:6" ht="30" customHeight="1">
      <c r="A21" s="21" t="s">
        <v>195</v>
      </c>
      <c r="B21" s="68" t="s">
        <v>26</v>
      </c>
      <c r="C21" s="81" t="s">
        <v>25</v>
      </c>
      <c r="D21" s="14">
        <f>m.sheet!I149</f>
        <v>229.2093023255814</v>
      </c>
      <c r="E21" s="52"/>
      <c r="F21" s="51"/>
    </row>
    <row r="22" spans="1:6" ht="30" customHeight="1">
      <c r="A22" s="21" t="s">
        <v>196</v>
      </c>
      <c r="B22" s="64" t="s">
        <v>27</v>
      </c>
      <c r="C22" s="82" t="s">
        <v>25</v>
      </c>
      <c r="D22" s="15">
        <f>m.sheet!I157</f>
        <v>182.13953488372096</v>
      </c>
      <c r="F22" s="51"/>
    </row>
    <row r="23" spans="1:6" ht="30" customHeight="1">
      <c r="A23" s="21" t="s">
        <v>197</v>
      </c>
      <c r="B23" s="64" t="s">
        <v>28</v>
      </c>
      <c r="C23" s="80" t="s">
        <v>25</v>
      </c>
      <c r="D23" s="20">
        <f>m.sheet!I164</f>
        <v>193.39534883720933</v>
      </c>
      <c r="E23" s="55"/>
      <c r="F23" s="51"/>
    </row>
    <row r="24" spans="1:6" ht="43.2">
      <c r="A24" s="21" t="s">
        <v>198</v>
      </c>
      <c r="B24" s="63" t="s">
        <v>45</v>
      </c>
      <c r="C24" s="82" t="s">
        <v>25</v>
      </c>
      <c r="D24" s="15">
        <f>D23+D22+D21</f>
        <v>604.74418604651169</v>
      </c>
      <c r="E24" s="52"/>
      <c r="F24" s="51"/>
    </row>
    <row r="25" spans="1:6">
      <c r="A25" s="21" t="s">
        <v>199</v>
      </c>
      <c r="B25" s="66" t="s">
        <v>46</v>
      </c>
      <c r="C25" s="82" t="s">
        <v>25</v>
      </c>
      <c r="D25" s="15">
        <f>D24</f>
        <v>604.74418604651169</v>
      </c>
      <c r="E25" s="52"/>
      <c r="F25" s="51"/>
    </row>
    <row r="26" spans="1:6" ht="43.2">
      <c r="A26" s="21" t="s">
        <v>200</v>
      </c>
      <c r="B26" s="68" t="s">
        <v>29</v>
      </c>
      <c r="C26" s="81" t="s">
        <v>25</v>
      </c>
      <c r="D26" s="14">
        <f>m.sheet!I193</f>
        <v>22.601162790697675</v>
      </c>
      <c r="E26" s="51"/>
      <c r="F26" s="51"/>
    </row>
    <row r="27" spans="1:6" ht="57.6">
      <c r="A27" s="21" t="s">
        <v>167</v>
      </c>
      <c r="B27" s="64" t="s">
        <v>30</v>
      </c>
      <c r="C27" s="82" t="s">
        <v>25</v>
      </c>
      <c r="D27" s="15">
        <f>m.sheet!I205</f>
        <v>88.38372093023257</v>
      </c>
      <c r="E27" s="52"/>
      <c r="F27" s="51"/>
    </row>
    <row r="28" spans="1:6" ht="149.25" customHeight="1">
      <c r="A28" s="21" t="s">
        <v>201</v>
      </c>
      <c r="B28" s="63" t="s">
        <v>41</v>
      </c>
      <c r="C28" s="82" t="s">
        <v>25</v>
      </c>
      <c r="D28" s="15">
        <f>m.sheet!I171</f>
        <v>193.39534883720933</v>
      </c>
      <c r="E28" s="52"/>
      <c r="F28" s="51"/>
    </row>
    <row r="29" spans="1:6" ht="30" customHeight="1">
      <c r="A29" s="21" t="s">
        <v>202</v>
      </c>
      <c r="B29" s="66" t="s">
        <v>42</v>
      </c>
      <c r="C29" s="82" t="s">
        <v>43</v>
      </c>
      <c r="D29" s="82">
        <v>2</v>
      </c>
      <c r="E29" s="52"/>
      <c r="F29" s="51"/>
    </row>
    <row r="30" spans="1:6" ht="86.4">
      <c r="A30" s="21" t="s">
        <v>203</v>
      </c>
      <c r="B30" s="64" t="s">
        <v>60</v>
      </c>
      <c r="C30" s="82" t="s">
        <v>25</v>
      </c>
      <c r="D30" s="15">
        <f>m.sheet!I35</f>
        <v>159.93488372093023</v>
      </c>
      <c r="F30" s="51"/>
    </row>
    <row r="31" spans="1:6" ht="57.6">
      <c r="A31" s="21" t="s">
        <v>204</v>
      </c>
      <c r="B31" s="63" t="s">
        <v>47</v>
      </c>
      <c r="C31" s="82" t="s">
        <v>25</v>
      </c>
      <c r="D31" s="15">
        <f>m.sheet!I180</f>
        <v>68.455813953488374</v>
      </c>
      <c r="F31" s="51"/>
    </row>
    <row r="32" spans="1:6" ht="86.4">
      <c r="A32" s="21" t="s">
        <v>205</v>
      </c>
      <c r="B32" s="64" t="s">
        <v>69</v>
      </c>
      <c r="C32" s="82" t="s">
        <v>25</v>
      </c>
      <c r="D32" s="15">
        <f>m.sheet!I225</f>
        <v>184.18604651162795</v>
      </c>
      <c r="E32" s="52"/>
      <c r="F32" s="51"/>
    </row>
    <row r="33" spans="1:9" ht="30" customHeight="1">
      <c r="A33" s="21" t="s">
        <v>206</v>
      </c>
      <c r="B33" s="64" t="s">
        <v>70</v>
      </c>
      <c r="C33" s="82"/>
      <c r="D33" s="15">
        <f>D32</f>
        <v>184.18604651162795</v>
      </c>
      <c r="E33" s="52"/>
      <c r="F33" s="51"/>
      <c r="I33" t="s">
        <v>61</v>
      </c>
    </row>
    <row r="34" spans="1:9" ht="86.4">
      <c r="A34" s="21" t="s">
        <v>207</v>
      </c>
      <c r="B34" s="64" t="s">
        <v>89</v>
      </c>
      <c r="C34" s="82" t="s">
        <v>25</v>
      </c>
      <c r="D34" s="15">
        <f>m.sheet!I278</f>
        <v>14.243720930232557</v>
      </c>
      <c r="E34" s="52"/>
      <c r="F34" s="51"/>
    </row>
    <row r="35" spans="1:9" ht="86.4">
      <c r="A35" s="21" t="s">
        <v>208</v>
      </c>
      <c r="B35" s="63" t="s">
        <v>90</v>
      </c>
      <c r="C35" s="82" t="s">
        <v>25</v>
      </c>
      <c r="D35" s="15">
        <f>m.sheet!I285</f>
        <v>24.558139534883722</v>
      </c>
      <c r="E35" s="52"/>
      <c r="F35" s="51"/>
    </row>
    <row r="36" spans="1:9">
      <c r="A36" s="21" t="s">
        <v>209</v>
      </c>
      <c r="B36" s="64" t="s">
        <v>92</v>
      </c>
      <c r="C36" s="82" t="s">
        <v>24</v>
      </c>
      <c r="D36" s="15">
        <f>m.sheet!I23</f>
        <v>176.58550396375992</v>
      </c>
      <c r="F36" s="51"/>
    </row>
    <row r="37" spans="1:9" ht="111.75" customHeight="1">
      <c r="A37" s="21" t="s">
        <v>210</v>
      </c>
      <c r="B37" s="64" t="s">
        <v>71</v>
      </c>
      <c r="C37" s="82" t="s">
        <v>25</v>
      </c>
      <c r="D37" s="15">
        <f>m.sheet!I232</f>
        <v>15.348837209302326</v>
      </c>
      <c r="E37" s="52"/>
      <c r="F37" s="51"/>
    </row>
    <row r="38" spans="1:9" ht="100.8">
      <c r="A38" s="21" t="s">
        <v>211</v>
      </c>
      <c r="B38" s="64" t="s">
        <v>76</v>
      </c>
      <c r="C38" s="82" t="s">
        <v>25</v>
      </c>
      <c r="D38" s="15">
        <f>m.sheet!I241</f>
        <v>31.720930232558143</v>
      </c>
      <c r="E38" s="52"/>
      <c r="F38" s="51"/>
    </row>
    <row r="39" spans="1:9" ht="144">
      <c r="A39" s="21" t="s">
        <v>212</v>
      </c>
      <c r="B39" s="64" t="s">
        <v>72</v>
      </c>
      <c r="C39" s="82" t="s">
        <v>25</v>
      </c>
      <c r="D39" s="15">
        <f>m.sheet!I257</f>
        <v>23.944186046511629</v>
      </c>
      <c r="E39" s="52"/>
      <c r="F39" s="51"/>
    </row>
    <row r="40" spans="1:9" ht="72">
      <c r="A40" s="21" t="s">
        <v>213</v>
      </c>
      <c r="B40" s="64" t="s">
        <v>73</v>
      </c>
      <c r="C40" s="82" t="s">
        <v>25</v>
      </c>
      <c r="D40" s="15">
        <f>m.sheet!I249</f>
        <v>23.944186046511629</v>
      </c>
      <c r="E40" s="52"/>
      <c r="F40" s="51"/>
    </row>
    <row r="41" spans="1:9" ht="115.2">
      <c r="A41" s="21" t="s">
        <v>214</v>
      </c>
      <c r="B41" s="64" t="s">
        <v>74</v>
      </c>
      <c r="C41" s="82" t="s">
        <v>25</v>
      </c>
      <c r="D41" s="15">
        <f>m.sheet!I264</f>
        <v>7.7767441860465123</v>
      </c>
      <c r="E41" s="52"/>
      <c r="F41" s="51"/>
    </row>
    <row r="42" spans="1:9" ht="115.2">
      <c r="A42" s="21" t="s">
        <v>215</v>
      </c>
      <c r="B42" s="64" t="s">
        <v>75</v>
      </c>
      <c r="C42" s="82" t="s">
        <v>25</v>
      </c>
      <c r="D42" s="15">
        <f>m.sheet!I271</f>
        <v>5.525581395348838</v>
      </c>
      <c r="E42" s="52"/>
      <c r="F42" s="51"/>
    </row>
    <row r="43" spans="1:9" ht="30" customHeight="1">
      <c r="A43" s="21" t="s">
        <v>216</v>
      </c>
      <c r="B43" s="63" t="s">
        <v>91</v>
      </c>
      <c r="C43" s="82" t="s">
        <v>25</v>
      </c>
      <c r="D43" s="15">
        <f>m.sheet!I292</f>
        <v>13.097674418604653</v>
      </c>
      <c r="E43" s="52"/>
      <c r="F43" s="51"/>
    </row>
    <row r="44" spans="1:9">
      <c r="A44" s="21"/>
      <c r="B44" s="66"/>
      <c r="C44" s="82"/>
      <c r="D44" s="82"/>
      <c r="E44" s="52"/>
      <c r="F44" s="52"/>
    </row>
    <row r="45" spans="1:9">
      <c r="A45" s="21"/>
      <c r="B45" s="96" t="s">
        <v>126</v>
      </c>
      <c r="C45" s="96"/>
      <c r="D45" s="96"/>
      <c r="E45" s="96"/>
      <c r="F45" s="56"/>
    </row>
    <row r="46" spans="1:9" ht="15.75" hidden="1" customHeight="1">
      <c r="A46" s="47"/>
      <c r="B46" s="69" t="s">
        <v>134</v>
      </c>
      <c r="C46" s="48"/>
      <c r="D46" s="48"/>
      <c r="E46" s="57"/>
      <c r="F46" s="58"/>
    </row>
    <row r="47" spans="1:9" ht="43.2" hidden="1">
      <c r="A47" s="21" t="s">
        <v>217</v>
      </c>
      <c r="B47" s="64" t="s">
        <v>95</v>
      </c>
      <c r="C47" s="82" t="s">
        <v>43</v>
      </c>
      <c r="D47" s="82">
        <f>'CR-EW-SHEET'!D5</f>
        <v>16</v>
      </c>
      <c r="E47" s="52">
        <v>1907.5</v>
      </c>
      <c r="F47" s="52">
        <f>E47*D47</f>
        <v>30520</v>
      </c>
    </row>
    <row r="48" spans="1:9" ht="57.6" hidden="1">
      <c r="A48" s="21" t="s">
        <v>218</v>
      </c>
      <c r="B48" s="64" t="s">
        <v>97</v>
      </c>
      <c r="C48" s="82" t="s">
        <v>43</v>
      </c>
      <c r="D48" s="82">
        <f>'CR-EW-SHEET'!D6</f>
        <v>8</v>
      </c>
      <c r="E48" s="52">
        <v>9218.15</v>
      </c>
      <c r="F48" s="52">
        <f t="shared" ref="F48:F71" si="0">E48*D48</f>
        <v>73745.2</v>
      </c>
    </row>
    <row r="49" spans="1:6" ht="28.8" hidden="1">
      <c r="A49" s="21" t="s">
        <v>219</v>
      </c>
      <c r="B49" s="64" t="s">
        <v>98</v>
      </c>
      <c r="C49" s="82" t="s">
        <v>43</v>
      </c>
      <c r="D49" s="82">
        <f>'CR-EW-SHEET'!D7</f>
        <v>8</v>
      </c>
      <c r="E49" s="52">
        <v>90.65</v>
      </c>
      <c r="F49" s="52">
        <f t="shared" si="0"/>
        <v>725.2</v>
      </c>
    </row>
    <row r="50" spans="1:6" ht="115.2" hidden="1">
      <c r="A50" s="21" t="s">
        <v>220</v>
      </c>
      <c r="B50" s="64" t="s">
        <v>99</v>
      </c>
      <c r="C50" s="82" t="s">
        <v>100</v>
      </c>
      <c r="D50" s="82">
        <f>'CR-EW-SHEET'!D8</f>
        <v>0</v>
      </c>
      <c r="E50" s="52">
        <v>23383.7</v>
      </c>
      <c r="F50" s="52">
        <f t="shared" si="0"/>
        <v>0</v>
      </c>
    </row>
    <row r="51" spans="1:6" ht="86.4" hidden="1">
      <c r="A51" s="21" t="s">
        <v>221</v>
      </c>
      <c r="B51" s="64" t="s">
        <v>101</v>
      </c>
      <c r="C51" s="82"/>
      <c r="D51" s="82">
        <f>'CR-EW-SHEET'!D9</f>
        <v>0</v>
      </c>
      <c r="E51" s="52"/>
      <c r="F51" s="52">
        <f t="shared" si="0"/>
        <v>0</v>
      </c>
    </row>
    <row r="52" spans="1:6" hidden="1">
      <c r="A52" s="21" t="s">
        <v>222</v>
      </c>
      <c r="B52" s="66" t="s">
        <v>102</v>
      </c>
      <c r="C52" s="82" t="s">
        <v>43</v>
      </c>
      <c r="D52" s="82">
        <f>'CR-EW-SHEET'!D10</f>
        <v>6</v>
      </c>
      <c r="E52" s="52">
        <v>1547.7</v>
      </c>
      <c r="F52" s="52">
        <f t="shared" si="0"/>
        <v>9286.2000000000007</v>
      </c>
    </row>
    <row r="53" spans="1:6" hidden="1">
      <c r="A53" s="21" t="s">
        <v>223</v>
      </c>
      <c r="B53" s="66" t="s">
        <v>103</v>
      </c>
      <c r="C53" s="82" t="s">
        <v>43</v>
      </c>
      <c r="D53" s="82">
        <f>'CR-EW-SHEET'!D11</f>
        <v>2</v>
      </c>
      <c r="E53" s="52">
        <v>1404.8</v>
      </c>
      <c r="F53" s="52">
        <f t="shared" si="0"/>
        <v>2809.6</v>
      </c>
    </row>
    <row r="54" spans="1:6" ht="86.4" hidden="1">
      <c r="A54" s="21" t="s">
        <v>224</v>
      </c>
      <c r="B54" s="64" t="s">
        <v>104</v>
      </c>
      <c r="C54" s="82"/>
      <c r="D54" s="82">
        <f>'CR-EW-SHEET'!D12</f>
        <v>0</v>
      </c>
      <c r="E54" s="52"/>
      <c r="F54" s="52">
        <f t="shared" si="0"/>
        <v>0</v>
      </c>
    </row>
    <row r="55" spans="1:6" hidden="1">
      <c r="A55" s="21" t="s">
        <v>225</v>
      </c>
      <c r="B55" s="66" t="s">
        <v>105</v>
      </c>
      <c r="C55" s="82" t="s">
        <v>43</v>
      </c>
      <c r="D55" s="82">
        <f>'CR-EW-SHEET'!D13</f>
        <v>2</v>
      </c>
      <c r="E55" s="52">
        <v>12215.35</v>
      </c>
      <c r="F55" s="52">
        <f t="shared" si="0"/>
        <v>24430.7</v>
      </c>
    </row>
    <row r="56" spans="1:6" hidden="1">
      <c r="A56" s="21" t="s">
        <v>226</v>
      </c>
      <c r="B56" s="66" t="s">
        <v>106</v>
      </c>
      <c r="C56" s="82" t="s">
        <v>43</v>
      </c>
      <c r="D56" s="82">
        <f>'CR-EW-SHEET'!D14</f>
        <v>2</v>
      </c>
      <c r="E56" s="52">
        <v>11315.35</v>
      </c>
      <c r="F56" s="52">
        <f t="shared" si="0"/>
        <v>22630.7</v>
      </c>
    </row>
    <row r="57" spans="1:6" ht="158.4" hidden="1">
      <c r="A57" s="21" t="s">
        <v>227</v>
      </c>
      <c r="B57" s="64" t="s">
        <v>107</v>
      </c>
      <c r="C57" s="82" t="s">
        <v>100</v>
      </c>
      <c r="D57" s="82">
        <f>'CR-EW-SHEET'!D15</f>
        <v>2</v>
      </c>
      <c r="E57" s="52">
        <v>3494.45</v>
      </c>
      <c r="F57" s="52">
        <f t="shared" si="0"/>
        <v>6988.9</v>
      </c>
    </row>
    <row r="58" spans="1:6" ht="57.6" hidden="1">
      <c r="A58" s="21" t="s">
        <v>228</v>
      </c>
      <c r="B58" s="64" t="s">
        <v>108</v>
      </c>
      <c r="C58" s="82"/>
      <c r="D58" s="82">
        <f>'CR-EW-SHEET'!D16</f>
        <v>0</v>
      </c>
      <c r="E58" s="52"/>
      <c r="F58" s="52">
        <f t="shared" si="0"/>
        <v>0</v>
      </c>
    </row>
    <row r="59" spans="1:6" hidden="1">
      <c r="A59" s="21" t="s">
        <v>229</v>
      </c>
      <c r="B59" s="66" t="s">
        <v>109</v>
      </c>
      <c r="C59" s="82" t="s">
        <v>110</v>
      </c>
      <c r="D59" s="82">
        <f>'CR-EW-SHEET'!D17</f>
        <v>100</v>
      </c>
      <c r="E59" s="52">
        <v>325.64999999999998</v>
      </c>
      <c r="F59" s="52">
        <f t="shared" si="0"/>
        <v>32564.999999999996</v>
      </c>
    </row>
    <row r="60" spans="1:6" ht="72" hidden="1">
      <c r="A60" s="21" t="s">
        <v>230</v>
      </c>
      <c r="B60" s="64" t="s">
        <v>111</v>
      </c>
      <c r="C60" s="82" t="s">
        <v>112</v>
      </c>
      <c r="D60" s="82">
        <f>'CR-EW-SHEET'!D18</f>
        <v>1</v>
      </c>
      <c r="E60" s="52">
        <v>12508.3</v>
      </c>
      <c r="F60" s="52">
        <f t="shared" si="0"/>
        <v>12508.3</v>
      </c>
    </row>
    <row r="61" spans="1:6" ht="57.6" hidden="1">
      <c r="A61" s="21" t="s">
        <v>231</v>
      </c>
      <c r="B61" s="64" t="s">
        <v>113</v>
      </c>
      <c r="C61" s="82"/>
      <c r="D61" s="82">
        <f>'CR-EW-SHEET'!D19</f>
        <v>0</v>
      </c>
      <c r="E61" s="52"/>
      <c r="F61" s="52">
        <f t="shared" si="0"/>
        <v>0</v>
      </c>
    </row>
    <row r="62" spans="1:6" hidden="1">
      <c r="A62" s="21" t="s">
        <v>232</v>
      </c>
      <c r="B62" s="66" t="s">
        <v>114</v>
      </c>
      <c r="C62" s="82" t="s">
        <v>43</v>
      </c>
      <c r="D62" s="82">
        <f>'CR-EW-SHEET'!D20</f>
        <v>2</v>
      </c>
      <c r="E62" s="52">
        <v>1042.5</v>
      </c>
      <c r="F62" s="52">
        <f t="shared" si="0"/>
        <v>2085</v>
      </c>
    </row>
    <row r="63" spans="1:6" hidden="1">
      <c r="A63" s="21" t="s">
        <v>233</v>
      </c>
      <c r="B63" s="66" t="s">
        <v>115</v>
      </c>
      <c r="C63" s="82" t="s">
        <v>43</v>
      </c>
      <c r="D63" s="82">
        <f>'CR-EW-SHEET'!D21</f>
        <v>4</v>
      </c>
      <c r="E63" s="52">
        <v>678.9</v>
      </c>
      <c r="F63" s="52">
        <f t="shared" si="0"/>
        <v>2715.6</v>
      </c>
    </row>
    <row r="64" spans="1:6" hidden="1">
      <c r="A64" s="21" t="s">
        <v>234</v>
      </c>
      <c r="B64" s="66" t="s">
        <v>116</v>
      </c>
      <c r="C64" s="82" t="s">
        <v>43</v>
      </c>
      <c r="D64" s="82">
        <f>'CR-EW-SHEET'!D22</f>
        <v>12</v>
      </c>
      <c r="E64" s="52">
        <v>665.7</v>
      </c>
      <c r="F64" s="52">
        <f t="shared" si="0"/>
        <v>7988.4000000000005</v>
      </c>
    </row>
    <row r="65" spans="1:6" hidden="1">
      <c r="A65" s="21" t="s">
        <v>235</v>
      </c>
      <c r="B65" s="66" t="s">
        <v>117</v>
      </c>
      <c r="C65" s="82" t="s">
        <v>43</v>
      </c>
      <c r="D65" s="82">
        <f>'CR-EW-SHEET'!D23</f>
        <v>28</v>
      </c>
      <c r="E65" s="52">
        <v>536.1</v>
      </c>
      <c r="F65" s="52">
        <f t="shared" si="0"/>
        <v>15010.800000000001</v>
      </c>
    </row>
    <row r="66" spans="1:6" ht="43.2" hidden="1">
      <c r="A66" s="21" t="s">
        <v>236</v>
      </c>
      <c r="B66" s="64" t="s">
        <v>118</v>
      </c>
      <c r="C66" s="82"/>
      <c r="D66" s="82">
        <f>'CR-EW-SHEET'!D24</f>
        <v>0</v>
      </c>
      <c r="E66" s="52"/>
      <c r="F66" s="52">
        <f t="shared" si="0"/>
        <v>0</v>
      </c>
    </row>
    <row r="67" spans="1:6" hidden="1">
      <c r="A67" s="21" t="s">
        <v>237</v>
      </c>
      <c r="B67" s="64" t="s">
        <v>119</v>
      </c>
      <c r="C67" s="82" t="s">
        <v>43</v>
      </c>
      <c r="D67" s="82">
        <f>'CR-EW-SHEET'!D25</f>
        <v>28</v>
      </c>
      <c r="E67" s="52">
        <v>583.54999999999995</v>
      </c>
      <c r="F67" s="52">
        <f t="shared" si="0"/>
        <v>16339.399999999998</v>
      </c>
    </row>
    <row r="68" spans="1:6" ht="57.6" hidden="1">
      <c r="A68" s="21" t="s">
        <v>238</v>
      </c>
      <c r="B68" s="64" t="s">
        <v>120</v>
      </c>
      <c r="C68" s="82"/>
      <c r="D68" s="82">
        <f>'CR-EW-SHEET'!D26</f>
        <v>0</v>
      </c>
      <c r="E68" s="52"/>
      <c r="F68" s="52">
        <f t="shared" si="0"/>
        <v>0</v>
      </c>
    </row>
    <row r="69" spans="1:6" hidden="1">
      <c r="A69" s="21" t="s">
        <v>239</v>
      </c>
      <c r="B69" s="66" t="s">
        <v>121</v>
      </c>
      <c r="C69" s="82"/>
      <c r="D69" s="82">
        <f>'CR-EW-SHEET'!D27</f>
        <v>0</v>
      </c>
      <c r="E69" s="52"/>
      <c r="F69" s="52">
        <f t="shared" si="0"/>
        <v>0</v>
      </c>
    </row>
    <row r="70" spans="1:6" hidden="1">
      <c r="A70" s="21" t="s">
        <v>240</v>
      </c>
      <c r="B70" s="66" t="s">
        <v>122</v>
      </c>
      <c r="C70" s="82" t="s">
        <v>124</v>
      </c>
      <c r="D70" s="82">
        <f>'CR-EW-SHEET'!D28</f>
        <v>50</v>
      </c>
      <c r="E70" s="52">
        <v>106</v>
      </c>
      <c r="F70" s="52">
        <f t="shared" si="0"/>
        <v>5300</v>
      </c>
    </row>
    <row r="71" spans="1:6" hidden="1">
      <c r="A71" s="21" t="s">
        <v>241</v>
      </c>
      <c r="B71" s="66" t="s">
        <v>123</v>
      </c>
      <c r="C71" s="82" t="s">
        <v>124</v>
      </c>
      <c r="D71" s="82">
        <f>'CR-EW-SHEET'!D29</f>
        <v>50</v>
      </c>
      <c r="E71" s="52">
        <v>118.5</v>
      </c>
      <c r="F71" s="52">
        <f t="shared" si="0"/>
        <v>5925</v>
      </c>
    </row>
    <row r="72" spans="1:6" hidden="1">
      <c r="A72" s="21" t="s">
        <v>242</v>
      </c>
      <c r="B72" s="71" t="s">
        <v>125</v>
      </c>
      <c r="C72" s="12"/>
      <c r="D72" s="12"/>
      <c r="E72" s="56"/>
      <c r="F72" s="56">
        <f>SUM(F47:F71)</f>
        <v>271574</v>
      </c>
    </row>
    <row r="73" spans="1:6" hidden="1">
      <c r="A73" s="82"/>
      <c r="B73" s="61" t="s">
        <v>135</v>
      </c>
      <c r="C73" s="49"/>
      <c r="D73" s="49"/>
      <c r="E73" s="59"/>
      <c r="F73" s="60"/>
    </row>
    <row r="74" spans="1:6" ht="57.6" hidden="1">
      <c r="A74" s="21" t="s">
        <v>243</v>
      </c>
      <c r="B74" s="64" t="s">
        <v>32</v>
      </c>
      <c r="C74" s="82" t="s">
        <v>24</v>
      </c>
      <c r="D74" s="82">
        <v>22.42</v>
      </c>
      <c r="E74" s="52">
        <v>339.65</v>
      </c>
      <c r="F74" s="52">
        <f>E74*D74</f>
        <v>7614.9530000000004</v>
      </c>
    </row>
    <row r="75" spans="1:6" hidden="1">
      <c r="A75" s="21" t="s">
        <v>244</v>
      </c>
      <c r="B75" s="64" t="s">
        <v>33</v>
      </c>
      <c r="C75" s="82" t="s">
        <v>24</v>
      </c>
      <c r="D75" s="82">
        <v>22.42</v>
      </c>
      <c r="E75" s="52">
        <v>164.5</v>
      </c>
      <c r="F75" s="52">
        <f t="shared" ref="F75:F106" si="1">E75*D75</f>
        <v>3688.09</v>
      </c>
    </row>
    <row r="76" spans="1:6" ht="28.8" hidden="1">
      <c r="A76" s="21" t="s">
        <v>245</v>
      </c>
      <c r="B76" s="64" t="s">
        <v>31</v>
      </c>
      <c r="C76" s="82" t="s">
        <v>24</v>
      </c>
      <c r="D76" s="82">
        <v>22.42</v>
      </c>
      <c r="E76" s="52">
        <v>235.8</v>
      </c>
      <c r="F76" s="52">
        <f t="shared" si="1"/>
        <v>5286.6360000000004</v>
      </c>
    </row>
    <row r="77" spans="1:6" ht="43.2" hidden="1">
      <c r="A77" s="21" t="s">
        <v>246</v>
      </c>
      <c r="B77" s="64" t="s">
        <v>81</v>
      </c>
      <c r="C77" s="82"/>
      <c r="D77" s="82"/>
      <c r="E77" s="52"/>
      <c r="F77" s="52">
        <f t="shared" si="1"/>
        <v>0</v>
      </c>
    </row>
    <row r="78" spans="1:6" hidden="1">
      <c r="A78" s="21" t="s">
        <v>247</v>
      </c>
      <c r="B78" s="64" t="s">
        <v>80</v>
      </c>
      <c r="C78" s="82" t="s">
        <v>24</v>
      </c>
      <c r="D78" s="82">
        <v>1.1200000000000001</v>
      </c>
      <c r="E78" s="52">
        <v>11140.4</v>
      </c>
      <c r="F78" s="52">
        <f t="shared" si="1"/>
        <v>12477.248000000001</v>
      </c>
    </row>
    <row r="79" spans="1:6" hidden="1">
      <c r="A79" s="21" t="s">
        <v>248</v>
      </c>
      <c r="B79" s="64" t="s">
        <v>83</v>
      </c>
      <c r="C79" s="82" t="s">
        <v>24</v>
      </c>
      <c r="D79" s="82">
        <v>0.84</v>
      </c>
      <c r="E79" s="52">
        <v>12625.55</v>
      </c>
      <c r="F79" s="52">
        <f t="shared" si="1"/>
        <v>10605.462</v>
      </c>
    </row>
    <row r="80" spans="1:6" hidden="1">
      <c r="A80" s="21" t="s">
        <v>249</v>
      </c>
      <c r="B80" s="64" t="s">
        <v>82</v>
      </c>
      <c r="C80" s="82" t="s">
        <v>24</v>
      </c>
      <c r="D80" s="82">
        <v>0.52</v>
      </c>
      <c r="E80" s="52">
        <v>13011.7</v>
      </c>
      <c r="F80" s="52">
        <f t="shared" si="1"/>
        <v>6766.0840000000007</v>
      </c>
    </row>
    <row r="81" spans="1:6" hidden="1">
      <c r="A81" s="21" t="s">
        <v>250</v>
      </c>
      <c r="B81" s="64" t="s">
        <v>85</v>
      </c>
      <c r="C81" s="82" t="s">
        <v>24</v>
      </c>
      <c r="D81" s="82">
        <v>5.05</v>
      </c>
      <c r="E81" s="52">
        <v>4613.25</v>
      </c>
      <c r="F81" s="52">
        <f t="shared" si="1"/>
        <v>23296.912499999999</v>
      </c>
    </row>
    <row r="82" spans="1:6" ht="115.2" hidden="1">
      <c r="A82" s="21" t="s">
        <v>251</v>
      </c>
      <c r="B82" s="64" t="s">
        <v>36</v>
      </c>
      <c r="C82" s="82"/>
      <c r="D82" s="82"/>
      <c r="E82" s="52"/>
      <c r="F82" s="52">
        <f t="shared" si="1"/>
        <v>0</v>
      </c>
    </row>
    <row r="83" spans="1:6" ht="86.4" hidden="1">
      <c r="A83" s="21" t="s">
        <v>252</v>
      </c>
      <c r="B83" s="64" t="s">
        <v>34</v>
      </c>
      <c r="C83" s="82" t="s">
        <v>24</v>
      </c>
      <c r="D83" s="82">
        <v>2.8</v>
      </c>
      <c r="E83" s="52">
        <v>18022.05</v>
      </c>
      <c r="F83" s="52">
        <f>E83*D83</f>
        <v>50461.74</v>
      </c>
    </row>
    <row r="84" spans="1:6" ht="57.6" hidden="1">
      <c r="A84" s="21" t="s">
        <v>253</v>
      </c>
      <c r="B84" s="64" t="s">
        <v>35</v>
      </c>
      <c r="C84" s="82" t="s">
        <v>24</v>
      </c>
      <c r="D84" s="82">
        <v>13.08</v>
      </c>
      <c r="E84" s="52">
        <v>21857.8</v>
      </c>
      <c r="F84" s="52">
        <f t="shared" si="1"/>
        <v>285900.02399999998</v>
      </c>
    </row>
    <row r="85" spans="1:6" ht="72" hidden="1">
      <c r="A85" s="21" t="s">
        <v>254</v>
      </c>
      <c r="B85" s="64" t="s">
        <v>38</v>
      </c>
      <c r="C85" s="82"/>
      <c r="D85" s="82"/>
      <c r="E85" s="52"/>
      <c r="F85" s="52">
        <f>E85*D85</f>
        <v>0</v>
      </c>
    </row>
    <row r="86" spans="1:6" hidden="1">
      <c r="A86" s="21" t="s">
        <v>255</v>
      </c>
      <c r="B86" s="64" t="s">
        <v>39</v>
      </c>
      <c r="C86" s="82" t="s">
        <v>44</v>
      </c>
      <c r="D86" s="82">
        <v>18.41</v>
      </c>
      <c r="E86" s="52">
        <v>34749</v>
      </c>
      <c r="F86" s="52">
        <f t="shared" si="1"/>
        <v>639729.09</v>
      </c>
    </row>
    <row r="87" spans="1:6" ht="28.8" hidden="1">
      <c r="A87" s="21" t="s">
        <v>256</v>
      </c>
      <c r="B87" s="64" t="s">
        <v>37</v>
      </c>
      <c r="C87" s="82" t="s">
        <v>24</v>
      </c>
      <c r="D87" s="82">
        <v>13.08</v>
      </c>
      <c r="E87" s="52">
        <v>13021.95</v>
      </c>
      <c r="F87" s="52">
        <f t="shared" si="1"/>
        <v>170327.106</v>
      </c>
    </row>
    <row r="88" spans="1:6" ht="28.8" hidden="1">
      <c r="A88" s="21" t="s">
        <v>257</v>
      </c>
      <c r="B88" s="64" t="s">
        <v>37</v>
      </c>
      <c r="C88" s="82" t="s">
        <v>24</v>
      </c>
      <c r="D88" s="82">
        <v>9.48</v>
      </c>
      <c r="E88" s="52">
        <v>14034.6</v>
      </c>
      <c r="F88" s="52">
        <f t="shared" si="1"/>
        <v>133048.008</v>
      </c>
    </row>
    <row r="89" spans="1:6" hidden="1">
      <c r="A89" s="21" t="s">
        <v>258</v>
      </c>
      <c r="B89" s="64" t="s">
        <v>26</v>
      </c>
      <c r="C89" s="82" t="s">
        <v>25</v>
      </c>
      <c r="D89" s="82">
        <v>57.3</v>
      </c>
      <c r="E89" s="52">
        <v>432.5</v>
      </c>
      <c r="F89" s="52">
        <f t="shared" si="1"/>
        <v>24782.25</v>
      </c>
    </row>
    <row r="90" spans="1:6" hidden="1">
      <c r="A90" s="21" t="s">
        <v>259</v>
      </c>
      <c r="B90" s="64" t="s">
        <v>27</v>
      </c>
      <c r="C90" s="82" t="s">
        <v>25</v>
      </c>
      <c r="D90" s="82">
        <v>47.07</v>
      </c>
      <c r="E90" s="52">
        <v>578</v>
      </c>
      <c r="F90" s="52">
        <f>E90*D90</f>
        <v>27206.46</v>
      </c>
    </row>
    <row r="91" spans="1:6" ht="28.8" hidden="1">
      <c r="A91" s="21" t="s">
        <v>260</v>
      </c>
      <c r="B91" s="64" t="s">
        <v>28</v>
      </c>
      <c r="C91" s="82" t="s">
        <v>25</v>
      </c>
      <c r="D91" s="82">
        <v>9.2100000000000009</v>
      </c>
      <c r="E91" s="52">
        <v>483.35</v>
      </c>
      <c r="F91" s="52">
        <f t="shared" si="1"/>
        <v>4451.6535000000003</v>
      </c>
    </row>
    <row r="92" spans="1:6" ht="43.2" hidden="1">
      <c r="A92" s="21" t="s">
        <v>261</v>
      </c>
      <c r="B92" s="64" t="s">
        <v>45</v>
      </c>
      <c r="C92" s="82" t="s">
        <v>25</v>
      </c>
      <c r="D92" s="82">
        <v>113.58</v>
      </c>
      <c r="E92" s="52">
        <v>52.1</v>
      </c>
      <c r="F92" s="52">
        <f t="shared" si="1"/>
        <v>5917.518</v>
      </c>
    </row>
    <row r="93" spans="1:6" hidden="1">
      <c r="A93" s="21" t="s">
        <v>262</v>
      </c>
      <c r="B93" s="64" t="s">
        <v>46</v>
      </c>
      <c r="C93" s="82" t="s">
        <v>25</v>
      </c>
      <c r="D93" s="82">
        <v>113.58</v>
      </c>
      <c r="E93" s="52">
        <v>181.25</v>
      </c>
      <c r="F93" s="52">
        <f t="shared" si="1"/>
        <v>20586.375</v>
      </c>
    </row>
    <row r="94" spans="1:6" ht="43.2" hidden="1">
      <c r="A94" s="21" t="s">
        <v>263</v>
      </c>
      <c r="B94" s="64" t="s">
        <v>29</v>
      </c>
      <c r="C94" s="82" t="s">
        <v>25</v>
      </c>
      <c r="D94" s="82">
        <v>4.3</v>
      </c>
      <c r="E94" s="52">
        <v>875.3</v>
      </c>
      <c r="F94" s="52">
        <f t="shared" si="1"/>
        <v>3763.7899999999995</v>
      </c>
    </row>
    <row r="95" spans="1:6" ht="57.6" hidden="1">
      <c r="A95" s="21" t="s">
        <v>264</v>
      </c>
      <c r="B95" s="64" t="s">
        <v>30</v>
      </c>
      <c r="C95" s="82" t="s">
        <v>25</v>
      </c>
      <c r="D95" s="82">
        <v>57.3</v>
      </c>
      <c r="E95" s="52">
        <v>836.4</v>
      </c>
      <c r="F95" s="52">
        <f t="shared" si="1"/>
        <v>47925.719999999994</v>
      </c>
    </row>
    <row r="96" spans="1:6" ht="86.4" hidden="1">
      <c r="A96" s="21" t="s">
        <v>265</v>
      </c>
      <c r="B96" s="64" t="s">
        <v>41</v>
      </c>
      <c r="C96" s="82" t="s">
        <v>25</v>
      </c>
      <c r="D96" s="82">
        <v>9.2100000000000009</v>
      </c>
      <c r="E96" s="52">
        <v>2104.9</v>
      </c>
      <c r="F96" s="52">
        <f>E96*D96</f>
        <v>19386.129000000001</v>
      </c>
    </row>
    <row r="97" spans="1:6" hidden="1">
      <c r="A97" s="21" t="s">
        <v>266</v>
      </c>
      <c r="B97" s="64" t="s">
        <v>42</v>
      </c>
      <c r="C97" s="82" t="s">
        <v>43</v>
      </c>
      <c r="D97" s="82">
        <v>2</v>
      </c>
      <c r="E97" s="52">
        <v>1017.35</v>
      </c>
      <c r="F97" s="52">
        <f t="shared" si="1"/>
        <v>2034.7</v>
      </c>
    </row>
    <row r="98" spans="1:6" ht="86.4" hidden="1">
      <c r="A98" s="21" t="s">
        <v>267</v>
      </c>
      <c r="B98" s="64" t="s">
        <v>60</v>
      </c>
      <c r="C98" s="82" t="s">
        <v>25</v>
      </c>
      <c r="D98" s="82">
        <v>18.420000000000002</v>
      </c>
      <c r="E98" s="52">
        <v>129.25</v>
      </c>
      <c r="F98" s="52">
        <f t="shared" si="1"/>
        <v>2380.7850000000003</v>
      </c>
    </row>
    <row r="99" spans="1:6" ht="115.2" hidden="1">
      <c r="A99" s="21" t="s">
        <v>268</v>
      </c>
      <c r="B99" s="64" t="s">
        <v>137</v>
      </c>
      <c r="C99" s="82" t="s">
        <v>25</v>
      </c>
      <c r="D99" s="82">
        <v>20.47</v>
      </c>
      <c r="E99" s="52">
        <v>3557.5</v>
      </c>
      <c r="F99" s="52">
        <f>E99*D99</f>
        <v>72822.024999999994</v>
      </c>
    </row>
    <row r="100" spans="1:6" ht="115.2" hidden="1">
      <c r="A100" s="21" t="s">
        <v>269</v>
      </c>
      <c r="B100" s="64" t="s">
        <v>138</v>
      </c>
      <c r="C100" s="82" t="s">
        <v>25</v>
      </c>
      <c r="D100" s="82">
        <v>6.25</v>
      </c>
      <c r="E100" s="52">
        <v>2752.45</v>
      </c>
      <c r="F100" s="52">
        <f t="shared" si="1"/>
        <v>17202.8125</v>
      </c>
    </row>
    <row r="101" spans="1:6" hidden="1">
      <c r="A101" s="21" t="s">
        <v>270</v>
      </c>
      <c r="B101" s="64" t="s">
        <v>92</v>
      </c>
      <c r="C101" s="82" t="s">
        <v>24</v>
      </c>
      <c r="D101" s="82">
        <v>10.09</v>
      </c>
      <c r="E101" s="52">
        <v>1085.9000000000001</v>
      </c>
      <c r="F101" s="52">
        <f>E101*D101</f>
        <v>10956.731000000002</v>
      </c>
    </row>
    <row r="102" spans="1:6" ht="72" hidden="1">
      <c r="A102" s="21" t="s">
        <v>271</v>
      </c>
      <c r="B102" s="64" t="s">
        <v>71</v>
      </c>
      <c r="C102" s="82" t="s">
        <v>25</v>
      </c>
      <c r="D102" s="82">
        <v>4.5999999999999996</v>
      </c>
      <c r="E102" s="52">
        <v>3871.35</v>
      </c>
      <c r="F102" s="52">
        <f t="shared" si="1"/>
        <v>17808.21</v>
      </c>
    </row>
    <row r="103" spans="1:6" ht="100.8" hidden="1">
      <c r="A103" s="21" t="s">
        <v>272</v>
      </c>
      <c r="B103" s="64" t="s">
        <v>76</v>
      </c>
      <c r="C103" s="82" t="s">
        <v>25</v>
      </c>
      <c r="D103" s="82">
        <v>17.04</v>
      </c>
      <c r="E103" s="52">
        <v>5550.55</v>
      </c>
      <c r="F103" s="52">
        <f t="shared" si="1"/>
        <v>94581.372000000003</v>
      </c>
    </row>
    <row r="104" spans="1:6" ht="144" hidden="1">
      <c r="A104" s="21" t="s">
        <v>273</v>
      </c>
      <c r="B104" s="64" t="s">
        <v>72</v>
      </c>
      <c r="C104" s="82" t="s">
        <v>25</v>
      </c>
      <c r="D104" s="82">
        <v>1.23</v>
      </c>
      <c r="E104" s="52">
        <v>12672.3</v>
      </c>
      <c r="F104" s="52">
        <f t="shared" si="1"/>
        <v>15586.928999999998</v>
      </c>
    </row>
    <row r="105" spans="1:6" ht="72" hidden="1">
      <c r="A105" s="21" t="s">
        <v>274</v>
      </c>
      <c r="B105" s="64" t="s">
        <v>73</v>
      </c>
      <c r="C105" s="82" t="s">
        <v>25</v>
      </c>
      <c r="D105" s="82">
        <v>1.23</v>
      </c>
      <c r="E105" s="52">
        <v>14904.7</v>
      </c>
      <c r="F105" s="52">
        <f>E105*D105</f>
        <v>18332.780999999999</v>
      </c>
    </row>
    <row r="106" spans="1:6" ht="115.2" hidden="1">
      <c r="A106" s="21" t="s">
        <v>275</v>
      </c>
      <c r="B106" s="64" t="s">
        <v>139</v>
      </c>
      <c r="C106" s="82" t="s">
        <v>25</v>
      </c>
      <c r="D106" s="82">
        <v>7.29</v>
      </c>
      <c r="E106" s="52">
        <v>17617.599999999999</v>
      </c>
      <c r="F106" s="52">
        <f t="shared" si="1"/>
        <v>128432.30399999999</v>
      </c>
    </row>
    <row r="107" spans="1:6" hidden="1">
      <c r="A107" s="21"/>
      <c r="B107" s="64" t="s">
        <v>140</v>
      </c>
      <c r="C107" s="82"/>
      <c r="D107" s="82"/>
      <c r="E107" s="52"/>
      <c r="F107" s="56">
        <f>SUM(F74:F106)</f>
        <v>1883359.8984999992</v>
      </c>
    </row>
    <row r="108" spans="1:6" ht="21.75" hidden="1" customHeight="1">
      <c r="A108" s="82"/>
      <c r="B108" s="73" t="s">
        <v>141</v>
      </c>
      <c r="C108" s="74"/>
      <c r="D108" s="74"/>
      <c r="E108" s="74"/>
      <c r="F108" s="75"/>
    </row>
    <row r="109" spans="1:6" ht="28.8" hidden="1">
      <c r="A109" s="21" t="s">
        <v>276</v>
      </c>
      <c r="B109" s="64" t="s">
        <v>142</v>
      </c>
      <c r="C109" s="82" t="s">
        <v>43</v>
      </c>
      <c r="D109" s="82">
        <v>2</v>
      </c>
      <c r="E109" s="52">
        <v>3631.3</v>
      </c>
      <c r="F109" s="52">
        <f>E109*D109</f>
        <v>7262.6</v>
      </c>
    </row>
    <row r="110" spans="1:6" ht="72" hidden="1">
      <c r="A110" s="21" t="s">
        <v>277</v>
      </c>
      <c r="B110" s="64" t="s">
        <v>143</v>
      </c>
      <c r="C110" s="82"/>
      <c r="D110" s="82"/>
      <c r="E110" s="52"/>
      <c r="F110" s="52">
        <f t="shared" ref="F110:F127" si="2">E110*D110</f>
        <v>0</v>
      </c>
    </row>
    <row r="111" spans="1:6" hidden="1">
      <c r="A111" s="21" t="s">
        <v>278</v>
      </c>
      <c r="B111" s="64" t="s">
        <v>144</v>
      </c>
      <c r="C111" s="82" t="s">
        <v>43</v>
      </c>
      <c r="D111" s="82">
        <v>2</v>
      </c>
      <c r="E111" s="52">
        <v>2184.1</v>
      </c>
      <c r="F111" s="52">
        <f t="shared" si="2"/>
        <v>4368.2</v>
      </c>
    </row>
    <row r="112" spans="1:6" hidden="1">
      <c r="A112" s="21" t="s">
        <v>279</v>
      </c>
      <c r="B112" s="64" t="s">
        <v>145</v>
      </c>
      <c r="C112" s="82" t="s">
        <v>43</v>
      </c>
      <c r="D112" s="82">
        <v>2</v>
      </c>
      <c r="E112" s="52">
        <v>1824.1</v>
      </c>
      <c r="F112" s="52">
        <f t="shared" si="2"/>
        <v>3648.2</v>
      </c>
    </row>
    <row r="113" spans="1:6" hidden="1">
      <c r="A113" s="21" t="s">
        <v>280</v>
      </c>
      <c r="B113" s="64" t="s">
        <v>146</v>
      </c>
      <c r="C113" s="82" t="s">
        <v>43</v>
      </c>
      <c r="D113" s="82">
        <v>2</v>
      </c>
      <c r="E113" s="52">
        <v>2304.1</v>
      </c>
      <c r="F113" s="52">
        <f t="shared" si="2"/>
        <v>4608.2</v>
      </c>
    </row>
    <row r="114" spans="1:6" hidden="1">
      <c r="A114" s="21" t="s">
        <v>281</v>
      </c>
      <c r="B114" s="64" t="s">
        <v>147</v>
      </c>
      <c r="C114" s="82" t="s">
        <v>110</v>
      </c>
      <c r="D114" s="82">
        <v>2</v>
      </c>
      <c r="E114" s="52">
        <v>684.1</v>
      </c>
      <c r="F114" s="52">
        <f t="shared" si="2"/>
        <v>1368.2</v>
      </c>
    </row>
    <row r="115" spans="1:6" ht="86.4" hidden="1">
      <c r="A115" s="21" t="s">
        <v>282</v>
      </c>
      <c r="B115" s="64" t="s">
        <v>148</v>
      </c>
      <c r="C115" s="82" t="s">
        <v>149</v>
      </c>
      <c r="D115" s="82">
        <v>45</v>
      </c>
      <c r="E115" s="52">
        <v>37.5</v>
      </c>
      <c r="F115" s="52">
        <f t="shared" si="2"/>
        <v>1687.5</v>
      </c>
    </row>
    <row r="116" spans="1:6" ht="57.6" hidden="1">
      <c r="A116" s="21" t="s">
        <v>283</v>
      </c>
      <c r="B116" s="64" t="s">
        <v>150</v>
      </c>
      <c r="C116" s="82" t="s">
        <v>43</v>
      </c>
      <c r="D116" s="82">
        <v>2</v>
      </c>
      <c r="E116" s="52">
        <v>2555.9499999999998</v>
      </c>
      <c r="F116" s="52">
        <f>E116*D116</f>
        <v>5111.8999999999996</v>
      </c>
    </row>
    <row r="117" spans="1:6" ht="28.8" hidden="1">
      <c r="A117" s="21" t="s">
        <v>284</v>
      </c>
      <c r="B117" s="64" t="s">
        <v>151</v>
      </c>
      <c r="C117" s="82" t="s">
        <v>43</v>
      </c>
      <c r="D117" s="82">
        <v>2</v>
      </c>
      <c r="E117" s="52">
        <v>3445.15</v>
      </c>
      <c r="F117" s="52">
        <f t="shared" si="2"/>
        <v>6890.3</v>
      </c>
    </row>
    <row r="118" spans="1:6" ht="57.6" hidden="1">
      <c r="A118" s="21" t="s">
        <v>285</v>
      </c>
      <c r="B118" s="64" t="s">
        <v>152</v>
      </c>
      <c r="C118" s="82" t="s">
        <v>153</v>
      </c>
      <c r="D118" s="82">
        <v>2</v>
      </c>
      <c r="E118" s="52">
        <v>21266.799999999999</v>
      </c>
      <c r="F118" s="52">
        <f t="shared" si="2"/>
        <v>42533.599999999999</v>
      </c>
    </row>
    <row r="119" spans="1:6" ht="43.2" hidden="1">
      <c r="A119" s="21" t="s">
        <v>286</v>
      </c>
      <c r="B119" s="64" t="s">
        <v>154</v>
      </c>
      <c r="C119" s="82"/>
      <c r="D119" s="82">
        <v>2</v>
      </c>
      <c r="E119" s="52">
        <v>582.25</v>
      </c>
      <c r="F119" s="52">
        <f>E119*D119</f>
        <v>1164.5</v>
      </c>
    </row>
    <row r="120" spans="1:6" hidden="1">
      <c r="A120" s="21" t="s">
        <v>287</v>
      </c>
      <c r="B120" s="64" t="s">
        <v>155</v>
      </c>
      <c r="C120" s="82" t="s">
        <v>136</v>
      </c>
      <c r="D120" s="82">
        <v>18</v>
      </c>
      <c r="E120" s="52">
        <v>702.8</v>
      </c>
      <c r="F120" s="52">
        <f t="shared" si="2"/>
        <v>12650.4</v>
      </c>
    </row>
    <row r="121" spans="1:6" hidden="1">
      <c r="A121" s="21" t="s">
        <v>288</v>
      </c>
      <c r="B121" s="64" t="s">
        <v>156</v>
      </c>
      <c r="C121" s="82" t="s">
        <v>136</v>
      </c>
      <c r="D121" s="82">
        <v>15</v>
      </c>
      <c r="E121" s="52">
        <v>1028.8</v>
      </c>
      <c r="F121" s="52">
        <f t="shared" si="2"/>
        <v>15432</v>
      </c>
    </row>
    <row r="122" spans="1:6" hidden="1">
      <c r="A122" s="21" t="s">
        <v>289</v>
      </c>
      <c r="B122" s="64" t="s">
        <v>157</v>
      </c>
      <c r="C122" s="82" t="s">
        <v>136</v>
      </c>
      <c r="D122" s="82">
        <v>16</v>
      </c>
      <c r="E122" s="52">
        <v>1696.5</v>
      </c>
      <c r="F122" s="52">
        <f t="shared" si="2"/>
        <v>27144</v>
      </c>
    </row>
    <row r="123" spans="1:6" ht="72" hidden="1">
      <c r="A123" s="21" t="s">
        <v>290</v>
      </c>
      <c r="B123" s="64" t="s">
        <v>158</v>
      </c>
      <c r="C123" s="82"/>
      <c r="D123" s="82"/>
      <c r="E123" s="52"/>
      <c r="F123" s="52">
        <f t="shared" si="2"/>
        <v>0</v>
      </c>
    </row>
    <row r="124" spans="1:6" hidden="1">
      <c r="A124" s="21" t="s">
        <v>291</v>
      </c>
      <c r="B124" s="64" t="s">
        <v>159</v>
      </c>
      <c r="C124" s="82"/>
      <c r="D124" s="82"/>
      <c r="E124" s="52"/>
      <c r="F124" s="52">
        <f t="shared" si="2"/>
        <v>0</v>
      </c>
    </row>
    <row r="125" spans="1:6" hidden="1">
      <c r="A125" s="21" t="s">
        <v>292</v>
      </c>
      <c r="B125" s="64" t="s">
        <v>160</v>
      </c>
      <c r="C125" s="82" t="s">
        <v>124</v>
      </c>
      <c r="D125" s="82">
        <v>20</v>
      </c>
      <c r="E125" s="52">
        <v>159.94999999999999</v>
      </c>
      <c r="F125" s="52">
        <f t="shared" si="2"/>
        <v>3199</v>
      </c>
    </row>
    <row r="126" spans="1:6" hidden="1">
      <c r="A126" s="21" t="s">
        <v>293</v>
      </c>
      <c r="B126" s="64" t="s">
        <v>161</v>
      </c>
      <c r="C126" s="82" t="s">
        <v>124</v>
      </c>
      <c r="D126" s="82">
        <v>15</v>
      </c>
      <c r="E126" s="52">
        <v>257.5</v>
      </c>
      <c r="F126" s="52">
        <f>E126*D126</f>
        <v>3862.5</v>
      </c>
    </row>
    <row r="127" spans="1:6" ht="57.6" hidden="1">
      <c r="A127" s="21" t="s">
        <v>294</v>
      </c>
      <c r="B127" s="64" t="s">
        <v>162</v>
      </c>
      <c r="C127" s="82" t="s">
        <v>43</v>
      </c>
      <c r="D127" s="82">
        <v>1</v>
      </c>
      <c r="E127" s="52">
        <v>25300</v>
      </c>
      <c r="F127" s="52">
        <f t="shared" si="2"/>
        <v>25300</v>
      </c>
    </row>
    <row r="128" spans="1:6" s="22" customFormat="1" hidden="1">
      <c r="A128" s="21"/>
      <c r="B128" s="70" t="s">
        <v>163</v>
      </c>
      <c r="C128" s="12"/>
      <c r="D128" s="12"/>
      <c r="E128" s="56"/>
      <c r="F128" s="56">
        <f>SUM(F109:F127)</f>
        <v>166231.1</v>
      </c>
    </row>
    <row r="129" spans="1:7" ht="15" hidden="1" customHeight="1">
      <c r="A129" s="82"/>
      <c r="B129" s="73" t="s">
        <v>164</v>
      </c>
      <c r="C129" s="74"/>
      <c r="D129" s="74"/>
      <c r="E129" s="74"/>
      <c r="F129" s="75"/>
      <c r="G129" s="76"/>
    </row>
    <row r="130" spans="1:7" ht="43.2" hidden="1">
      <c r="A130" s="21" t="s">
        <v>217</v>
      </c>
      <c r="B130" s="64" t="s">
        <v>95</v>
      </c>
      <c r="C130" s="82" t="s">
        <v>43</v>
      </c>
      <c r="D130" s="82">
        <v>2</v>
      </c>
      <c r="E130" s="52">
        <v>1907.5</v>
      </c>
      <c r="F130" s="52">
        <f>E130*D130</f>
        <v>3815</v>
      </c>
    </row>
    <row r="131" spans="1:7" ht="86.4" hidden="1">
      <c r="A131" s="21" t="s">
        <v>218</v>
      </c>
      <c r="B131" s="64" t="s">
        <v>101</v>
      </c>
      <c r="C131" s="82"/>
      <c r="D131" s="82"/>
      <c r="E131" s="52"/>
      <c r="F131" s="52">
        <f t="shared" ref="F131:F138" si="3">E131*D131</f>
        <v>0</v>
      </c>
    </row>
    <row r="132" spans="1:7" hidden="1">
      <c r="A132" s="21" t="s">
        <v>219</v>
      </c>
      <c r="B132" s="64" t="s">
        <v>102</v>
      </c>
      <c r="C132" s="82" t="s">
        <v>43</v>
      </c>
      <c r="D132" s="82">
        <v>2</v>
      </c>
      <c r="E132" s="52">
        <v>1547.7</v>
      </c>
      <c r="F132" s="52">
        <f t="shared" si="3"/>
        <v>3095.4</v>
      </c>
    </row>
    <row r="133" spans="1:7" ht="57.6" hidden="1">
      <c r="A133" s="21" t="s">
        <v>220</v>
      </c>
      <c r="B133" s="64" t="s">
        <v>108</v>
      </c>
      <c r="C133" s="82"/>
      <c r="D133" s="82"/>
      <c r="E133" s="52"/>
      <c r="F133" s="52">
        <f>E133*D133</f>
        <v>0</v>
      </c>
    </row>
    <row r="134" spans="1:7" hidden="1">
      <c r="A134" s="21" t="s">
        <v>221</v>
      </c>
      <c r="B134" s="64" t="s">
        <v>109</v>
      </c>
      <c r="C134" s="82" t="s">
        <v>110</v>
      </c>
      <c r="D134" s="82">
        <v>35</v>
      </c>
      <c r="E134" s="52">
        <v>325.64999999999998</v>
      </c>
      <c r="F134" s="52">
        <f t="shared" si="3"/>
        <v>11397.75</v>
      </c>
    </row>
    <row r="135" spans="1:7" ht="72" hidden="1">
      <c r="A135" s="21" t="s">
        <v>222</v>
      </c>
      <c r="B135" s="64" t="s">
        <v>111</v>
      </c>
      <c r="C135" s="82" t="s">
        <v>112</v>
      </c>
      <c r="D135" s="82">
        <v>2</v>
      </c>
      <c r="E135" s="52">
        <v>12508.3</v>
      </c>
      <c r="F135" s="52">
        <f t="shared" si="3"/>
        <v>25016.6</v>
      </c>
    </row>
    <row r="136" spans="1:7" ht="57.6" hidden="1">
      <c r="A136" s="21" t="s">
        <v>223</v>
      </c>
      <c r="B136" s="64" t="s">
        <v>113</v>
      </c>
      <c r="C136" s="82"/>
      <c r="D136" s="82"/>
      <c r="E136" s="52"/>
      <c r="F136" s="52">
        <f>E136*D136</f>
        <v>0</v>
      </c>
    </row>
    <row r="137" spans="1:7" hidden="1">
      <c r="A137" s="21" t="s">
        <v>224</v>
      </c>
      <c r="B137" s="64" t="s">
        <v>114</v>
      </c>
      <c r="C137" s="82" t="s">
        <v>43</v>
      </c>
      <c r="D137" s="82">
        <v>2</v>
      </c>
      <c r="E137" s="52">
        <v>1042.5</v>
      </c>
      <c r="F137" s="52">
        <f t="shared" si="3"/>
        <v>2085</v>
      </c>
    </row>
    <row r="138" spans="1:7" ht="43.2" hidden="1">
      <c r="A138" s="21" t="s">
        <v>225</v>
      </c>
      <c r="B138" s="64" t="s">
        <v>118</v>
      </c>
      <c r="C138" s="82"/>
      <c r="D138" s="82"/>
      <c r="E138" s="52"/>
      <c r="F138" s="52">
        <f t="shared" si="3"/>
        <v>0</v>
      </c>
    </row>
    <row r="139" spans="1:7" hidden="1">
      <c r="A139" s="21" t="s">
        <v>226</v>
      </c>
      <c r="B139" s="64" t="s">
        <v>119</v>
      </c>
      <c r="C139" s="82" t="s">
        <v>43</v>
      </c>
      <c r="D139" s="82">
        <v>4</v>
      </c>
      <c r="E139" s="52">
        <v>583.54999999999995</v>
      </c>
      <c r="F139" s="52">
        <f>E139*D139</f>
        <v>2334.1999999999998</v>
      </c>
    </row>
    <row r="140" spans="1:7" ht="57.6" hidden="1">
      <c r="A140" s="21" t="s">
        <v>227</v>
      </c>
      <c r="B140" s="64" t="s">
        <v>120</v>
      </c>
      <c r="C140" s="82"/>
      <c r="D140" s="82"/>
      <c r="E140" s="52"/>
      <c r="F140" s="52">
        <f>E140*D140</f>
        <v>0</v>
      </c>
    </row>
    <row r="141" spans="1:7" hidden="1">
      <c r="A141" s="21" t="s">
        <v>228</v>
      </c>
      <c r="B141" s="64" t="s">
        <v>122</v>
      </c>
      <c r="C141" s="82" t="s">
        <v>124</v>
      </c>
      <c r="D141" s="82">
        <v>20</v>
      </c>
      <c r="E141" s="52">
        <v>106</v>
      </c>
      <c r="F141" s="52">
        <f t="shared" ref="F141:F142" si="4">E141*D141</f>
        <v>2120</v>
      </c>
    </row>
    <row r="142" spans="1:7" hidden="1">
      <c r="A142" s="21" t="s">
        <v>229</v>
      </c>
      <c r="B142" s="64" t="s">
        <v>123</v>
      </c>
      <c r="C142" s="82" t="s">
        <v>124</v>
      </c>
      <c r="D142" s="82">
        <v>10</v>
      </c>
      <c r="E142" s="52">
        <v>118.5</v>
      </c>
      <c r="F142" s="52">
        <f t="shared" si="4"/>
        <v>1185</v>
      </c>
    </row>
    <row r="143" spans="1:7" hidden="1">
      <c r="A143" s="21"/>
      <c r="B143" s="70" t="s">
        <v>165</v>
      </c>
      <c r="C143" s="12"/>
      <c r="D143" s="12"/>
      <c r="E143" s="56"/>
      <c r="F143" s="56">
        <f>SUM(F130:F142)</f>
        <v>51048.95</v>
      </c>
    </row>
    <row r="144" spans="1:7" hidden="1">
      <c r="A144" s="77"/>
      <c r="B144" s="78" t="s">
        <v>169</v>
      </c>
      <c r="C144" s="78"/>
      <c r="D144" s="78"/>
      <c r="E144" s="78"/>
      <c r="F144" s="79"/>
    </row>
    <row r="145" spans="1:6" ht="144" hidden="1">
      <c r="A145" s="16" t="s">
        <v>295</v>
      </c>
      <c r="B145" s="64" t="s">
        <v>168</v>
      </c>
      <c r="C145" s="82" t="s">
        <v>136</v>
      </c>
      <c r="D145" s="15">
        <f>500/3.281</f>
        <v>152.39256324291375</v>
      </c>
      <c r="E145" s="52">
        <v>6972.2</v>
      </c>
      <c r="F145" s="52">
        <f t="shared" ref="F145" si="5">E145*D145</f>
        <v>1062511.4294422432</v>
      </c>
    </row>
    <row r="146" spans="1:6" ht="43.2" hidden="1">
      <c r="A146" s="16" t="s">
        <v>296</v>
      </c>
      <c r="B146" s="64" t="s">
        <v>170</v>
      </c>
      <c r="C146" s="82" t="s">
        <v>43</v>
      </c>
      <c r="D146" s="82">
        <v>1</v>
      </c>
      <c r="E146" s="52">
        <v>29500</v>
      </c>
      <c r="F146" s="52">
        <f>E146*D146</f>
        <v>29500</v>
      </c>
    </row>
    <row r="147" spans="1:6" ht="57.6" hidden="1">
      <c r="A147" s="16" t="s">
        <v>297</v>
      </c>
      <c r="B147" s="64" t="s">
        <v>171</v>
      </c>
      <c r="C147" s="82" t="s">
        <v>43</v>
      </c>
      <c r="D147" s="82">
        <v>1</v>
      </c>
      <c r="E147" s="52">
        <v>12850</v>
      </c>
      <c r="F147" s="52">
        <f>E147*D147</f>
        <v>12850</v>
      </c>
    </row>
    <row r="148" spans="1:6" s="22" customFormat="1" hidden="1">
      <c r="A148" s="25"/>
      <c r="B148" s="70" t="s">
        <v>126</v>
      </c>
      <c r="C148" s="12"/>
      <c r="D148" s="24"/>
      <c r="E148" s="56"/>
      <c r="F148" s="56">
        <f>SUM(F145:F147)</f>
        <v>1104861.4294422432</v>
      </c>
    </row>
    <row r="149" spans="1:6" hidden="1">
      <c r="A149" s="12"/>
      <c r="B149" s="71" t="s">
        <v>166</v>
      </c>
      <c r="C149" s="12"/>
      <c r="D149" s="12"/>
      <c r="E149" s="56"/>
      <c r="F149" s="56">
        <f>F143+F128+F107+F72+F45+F148</f>
        <v>3477075.3779422422</v>
      </c>
    </row>
    <row r="150" spans="1:6" hidden="1"/>
    <row r="151" spans="1:6" hidden="1"/>
    <row r="152" spans="1:6" hidden="1"/>
    <row r="153" spans="1:6" hidden="1"/>
    <row r="154" spans="1:6" hidden="1"/>
  </sheetData>
  <mergeCells count="5">
    <mergeCell ref="A1:F1"/>
    <mergeCell ref="G1:L1"/>
    <mergeCell ref="A2:F2"/>
    <mergeCell ref="G2:L2"/>
    <mergeCell ref="B45:E45"/>
  </mergeCells>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sheetPr>
    <tabColor rgb="FFFF0000"/>
  </sheetPr>
  <dimension ref="A1:F30"/>
  <sheetViews>
    <sheetView view="pageBreakPreview" zoomScale="130" zoomScaleSheetLayoutView="130" workbookViewId="0">
      <selection sqref="A1:F1"/>
    </sheetView>
  </sheetViews>
  <sheetFormatPr defaultRowHeight="14.4"/>
  <cols>
    <col min="2" max="2" width="36.33203125" customWidth="1"/>
    <col min="4" max="5" width="9" bestFit="1" customWidth="1"/>
    <col min="6" max="6" width="9.33203125" bestFit="1" customWidth="1"/>
  </cols>
  <sheetData>
    <row r="1" spans="1:6" ht="48" customHeight="1">
      <c r="A1" s="97" t="str">
        <f>'Main Summary'!A1:C1</f>
        <v>GBPS Standard Muslim Sector-II Rawalpindi.
Construction of 02. No. Additional C/Room &amp; Rehabilitation of Existing Building</v>
      </c>
      <c r="B1" s="97"/>
      <c r="C1" s="97"/>
      <c r="D1" s="97"/>
      <c r="E1" s="97"/>
      <c r="F1" s="97"/>
    </row>
    <row r="2" spans="1:6" ht="24.75" customHeight="1">
      <c r="A2" s="97" t="s">
        <v>5</v>
      </c>
      <c r="B2" s="97"/>
      <c r="C2" s="97"/>
      <c r="D2" s="97"/>
      <c r="E2" s="97"/>
      <c r="F2" s="97"/>
    </row>
    <row r="3" spans="1:6" s="4" customFormat="1" ht="29.25" customHeight="1">
      <c r="A3" s="16" t="s">
        <v>94</v>
      </c>
      <c r="B3" s="3" t="s">
        <v>0</v>
      </c>
      <c r="C3" s="3" t="s">
        <v>1</v>
      </c>
      <c r="D3" s="3" t="s">
        <v>2</v>
      </c>
      <c r="E3" s="16" t="s">
        <v>3</v>
      </c>
      <c r="F3" s="16" t="s">
        <v>4</v>
      </c>
    </row>
    <row r="4" spans="1:6" s="4" customFormat="1" ht="29.25" customHeight="1">
      <c r="A4" s="16"/>
      <c r="B4" s="23" t="s">
        <v>300</v>
      </c>
      <c r="C4" s="3"/>
      <c r="D4" s="3"/>
      <c r="E4" s="16"/>
      <c r="F4" s="16"/>
    </row>
    <row r="5" spans="1:6" ht="72">
      <c r="A5" s="84" t="s">
        <v>217</v>
      </c>
      <c r="B5" s="5" t="s">
        <v>95</v>
      </c>
      <c r="C5" s="1" t="s">
        <v>43</v>
      </c>
      <c r="D5" s="1">
        <f>'m.sheet e'!I7</f>
        <v>16</v>
      </c>
      <c r="E5" s="11"/>
      <c r="F5" s="1"/>
    </row>
    <row r="6" spans="1:6" ht="86.4">
      <c r="A6" s="84" t="s">
        <v>218</v>
      </c>
      <c r="B6" s="5" t="s">
        <v>97</v>
      </c>
      <c r="C6" s="1" t="s">
        <v>43</v>
      </c>
      <c r="D6" s="1">
        <f>'m.sheet e'!I14</f>
        <v>8</v>
      </c>
      <c r="E6" s="11"/>
      <c r="F6" s="1"/>
    </row>
    <row r="7" spans="1:6" ht="43.2">
      <c r="A7" s="84" t="s">
        <v>219</v>
      </c>
      <c r="B7" s="5" t="s">
        <v>98</v>
      </c>
      <c r="C7" s="1" t="s">
        <v>43</v>
      </c>
      <c r="D7" s="1">
        <f>D6</f>
        <v>8</v>
      </c>
      <c r="E7" s="1"/>
      <c r="F7" s="1"/>
    </row>
    <row r="8" spans="1:6" ht="187.2">
      <c r="A8" s="84" t="s">
        <v>220</v>
      </c>
      <c r="B8" s="5" t="s">
        <v>99</v>
      </c>
      <c r="C8" s="1" t="s">
        <v>100</v>
      </c>
      <c r="D8" s="1"/>
      <c r="E8" s="11"/>
      <c r="F8" s="1"/>
    </row>
    <row r="9" spans="1:6" ht="144">
      <c r="A9" s="84" t="s">
        <v>221</v>
      </c>
      <c r="B9" s="5" t="s">
        <v>101</v>
      </c>
      <c r="C9" s="1"/>
      <c r="D9" s="1"/>
      <c r="E9" s="1"/>
      <c r="F9" s="1"/>
    </row>
    <row r="10" spans="1:6">
      <c r="A10" s="84" t="s">
        <v>222</v>
      </c>
      <c r="B10" s="1" t="s">
        <v>102</v>
      </c>
      <c r="C10" s="1" t="s">
        <v>43</v>
      </c>
      <c r="D10" s="1">
        <f>'m.sheet e'!I28</f>
        <v>6</v>
      </c>
      <c r="E10" s="11"/>
      <c r="F10" s="1"/>
    </row>
    <row r="11" spans="1:6">
      <c r="A11" s="84" t="s">
        <v>223</v>
      </c>
      <c r="B11" s="1" t="s">
        <v>103</v>
      </c>
      <c r="C11" s="1" t="s">
        <v>43</v>
      </c>
      <c r="D11" s="1">
        <f>'m.sheet e'!I34</f>
        <v>2</v>
      </c>
      <c r="E11" s="11"/>
      <c r="F11" s="1"/>
    </row>
    <row r="12" spans="1:6" ht="158.4">
      <c r="A12" s="84" t="s">
        <v>224</v>
      </c>
      <c r="B12" s="5" t="s">
        <v>104</v>
      </c>
      <c r="C12" s="1"/>
      <c r="D12" s="1"/>
      <c r="E12" s="1"/>
      <c r="F12" s="1"/>
    </row>
    <row r="13" spans="1:6">
      <c r="A13" s="84" t="s">
        <v>225</v>
      </c>
      <c r="B13" s="1" t="s">
        <v>105</v>
      </c>
      <c r="C13" s="1" t="s">
        <v>43</v>
      </c>
      <c r="D13" s="1">
        <f>'m.sheet e'!I41</f>
        <v>2</v>
      </c>
      <c r="E13" s="11"/>
      <c r="F13" s="1"/>
    </row>
    <row r="14" spans="1:6">
      <c r="A14" s="84" t="s">
        <v>226</v>
      </c>
      <c r="B14" s="1" t="s">
        <v>106</v>
      </c>
      <c r="C14" s="1" t="s">
        <v>43</v>
      </c>
      <c r="D14" s="1">
        <f>'m.sheet e'!I47</f>
        <v>2</v>
      </c>
      <c r="E14" s="11"/>
      <c r="F14" s="1"/>
    </row>
    <row r="15" spans="1:6" ht="230.4">
      <c r="A15" s="84" t="s">
        <v>227</v>
      </c>
      <c r="B15" s="5" t="s">
        <v>107</v>
      </c>
      <c r="C15" s="1" t="s">
        <v>100</v>
      </c>
      <c r="D15" s="1">
        <f>'m.sheet e'!I54</f>
        <v>2</v>
      </c>
      <c r="E15" s="11"/>
      <c r="F15" s="1"/>
    </row>
    <row r="16" spans="1:6" ht="86.4">
      <c r="A16" s="84" t="s">
        <v>228</v>
      </c>
      <c r="B16" s="5" t="s">
        <v>108</v>
      </c>
      <c r="C16" s="1"/>
      <c r="D16" s="1"/>
      <c r="E16" s="1"/>
      <c r="F16" s="1"/>
    </row>
    <row r="17" spans="1:6">
      <c r="A17" s="84" t="s">
        <v>229</v>
      </c>
      <c r="B17" s="1" t="s">
        <v>109</v>
      </c>
      <c r="C17" s="1" t="s">
        <v>110</v>
      </c>
      <c r="D17" s="1">
        <f>'m.sheet e'!I61</f>
        <v>100</v>
      </c>
      <c r="E17" s="1"/>
      <c r="F17" s="1"/>
    </row>
    <row r="18" spans="1:6" ht="100.8">
      <c r="A18" s="84" t="s">
        <v>230</v>
      </c>
      <c r="B18" s="5" t="s">
        <v>111</v>
      </c>
      <c r="C18" s="1" t="s">
        <v>112</v>
      </c>
      <c r="D18" s="1">
        <v>1</v>
      </c>
      <c r="E18" s="11"/>
      <c r="F18" s="1"/>
    </row>
    <row r="19" spans="1:6" ht="86.4">
      <c r="A19" s="84" t="s">
        <v>231</v>
      </c>
      <c r="B19" s="5" t="s">
        <v>113</v>
      </c>
      <c r="C19" s="1"/>
      <c r="D19" s="1"/>
      <c r="E19" s="1"/>
      <c r="F19" s="1"/>
    </row>
    <row r="20" spans="1:6">
      <c r="A20" s="84" t="s">
        <v>232</v>
      </c>
      <c r="B20" s="1" t="s">
        <v>114</v>
      </c>
      <c r="C20" s="1" t="s">
        <v>43</v>
      </c>
      <c r="D20" s="1">
        <f>'m.sheet e'!I67</f>
        <v>2</v>
      </c>
      <c r="E20" s="11"/>
      <c r="F20" s="1"/>
    </row>
    <row r="21" spans="1:6">
      <c r="A21" s="84" t="s">
        <v>233</v>
      </c>
      <c r="B21" s="1" t="s">
        <v>115</v>
      </c>
      <c r="C21" s="1" t="s">
        <v>43</v>
      </c>
      <c r="D21" s="1">
        <f>'m.sheet e'!I68</f>
        <v>4</v>
      </c>
      <c r="E21" s="1"/>
      <c r="F21" s="1"/>
    </row>
    <row r="22" spans="1:6">
      <c r="A22" s="84" t="s">
        <v>234</v>
      </c>
      <c r="B22" s="1" t="s">
        <v>116</v>
      </c>
      <c r="C22" s="1" t="s">
        <v>43</v>
      </c>
      <c r="D22" s="1">
        <f>'m.sheet e'!I69</f>
        <v>12</v>
      </c>
      <c r="E22" s="1"/>
      <c r="F22" s="1"/>
    </row>
    <row r="23" spans="1:6">
      <c r="A23" s="84" t="s">
        <v>235</v>
      </c>
      <c r="B23" s="1" t="s">
        <v>117</v>
      </c>
      <c r="C23" s="1" t="s">
        <v>43</v>
      </c>
      <c r="D23" s="1">
        <f>'m.sheet e'!I70</f>
        <v>28</v>
      </c>
      <c r="E23" s="1"/>
      <c r="F23" s="1"/>
    </row>
    <row r="24" spans="1:6" ht="72">
      <c r="A24" s="84" t="s">
        <v>236</v>
      </c>
      <c r="B24" s="5" t="s">
        <v>118</v>
      </c>
      <c r="C24" s="1"/>
      <c r="D24" s="1"/>
      <c r="E24" s="1"/>
      <c r="F24" s="1"/>
    </row>
    <row r="25" spans="1:6" ht="28.8">
      <c r="A25" s="84" t="s">
        <v>237</v>
      </c>
      <c r="B25" s="5" t="s">
        <v>119</v>
      </c>
      <c r="C25" s="1" t="s">
        <v>43</v>
      </c>
      <c r="D25" s="1">
        <f>'m.sheet e'!I79</f>
        <v>28</v>
      </c>
      <c r="E25" s="1"/>
      <c r="F25" s="1"/>
    </row>
    <row r="26" spans="1:6" ht="86.4">
      <c r="A26" s="84" t="s">
        <v>238</v>
      </c>
      <c r="B26" s="5" t="s">
        <v>120</v>
      </c>
      <c r="C26" s="1"/>
      <c r="D26" s="1"/>
      <c r="E26" s="1"/>
      <c r="F26" s="1"/>
    </row>
    <row r="27" spans="1:6">
      <c r="A27" s="84" t="s">
        <v>239</v>
      </c>
      <c r="B27" s="1" t="s">
        <v>121</v>
      </c>
      <c r="C27" s="1"/>
      <c r="D27" s="1"/>
      <c r="E27" s="1"/>
      <c r="F27" s="1"/>
    </row>
    <row r="28" spans="1:6">
      <c r="A28" s="84" t="s">
        <v>240</v>
      </c>
      <c r="B28" s="1" t="s">
        <v>122</v>
      </c>
      <c r="C28" s="1" t="s">
        <v>124</v>
      </c>
      <c r="D28" s="1">
        <v>50</v>
      </c>
      <c r="E28" s="1"/>
      <c r="F28" s="1"/>
    </row>
    <row r="29" spans="1:6">
      <c r="A29" s="84" t="s">
        <v>241</v>
      </c>
      <c r="B29" s="1" t="s">
        <v>123</v>
      </c>
      <c r="C29" s="1" t="s">
        <v>124</v>
      </c>
      <c r="D29" s="1">
        <v>50</v>
      </c>
      <c r="E29" s="1"/>
      <c r="F29" s="1"/>
    </row>
    <row r="30" spans="1:6">
      <c r="A30" s="1"/>
      <c r="B30" s="83" t="s">
        <v>125</v>
      </c>
      <c r="C30" s="83"/>
      <c r="D30" s="83"/>
      <c r="E30" s="83"/>
      <c r="F30" s="83"/>
    </row>
  </sheetData>
  <mergeCells count="2">
    <mergeCell ref="A1:F1"/>
    <mergeCell ref="A2:F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4" tint="-0.249977111117893"/>
  </sheetPr>
  <dimension ref="A1:L164"/>
  <sheetViews>
    <sheetView view="pageBreakPreview" zoomScale="60" workbookViewId="0">
      <selection activeCell="E74" sqref="E74:F107"/>
    </sheetView>
  </sheetViews>
  <sheetFormatPr defaultRowHeight="14.4"/>
  <cols>
    <col min="1" max="1" width="8" style="4" customWidth="1"/>
    <col min="2" max="2" width="55.88671875" style="72" customWidth="1"/>
    <col min="3" max="3" width="9.109375" style="4"/>
    <col min="4" max="4" width="10" style="4" bestFit="1" customWidth="1"/>
    <col min="5" max="5" width="13.33203125" style="54" bestFit="1" customWidth="1"/>
    <col min="6" max="6" width="19.6640625" style="54" bestFit="1" customWidth="1"/>
  </cols>
  <sheetData>
    <row r="1" spans="1:12" ht="48" customHeight="1">
      <c r="A1" s="93" t="s">
        <v>298</v>
      </c>
      <c r="B1" s="94"/>
      <c r="C1" s="94"/>
      <c r="D1" s="94"/>
      <c r="E1" s="94"/>
      <c r="F1" s="94"/>
      <c r="G1" s="94"/>
      <c r="H1" s="94"/>
      <c r="I1" s="94"/>
      <c r="J1" s="94"/>
      <c r="K1" s="94"/>
      <c r="L1" s="94"/>
    </row>
    <row r="2" spans="1:12" ht="24.75" customHeight="1">
      <c r="A2" s="94" t="s">
        <v>176</v>
      </c>
      <c r="B2" s="94"/>
      <c r="C2" s="94"/>
      <c r="D2" s="94"/>
      <c r="E2" s="94"/>
      <c r="F2" s="94"/>
      <c r="G2" s="95"/>
      <c r="H2" s="95"/>
      <c r="I2" s="95"/>
      <c r="J2" s="95"/>
      <c r="K2" s="95"/>
      <c r="L2" s="95"/>
    </row>
    <row r="3" spans="1:12" s="4" customFormat="1" ht="29.25" customHeight="1">
      <c r="A3" s="42" t="s">
        <v>94</v>
      </c>
      <c r="B3" s="62" t="s">
        <v>0</v>
      </c>
      <c r="C3" s="43" t="s">
        <v>1</v>
      </c>
      <c r="D3" s="43" t="s">
        <v>2</v>
      </c>
      <c r="E3" s="50" t="s">
        <v>3</v>
      </c>
      <c r="F3" s="50" t="s">
        <v>4</v>
      </c>
    </row>
    <row r="4" spans="1:12" s="4" customFormat="1" ht="29.25" hidden="1" customHeight="1">
      <c r="A4" s="44"/>
      <c r="B4" s="45" t="s">
        <v>133</v>
      </c>
      <c r="C4" s="45"/>
      <c r="D4" s="45"/>
      <c r="E4" s="45"/>
      <c r="F4" s="46"/>
    </row>
    <row r="5" spans="1:12" ht="57.6" hidden="1">
      <c r="A5" s="21" t="s">
        <v>179</v>
      </c>
      <c r="B5" s="63" t="s">
        <v>32</v>
      </c>
      <c r="C5" s="81" t="s">
        <v>24</v>
      </c>
      <c r="D5" s="14">
        <f>m.sheet!I15</f>
        <v>145.19252548131371</v>
      </c>
      <c r="E5" s="51">
        <v>339.65</v>
      </c>
      <c r="F5" s="51">
        <f>E5*D5</f>
        <v>49314.641279728196</v>
      </c>
    </row>
    <row r="6" spans="1:12" hidden="1">
      <c r="A6" s="21" t="s">
        <v>180</v>
      </c>
      <c r="B6" s="64" t="s">
        <v>33</v>
      </c>
      <c r="C6" s="82" t="s">
        <v>24</v>
      </c>
      <c r="D6" s="14">
        <f>D5</f>
        <v>145.19252548131371</v>
      </c>
      <c r="E6" s="52">
        <v>164.5</v>
      </c>
      <c r="F6" s="51">
        <f t="shared" ref="F6:F43" si="0">E6*D6</f>
        <v>23884.170441676106</v>
      </c>
    </row>
    <row r="7" spans="1:12" ht="28.8" hidden="1">
      <c r="A7" s="21" t="s">
        <v>181</v>
      </c>
      <c r="B7" s="65" t="s">
        <v>31</v>
      </c>
      <c r="C7" s="80" t="s">
        <v>24</v>
      </c>
      <c r="D7" s="14">
        <f>D6</f>
        <v>145.19252548131371</v>
      </c>
      <c r="E7" s="52">
        <v>235.8</v>
      </c>
      <c r="F7" s="51">
        <f t="shared" si="0"/>
        <v>34236.397508493777</v>
      </c>
    </row>
    <row r="8" spans="1:12" ht="43.2" hidden="1">
      <c r="A8" s="21" t="s">
        <v>182</v>
      </c>
      <c r="B8" s="64" t="s">
        <v>81</v>
      </c>
      <c r="C8" s="16"/>
      <c r="D8" s="16"/>
      <c r="E8" s="53"/>
      <c r="F8" s="51">
        <f t="shared" si="0"/>
        <v>0</v>
      </c>
    </row>
    <row r="9" spans="1:12" hidden="1">
      <c r="A9" s="21" t="s">
        <v>183</v>
      </c>
      <c r="B9" s="64" t="s">
        <v>80</v>
      </c>
      <c r="C9" s="82" t="s">
        <v>24</v>
      </c>
      <c r="D9" s="15">
        <f>m.sheet!I50</f>
        <v>12.708738816534543</v>
      </c>
      <c r="E9" s="52">
        <v>11140.4</v>
      </c>
      <c r="F9" s="51">
        <f t="shared" si="0"/>
        <v>141580.43391172143</v>
      </c>
    </row>
    <row r="10" spans="1:12" hidden="1">
      <c r="A10" s="21" t="s">
        <v>184</v>
      </c>
      <c r="B10" s="66" t="s">
        <v>83</v>
      </c>
      <c r="C10" s="82" t="s">
        <v>24</v>
      </c>
      <c r="D10" s="15">
        <f>m.sheet!I57</f>
        <v>14.715458663646661</v>
      </c>
      <c r="E10" s="52">
        <v>12625.55</v>
      </c>
      <c r="F10" s="51">
        <f t="shared" si="0"/>
        <v>185790.7591308041</v>
      </c>
    </row>
    <row r="11" spans="1:12" hidden="1">
      <c r="A11" s="21" t="s">
        <v>185</v>
      </c>
      <c r="B11" s="66" t="s">
        <v>82</v>
      </c>
      <c r="C11" s="82" t="s">
        <v>24</v>
      </c>
      <c r="D11" s="15">
        <f>m.sheet!I66</f>
        <v>5.1013590033975094</v>
      </c>
      <c r="E11" s="52">
        <v>13011.7</v>
      </c>
      <c r="F11" s="51">
        <f t="shared" si="0"/>
        <v>66377.35294450738</v>
      </c>
    </row>
    <row r="12" spans="1:12" hidden="1">
      <c r="A12" s="21" t="s">
        <v>186</v>
      </c>
      <c r="B12" s="66" t="s">
        <v>85</v>
      </c>
      <c r="C12" s="82" t="s">
        <v>24</v>
      </c>
      <c r="D12" s="15">
        <f>m.sheet!I87</f>
        <v>7.2876557191392983</v>
      </c>
      <c r="E12" s="52">
        <v>4613.25</v>
      </c>
      <c r="F12" s="51">
        <f t="shared" si="0"/>
        <v>33619.777746319371</v>
      </c>
    </row>
    <row r="13" spans="1:12" ht="115.2" hidden="1">
      <c r="A13" s="21" t="s">
        <v>187</v>
      </c>
      <c r="B13" s="64" t="s">
        <v>36</v>
      </c>
      <c r="C13" s="16"/>
      <c r="D13" s="16"/>
      <c r="E13" s="53"/>
      <c r="F13" s="51">
        <f t="shared" si="0"/>
        <v>0</v>
      </c>
    </row>
    <row r="14" spans="1:12" ht="86.4" hidden="1">
      <c r="A14" s="21" t="s">
        <v>188</v>
      </c>
      <c r="B14" s="64" t="s">
        <v>34</v>
      </c>
      <c r="C14" s="82" t="s">
        <v>24</v>
      </c>
      <c r="D14" s="15">
        <f>m.sheet!I98</f>
        <v>29.173980747451871</v>
      </c>
      <c r="E14" s="52">
        <v>18022.05</v>
      </c>
      <c r="F14" s="51">
        <f t="shared" si="0"/>
        <v>525774.939729615</v>
      </c>
    </row>
    <row r="15" spans="1:12" ht="57.6" hidden="1">
      <c r="A15" s="21" t="s">
        <v>189</v>
      </c>
      <c r="B15" s="64" t="s">
        <v>35</v>
      </c>
      <c r="C15" s="82" t="s">
        <v>24</v>
      </c>
      <c r="D15" s="15">
        <f>m.sheet!I111</f>
        <v>50.172706681766705</v>
      </c>
      <c r="E15" s="52">
        <v>21857.8</v>
      </c>
      <c r="F15" s="51">
        <f t="shared" si="0"/>
        <v>1096664.9881087202</v>
      </c>
    </row>
    <row r="16" spans="1:12" ht="72" hidden="1">
      <c r="A16" s="21" t="s">
        <v>190</v>
      </c>
      <c r="B16" s="64" t="s">
        <v>38</v>
      </c>
      <c r="C16" s="16"/>
      <c r="D16" s="16"/>
      <c r="E16" s="53"/>
      <c r="F16" s="51">
        <f t="shared" si="0"/>
        <v>0</v>
      </c>
    </row>
    <row r="17" spans="1:6" hidden="1">
      <c r="A17" s="21" t="s">
        <v>191</v>
      </c>
      <c r="B17" s="66" t="s">
        <v>39</v>
      </c>
      <c r="C17" s="82" t="s">
        <v>44</v>
      </c>
      <c r="D17" s="15">
        <f>m.sheet!I73</f>
        <v>63.499096948818902</v>
      </c>
      <c r="E17" s="52">
        <v>34749</v>
      </c>
      <c r="F17" s="51">
        <f t="shared" si="0"/>
        <v>2206530.1198745081</v>
      </c>
    </row>
    <row r="18" spans="1:6" hidden="1">
      <c r="A18" s="21" t="s">
        <v>192</v>
      </c>
      <c r="B18" s="66" t="s">
        <v>40</v>
      </c>
      <c r="C18" s="82" t="s">
        <v>44</v>
      </c>
      <c r="D18" s="15">
        <f>m.sheet!I80</f>
        <v>64.169723444846156</v>
      </c>
      <c r="E18" s="52">
        <v>35138.75</v>
      </c>
      <c r="F18" s="51">
        <f t="shared" si="0"/>
        <v>2254843.869697588</v>
      </c>
    </row>
    <row r="19" spans="1:6" ht="28.8" hidden="1">
      <c r="A19" s="21" t="s">
        <v>193</v>
      </c>
      <c r="B19" s="64" t="s">
        <v>37</v>
      </c>
      <c r="C19" s="82" t="s">
        <v>24</v>
      </c>
      <c r="D19" s="15">
        <f>m.sheet!I125</f>
        <v>35.819295016987546</v>
      </c>
      <c r="E19" s="54">
        <v>13021.95</v>
      </c>
      <c r="F19" s="51">
        <f t="shared" si="0"/>
        <v>466437.06874646101</v>
      </c>
    </row>
    <row r="20" spans="1:6" ht="30" hidden="1" customHeight="1">
      <c r="A20" s="21" t="s">
        <v>194</v>
      </c>
      <c r="B20" s="67" t="str">
        <f>m.sheet!B127</f>
        <v>Pacca brick work in ground floor cement, sand mortar:- Ratio 1:4</v>
      </c>
      <c r="C20" s="17" t="s">
        <v>24</v>
      </c>
      <c r="D20" s="18">
        <f>m.sheet!I141</f>
        <v>27.708274348810875</v>
      </c>
      <c r="E20" s="55">
        <v>14034.6</v>
      </c>
      <c r="F20" s="51">
        <f t="shared" si="0"/>
        <v>388874.54717582109</v>
      </c>
    </row>
    <row r="21" spans="1:6" ht="30" hidden="1" customHeight="1">
      <c r="A21" s="21" t="s">
        <v>195</v>
      </c>
      <c r="B21" s="68" t="s">
        <v>26</v>
      </c>
      <c r="C21" s="81" t="s">
        <v>25</v>
      </c>
      <c r="D21" s="14">
        <f>m.sheet!I149</f>
        <v>229.2093023255814</v>
      </c>
      <c r="E21" s="52">
        <v>432.5</v>
      </c>
      <c r="F21" s="51">
        <f t="shared" si="0"/>
        <v>99133.023255813954</v>
      </c>
    </row>
    <row r="22" spans="1:6" ht="30" hidden="1" customHeight="1">
      <c r="A22" s="21" t="s">
        <v>196</v>
      </c>
      <c r="B22" s="64" t="s">
        <v>27</v>
      </c>
      <c r="C22" s="82" t="s">
        <v>25</v>
      </c>
      <c r="D22" s="15">
        <f>m.sheet!I157</f>
        <v>182.13953488372096</v>
      </c>
      <c r="E22" s="54">
        <v>578</v>
      </c>
      <c r="F22" s="51">
        <f t="shared" si="0"/>
        <v>105276.65116279072</v>
      </c>
    </row>
    <row r="23" spans="1:6" ht="30" hidden="1" customHeight="1">
      <c r="A23" s="21" t="s">
        <v>197</v>
      </c>
      <c r="B23" s="64" t="s">
        <v>28</v>
      </c>
      <c r="C23" s="80" t="s">
        <v>25</v>
      </c>
      <c r="D23" s="20">
        <f>m.sheet!I164</f>
        <v>193.39534883720933</v>
      </c>
      <c r="E23" s="55">
        <v>483.35</v>
      </c>
      <c r="F23" s="51">
        <f t="shared" si="0"/>
        <v>93477.641860465126</v>
      </c>
    </row>
    <row r="24" spans="1:6" ht="43.2" hidden="1">
      <c r="A24" s="21" t="s">
        <v>198</v>
      </c>
      <c r="B24" s="63" t="s">
        <v>45</v>
      </c>
      <c r="C24" s="82" t="s">
        <v>25</v>
      </c>
      <c r="D24" s="15">
        <f>D23+D22+D21</f>
        <v>604.74418604651169</v>
      </c>
      <c r="E24" s="52">
        <v>52.1</v>
      </c>
      <c r="F24" s="51">
        <f t="shared" si="0"/>
        <v>31507.172093023259</v>
      </c>
    </row>
    <row r="25" spans="1:6" hidden="1">
      <c r="A25" s="21" t="s">
        <v>199</v>
      </c>
      <c r="B25" s="66" t="s">
        <v>46</v>
      </c>
      <c r="C25" s="82" t="s">
        <v>25</v>
      </c>
      <c r="D25" s="15">
        <f>D24</f>
        <v>604.74418604651169</v>
      </c>
      <c r="E25" s="52">
        <v>181.25</v>
      </c>
      <c r="F25" s="51">
        <f t="shared" si="0"/>
        <v>109609.88372093024</v>
      </c>
    </row>
    <row r="26" spans="1:6" ht="43.2" hidden="1">
      <c r="A26" s="21" t="s">
        <v>200</v>
      </c>
      <c r="B26" s="68" t="s">
        <v>29</v>
      </c>
      <c r="C26" s="81" t="s">
        <v>25</v>
      </c>
      <c r="D26" s="14">
        <f>m.sheet!I193</f>
        <v>22.601162790697675</v>
      </c>
      <c r="E26" s="51">
        <v>875.3</v>
      </c>
      <c r="F26" s="51">
        <f t="shared" si="0"/>
        <v>19782.797790697674</v>
      </c>
    </row>
    <row r="27" spans="1:6" ht="57.6" hidden="1">
      <c r="A27" s="21" t="s">
        <v>167</v>
      </c>
      <c r="B27" s="64" t="s">
        <v>30</v>
      </c>
      <c r="C27" s="82" t="s">
        <v>25</v>
      </c>
      <c r="D27" s="15">
        <f>m.sheet!I205</f>
        <v>88.38372093023257</v>
      </c>
      <c r="E27" s="52">
        <v>836.4</v>
      </c>
      <c r="F27" s="51">
        <f t="shared" si="0"/>
        <v>73924.144186046513</v>
      </c>
    </row>
    <row r="28" spans="1:6" ht="149.25" hidden="1" customHeight="1">
      <c r="A28" s="21" t="s">
        <v>201</v>
      </c>
      <c r="B28" s="63" t="s">
        <v>41</v>
      </c>
      <c r="C28" s="82" t="s">
        <v>25</v>
      </c>
      <c r="D28" s="15">
        <f>m.sheet!I171</f>
        <v>193.39534883720933</v>
      </c>
      <c r="E28" s="52">
        <v>2104.9</v>
      </c>
      <c r="F28" s="51">
        <f t="shared" si="0"/>
        <v>407077.86976744194</v>
      </c>
    </row>
    <row r="29" spans="1:6" ht="30" hidden="1" customHeight="1">
      <c r="A29" s="21" t="s">
        <v>202</v>
      </c>
      <c r="B29" s="66" t="s">
        <v>42</v>
      </c>
      <c r="C29" s="82" t="s">
        <v>43</v>
      </c>
      <c r="D29" s="82">
        <v>2</v>
      </c>
      <c r="E29" s="52">
        <v>1017.35</v>
      </c>
      <c r="F29" s="51">
        <f t="shared" si="0"/>
        <v>2034.7</v>
      </c>
    </row>
    <row r="30" spans="1:6" ht="86.4" hidden="1">
      <c r="A30" s="21" t="s">
        <v>203</v>
      </c>
      <c r="B30" s="64" t="s">
        <v>60</v>
      </c>
      <c r="C30" s="82" t="s">
        <v>25</v>
      </c>
      <c r="D30" s="15">
        <f>m.sheet!I35</f>
        <v>159.93488372093023</v>
      </c>
      <c r="E30" s="54">
        <v>129.25</v>
      </c>
      <c r="F30" s="51">
        <f t="shared" si="0"/>
        <v>20671.583720930234</v>
      </c>
    </row>
    <row r="31" spans="1:6" ht="57.6" hidden="1">
      <c r="A31" s="21" t="s">
        <v>204</v>
      </c>
      <c r="B31" s="63" t="s">
        <v>47</v>
      </c>
      <c r="C31" s="82" t="s">
        <v>25</v>
      </c>
      <c r="D31" s="15">
        <f>m.sheet!I180</f>
        <v>68.455813953488374</v>
      </c>
      <c r="E31" s="54">
        <v>3100.25</v>
      </c>
      <c r="F31" s="51">
        <f t="shared" si="0"/>
        <v>212230.13720930234</v>
      </c>
    </row>
    <row r="32" spans="1:6" ht="86.4" hidden="1">
      <c r="A32" s="21" t="s">
        <v>205</v>
      </c>
      <c r="B32" s="64" t="s">
        <v>69</v>
      </c>
      <c r="C32" s="82" t="s">
        <v>25</v>
      </c>
      <c r="D32" s="15">
        <f>m.sheet!I225</f>
        <v>184.18604651162795</v>
      </c>
      <c r="E32" s="52">
        <v>5723.15</v>
      </c>
      <c r="F32" s="51">
        <f t="shared" si="0"/>
        <v>1054124.3720930235</v>
      </c>
    </row>
    <row r="33" spans="1:9" ht="30" hidden="1" customHeight="1">
      <c r="A33" s="21" t="s">
        <v>206</v>
      </c>
      <c r="B33" s="64" t="s">
        <v>70</v>
      </c>
      <c r="C33" s="82"/>
      <c r="D33" s="15">
        <f>D32</f>
        <v>184.18604651162795</v>
      </c>
      <c r="E33" s="52">
        <v>69.05</v>
      </c>
      <c r="F33" s="51">
        <f t="shared" si="0"/>
        <v>12718.04651162791</v>
      </c>
      <c r="I33" t="s">
        <v>61</v>
      </c>
    </row>
    <row r="34" spans="1:9" ht="86.4" hidden="1">
      <c r="A34" s="21" t="s">
        <v>207</v>
      </c>
      <c r="B34" s="64" t="s">
        <v>89</v>
      </c>
      <c r="C34" s="82" t="s">
        <v>25</v>
      </c>
      <c r="D34" s="15">
        <f>m.sheet!I278</f>
        <v>14.243720930232557</v>
      </c>
      <c r="E34" s="52">
        <v>3380.3</v>
      </c>
      <c r="F34" s="51">
        <f t="shared" si="0"/>
        <v>48148.049860465115</v>
      </c>
    </row>
    <row r="35" spans="1:9" ht="86.4" hidden="1">
      <c r="A35" s="21" t="s">
        <v>208</v>
      </c>
      <c r="B35" s="63" t="s">
        <v>90</v>
      </c>
      <c r="C35" s="82" t="s">
        <v>25</v>
      </c>
      <c r="D35" s="15">
        <f>m.sheet!I285</f>
        <v>24.558139534883722</v>
      </c>
      <c r="E35" s="52">
        <v>7309.4</v>
      </c>
      <c r="F35" s="51">
        <f t="shared" si="0"/>
        <v>179505.26511627907</v>
      </c>
    </row>
    <row r="36" spans="1:9" hidden="1">
      <c r="A36" s="21" t="s">
        <v>209</v>
      </c>
      <c r="B36" s="64" t="s">
        <v>92</v>
      </c>
      <c r="C36" s="82" t="s">
        <v>24</v>
      </c>
      <c r="D36" s="15">
        <f>m.sheet!I23</f>
        <v>176.58550396375992</v>
      </c>
      <c r="E36" s="54">
        <v>1085.9000000000001</v>
      </c>
      <c r="F36" s="51">
        <f t="shared" si="0"/>
        <v>191754.1987542469</v>
      </c>
    </row>
    <row r="37" spans="1:9" ht="111.75" hidden="1" customHeight="1">
      <c r="A37" s="21" t="s">
        <v>210</v>
      </c>
      <c r="B37" s="64" t="s">
        <v>71</v>
      </c>
      <c r="C37" s="82" t="s">
        <v>25</v>
      </c>
      <c r="D37" s="15">
        <f>m.sheet!I232</f>
        <v>15.348837209302326</v>
      </c>
      <c r="E37" s="52">
        <v>3871.35</v>
      </c>
      <c r="F37" s="51">
        <f t="shared" si="0"/>
        <v>59420.720930232557</v>
      </c>
    </row>
    <row r="38" spans="1:9" ht="100.8" hidden="1">
      <c r="A38" s="21" t="s">
        <v>211</v>
      </c>
      <c r="B38" s="64" t="s">
        <v>76</v>
      </c>
      <c r="C38" s="82" t="s">
        <v>25</v>
      </c>
      <c r="D38" s="15">
        <f>m.sheet!I241</f>
        <v>31.720930232558143</v>
      </c>
      <c r="E38" s="52">
        <v>5550.55</v>
      </c>
      <c r="F38" s="51">
        <f t="shared" si="0"/>
        <v>176068.60930232561</v>
      </c>
    </row>
    <row r="39" spans="1:9" ht="144" hidden="1">
      <c r="A39" s="21" t="s">
        <v>212</v>
      </c>
      <c r="B39" s="64" t="s">
        <v>72</v>
      </c>
      <c r="C39" s="82" t="s">
        <v>25</v>
      </c>
      <c r="D39" s="15">
        <f>m.sheet!I257</f>
        <v>23.944186046511629</v>
      </c>
      <c r="E39" s="52">
        <v>12672.3</v>
      </c>
      <c r="F39" s="51">
        <f t="shared" si="0"/>
        <v>303427.90883720928</v>
      </c>
    </row>
    <row r="40" spans="1:9" ht="72" hidden="1">
      <c r="A40" s="21" t="s">
        <v>213</v>
      </c>
      <c r="B40" s="64" t="s">
        <v>73</v>
      </c>
      <c r="C40" s="82" t="s">
        <v>25</v>
      </c>
      <c r="D40" s="15">
        <f>m.sheet!I249</f>
        <v>23.944186046511629</v>
      </c>
      <c r="E40" s="52">
        <v>14904.7</v>
      </c>
      <c r="F40" s="51">
        <f t="shared" si="0"/>
        <v>356880.90976744186</v>
      </c>
    </row>
    <row r="41" spans="1:9" ht="115.2" hidden="1">
      <c r="A41" s="21" t="s">
        <v>214</v>
      </c>
      <c r="B41" s="64" t="s">
        <v>74</v>
      </c>
      <c r="C41" s="82" t="s">
        <v>25</v>
      </c>
      <c r="D41" s="15">
        <f>m.sheet!I264</f>
        <v>7.7767441860465123</v>
      </c>
      <c r="E41" s="52">
        <v>17617.599999999999</v>
      </c>
      <c r="F41" s="51">
        <f t="shared" si="0"/>
        <v>137007.56837209302</v>
      </c>
    </row>
    <row r="42" spans="1:9" ht="115.2" hidden="1">
      <c r="A42" s="21" t="s">
        <v>215</v>
      </c>
      <c r="B42" s="64" t="s">
        <v>75</v>
      </c>
      <c r="C42" s="82" t="s">
        <v>25</v>
      </c>
      <c r="D42" s="15">
        <f>m.sheet!I271</f>
        <v>5.525581395348838</v>
      </c>
      <c r="E42" s="52">
        <v>26213.75</v>
      </c>
      <c r="F42" s="51">
        <f t="shared" si="0"/>
        <v>144846.20930232559</v>
      </c>
    </row>
    <row r="43" spans="1:9" ht="30" hidden="1" customHeight="1">
      <c r="A43" s="21" t="s">
        <v>216</v>
      </c>
      <c r="B43" s="63" t="s">
        <v>91</v>
      </c>
      <c r="C43" s="82" t="s">
        <v>25</v>
      </c>
      <c r="D43" s="15">
        <f>m.sheet!I292</f>
        <v>13.097674418604653</v>
      </c>
      <c r="E43" s="52">
        <v>4776.8999999999996</v>
      </c>
      <c r="F43" s="51">
        <f t="shared" si="0"/>
        <v>62566.280930232562</v>
      </c>
    </row>
    <row r="44" spans="1:9" hidden="1">
      <c r="A44" s="21"/>
      <c r="B44" s="66"/>
      <c r="C44" s="82"/>
      <c r="D44" s="82"/>
      <c r="E44" s="52"/>
      <c r="F44" s="52"/>
    </row>
    <row r="45" spans="1:9" hidden="1">
      <c r="A45" s="21"/>
      <c r="B45" s="96" t="s">
        <v>126</v>
      </c>
      <c r="C45" s="96"/>
      <c r="D45" s="96"/>
      <c r="E45" s="96"/>
      <c r="F45" s="56">
        <f>SUM(F5:F44)</f>
        <v>11375122.810840905</v>
      </c>
    </row>
    <row r="46" spans="1:9" ht="15.75" hidden="1" customHeight="1">
      <c r="A46" s="47"/>
      <c r="B46" s="69" t="s">
        <v>134</v>
      </c>
      <c r="C46" s="48"/>
      <c r="D46" s="48"/>
      <c r="E46" s="57"/>
      <c r="F46" s="58"/>
    </row>
    <row r="47" spans="1:9" ht="43.2" hidden="1">
      <c r="A47" s="21" t="s">
        <v>217</v>
      </c>
      <c r="B47" s="64" t="s">
        <v>95</v>
      </c>
      <c r="C47" s="82" t="s">
        <v>43</v>
      </c>
      <c r="D47" s="82">
        <f>'CR-EW-SHEET'!D5</f>
        <v>16</v>
      </c>
      <c r="E47" s="52">
        <v>1907.5</v>
      </c>
      <c r="F47" s="52">
        <f>E47*D47</f>
        <v>30520</v>
      </c>
    </row>
    <row r="48" spans="1:9" ht="57.6" hidden="1">
      <c r="A48" s="21" t="s">
        <v>218</v>
      </c>
      <c r="B48" s="64" t="s">
        <v>97</v>
      </c>
      <c r="C48" s="82" t="s">
        <v>43</v>
      </c>
      <c r="D48" s="82">
        <f>'CR-EW-SHEET'!D6</f>
        <v>8</v>
      </c>
      <c r="E48" s="52">
        <v>9218.15</v>
      </c>
      <c r="F48" s="52">
        <f t="shared" ref="F48:F71" si="1">E48*D48</f>
        <v>73745.2</v>
      </c>
    </row>
    <row r="49" spans="1:6" ht="28.8" hidden="1">
      <c r="A49" s="21" t="s">
        <v>219</v>
      </c>
      <c r="B49" s="64" t="s">
        <v>98</v>
      </c>
      <c r="C49" s="82" t="s">
        <v>43</v>
      </c>
      <c r="D49" s="82">
        <f>'CR-EW-SHEET'!D7</f>
        <v>8</v>
      </c>
      <c r="E49" s="52">
        <v>90.65</v>
      </c>
      <c r="F49" s="52">
        <f t="shared" si="1"/>
        <v>725.2</v>
      </c>
    </row>
    <row r="50" spans="1:6" ht="115.2" hidden="1">
      <c r="A50" s="21" t="s">
        <v>220</v>
      </c>
      <c r="B50" s="64" t="s">
        <v>99</v>
      </c>
      <c r="C50" s="82" t="s">
        <v>100</v>
      </c>
      <c r="D50" s="82">
        <f>'CR-EW-SHEET'!D8</f>
        <v>0</v>
      </c>
      <c r="E50" s="52">
        <v>23383.7</v>
      </c>
      <c r="F50" s="52">
        <f t="shared" si="1"/>
        <v>0</v>
      </c>
    </row>
    <row r="51" spans="1:6" ht="86.4" hidden="1">
      <c r="A51" s="21" t="s">
        <v>221</v>
      </c>
      <c r="B51" s="64" t="s">
        <v>101</v>
      </c>
      <c r="C51" s="82"/>
      <c r="D51" s="82">
        <f>'CR-EW-SHEET'!D9</f>
        <v>0</v>
      </c>
      <c r="E51" s="52"/>
      <c r="F51" s="52">
        <f t="shared" si="1"/>
        <v>0</v>
      </c>
    </row>
    <row r="52" spans="1:6" hidden="1">
      <c r="A52" s="21" t="s">
        <v>222</v>
      </c>
      <c r="B52" s="66" t="s">
        <v>102</v>
      </c>
      <c r="C52" s="82" t="s">
        <v>43</v>
      </c>
      <c r="D52" s="82">
        <f>'CR-EW-SHEET'!D10</f>
        <v>6</v>
      </c>
      <c r="E52" s="52">
        <v>1547.7</v>
      </c>
      <c r="F52" s="52">
        <f t="shared" si="1"/>
        <v>9286.2000000000007</v>
      </c>
    </row>
    <row r="53" spans="1:6" hidden="1">
      <c r="A53" s="21" t="s">
        <v>223</v>
      </c>
      <c r="B53" s="66" t="s">
        <v>103</v>
      </c>
      <c r="C53" s="82" t="s">
        <v>43</v>
      </c>
      <c r="D53" s="82">
        <f>'CR-EW-SHEET'!D11</f>
        <v>2</v>
      </c>
      <c r="E53" s="52">
        <v>1404.8</v>
      </c>
      <c r="F53" s="52">
        <f t="shared" si="1"/>
        <v>2809.6</v>
      </c>
    </row>
    <row r="54" spans="1:6" ht="86.4" hidden="1">
      <c r="A54" s="21" t="s">
        <v>224</v>
      </c>
      <c r="B54" s="64" t="s">
        <v>104</v>
      </c>
      <c r="C54" s="82"/>
      <c r="D54" s="82">
        <f>'CR-EW-SHEET'!D12</f>
        <v>0</v>
      </c>
      <c r="E54" s="52"/>
      <c r="F54" s="52">
        <f t="shared" si="1"/>
        <v>0</v>
      </c>
    </row>
    <row r="55" spans="1:6" hidden="1">
      <c r="A55" s="21" t="s">
        <v>225</v>
      </c>
      <c r="B55" s="66" t="s">
        <v>105</v>
      </c>
      <c r="C55" s="82" t="s">
        <v>43</v>
      </c>
      <c r="D55" s="82">
        <f>'CR-EW-SHEET'!D13</f>
        <v>2</v>
      </c>
      <c r="E55" s="52">
        <v>12215.35</v>
      </c>
      <c r="F55" s="52">
        <f t="shared" si="1"/>
        <v>24430.7</v>
      </c>
    </row>
    <row r="56" spans="1:6" hidden="1">
      <c r="A56" s="21" t="s">
        <v>226</v>
      </c>
      <c r="B56" s="66" t="s">
        <v>106</v>
      </c>
      <c r="C56" s="82" t="s">
        <v>43</v>
      </c>
      <c r="D56" s="82">
        <f>'CR-EW-SHEET'!D14</f>
        <v>2</v>
      </c>
      <c r="E56" s="52">
        <v>11315.35</v>
      </c>
      <c r="F56" s="52">
        <f t="shared" si="1"/>
        <v>22630.7</v>
      </c>
    </row>
    <row r="57" spans="1:6" ht="158.4" hidden="1">
      <c r="A57" s="21" t="s">
        <v>227</v>
      </c>
      <c r="B57" s="64" t="s">
        <v>107</v>
      </c>
      <c r="C57" s="82" t="s">
        <v>100</v>
      </c>
      <c r="D57" s="82">
        <f>'CR-EW-SHEET'!D15</f>
        <v>2</v>
      </c>
      <c r="E57" s="52">
        <v>3494.45</v>
      </c>
      <c r="F57" s="52">
        <f t="shared" si="1"/>
        <v>6988.9</v>
      </c>
    </row>
    <row r="58" spans="1:6" ht="57.6" hidden="1">
      <c r="A58" s="21" t="s">
        <v>228</v>
      </c>
      <c r="B58" s="64" t="s">
        <v>108</v>
      </c>
      <c r="C58" s="82"/>
      <c r="D58" s="82">
        <f>'CR-EW-SHEET'!D16</f>
        <v>0</v>
      </c>
      <c r="E58" s="52"/>
      <c r="F58" s="52">
        <f t="shared" si="1"/>
        <v>0</v>
      </c>
    </row>
    <row r="59" spans="1:6" hidden="1">
      <c r="A59" s="21" t="s">
        <v>229</v>
      </c>
      <c r="B59" s="66" t="s">
        <v>109</v>
      </c>
      <c r="C59" s="82" t="s">
        <v>110</v>
      </c>
      <c r="D59" s="82">
        <f>'CR-EW-SHEET'!D17</f>
        <v>100</v>
      </c>
      <c r="E59" s="52">
        <v>325.64999999999998</v>
      </c>
      <c r="F59" s="52">
        <f t="shared" si="1"/>
        <v>32564.999999999996</v>
      </c>
    </row>
    <row r="60" spans="1:6" ht="72" hidden="1">
      <c r="A60" s="21" t="s">
        <v>230</v>
      </c>
      <c r="B60" s="64" t="s">
        <v>111</v>
      </c>
      <c r="C60" s="82" t="s">
        <v>112</v>
      </c>
      <c r="D60" s="82">
        <f>'CR-EW-SHEET'!D18</f>
        <v>1</v>
      </c>
      <c r="E60" s="52">
        <v>12508.3</v>
      </c>
      <c r="F60" s="52">
        <f t="shared" si="1"/>
        <v>12508.3</v>
      </c>
    </row>
    <row r="61" spans="1:6" ht="57.6" hidden="1">
      <c r="A61" s="21" t="s">
        <v>231</v>
      </c>
      <c r="B61" s="64" t="s">
        <v>113</v>
      </c>
      <c r="C61" s="82"/>
      <c r="D61" s="82">
        <f>'CR-EW-SHEET'!D19</f>
        <v>0</v>
      </c>
      <c r="E61" s="52"/>
      <c r="F61" s="52">
        <f t="shared" si="1"/>
        <v>0</v>
      </c>
    </row>
    <row r="62" spans="1:6" hidden="1">
      <c r="A62" s="21" t="s">
        <v>232</v>
      </c>
      <c r="B62" s="66" t="s">
        <v>114</v>
      </c>
      <c r="C62" s="82" t="s">
        <v>43</v>
      </c>
      <c r="D62" s="82">
        <f>'CR-EW-SHEET'!D20</f>
        <v>2</v>
      </c>
      <c r="E62" s="52">
        <v>1042.5</v>
      </c>
      <c r="F62" s="52">
        <f t="shared" si="1"/>
        <v>2085</v>
      </c>
    </row>
    <row r="63" spans="1:6" hidden="1">
      <c r="A63" s="21" t="s">
        <v>233</v>
      </c>
      <c r="B63" s="66" t="s">
        <v>115</v>
      </c>
      <c r="C63" s="82" t="s">
        <v>43</v>
      </c>
      <c r="D63" s="82">
        <f>'CR-EW-SHEET'!D21</f>
        <v>4</v>
      </c>
      <c r="E63" s="52">
        <v>678.9</v>
      </c>
      <c r="F63" s="52">
        <f t="shared" si="1"/>
        <v>2715.6</v>
      </c>
    </row>
    <row r="64" spans="1:6" hidden="1">
      <c r="A64" s="21" t="s">
        <v>234</v>
      </c>
      <c r="B64" s="66" t="s">
        <v>116</v>
      </c>
      <c r="C64" s="82" t="s">
        <v>43</v>
      </c>
      <c r="D64" s="82">
        <f>'CR-EW-SHEET'!D22</f>
        <v>12</v>
      </c>
      <c r="E64" s="52">
        <v>665.7</v>
      </c>
      <c r="F64" s="52">
        <f t="shared" si="1"/>
        <v>7988.4000000000005</v>
      </c>
    </row>
    <row r="65" spans="1:6" hidden="1">
      <c r="A65" s="21" t="s">
        <v>235</v>
      </c>
      <c r="B65" s="66" t="s">
        <v>117</v>
      </c>
      <c r="C65" s="82" t="s">
        <v>43</v>
      </c>
      <c r="D65" s="82">
        <f>'CR-EW-SHEET'!D23</f>
        <v>28</v>
      </c>
      <c r="E65" s="52">
        <v>536.1</v>
      </c>
      <c r="F65" s="52">
        <f t="shared" si="1"/>
        <v>15010.800000000001</v>
      </c>
    </row>
    <row r="66" spans="1:6" ht="43.2" hidden="1">
      <c r="A66" s="21" t="s">
        <v>236</v>
      </c>
      <c r="B66" s="64" t="s">
        <v>118</v>
      </c>
      <c r="C66" s="82"/>
      <c r="D66" s="82">
        <f>'CR-EW-SHEET'!D24</f>
        <v>0</v>
      </c>
      <c r="E66" s="52"/>
      <c r="F66" s="52">
        <f t="shared" si="1"/>
        <v>0</v>
      </c>
    </row>
    <row r="67" spans="1:6" hidden="1">
      <c r="A67" s="21" t="s">
        <v>237</v>
      </c>
      <c r="B67" s="64" t="s">
        <v>119</v>
      </c>
      <c r="C67" s="82" t="s">
        <v>43</v>
      </c>
      <c r="D67" s="82">
        <f>'CR-EW-SHEET'!D25</f>
        <v>28</v>
      </c>
      <c r="E67" s="52">
        <v>583.54999999999995</v>
      </c>
      <c r="F67" s="52">
        <f t="shared" si="1"/>
        <v>16339.399999999998</v>
      </c>
    </row>
    <row r="68" spans="1:6" ht="57.6" hidden="1">
      <c r="A68" s="21" t="s">
        <v>238</v>
      </c>
      <c r="B68" s="64" t="s">
        <v>120</v>
      </c>
      <c r="C68" s="82"/>
      <c r="D68" s="82">
        <f>'CR-EW-SHEET'!D26</f>
        <v>0</v>
      </c>
      <c r="E68" s="52"/>
      <c r="F68" s="52">
        <f t="shared" si="1"/>
        <v>0</v>
      </c>
    </row>
    <row r="69" spans="1:6" hidden="1">
      <c r="A69" s="21" t="s">
        <v>239</v>
      </c>
      <c r="B69" s="66" t="s">
        <v>121</v>
      </c>
      <c r="C69" s="82"/>
      <c r="D69" s="82">
        <f>'CR-EW-SHEET'!D27</f>
        <v>0</v>
      </c>
      <c r="E69" s="52"/>
      <c r="F69" s="52">
        <f t="shared" si="1"/>
        <v>0</v>
      </c>
    </row>
    <row r="70" spans="1:6" hidden="1">
      <c r="A70" s="21" t="s">
        <v>240</v>
      </c>
      <c r="B70" s="66" t="s">
        <v>122</v>
      </c>
      <c r="C70" s="82" t="s">
        <v>124</v>
      </c>
      <c r="D70" s="82">
        <f>'CR-EW-SHEET'!D28</f>
        <v>50</v>
      </c>
      <c r="E70" s="52">
        <v>106</v>
      </c>
      <c r="F70" s="52">
        <f t="shared" si="1"/>
        <v>5300</v>
      </c>
    </row>
    <row r="71" spans="1:6" hidden="1">
      <c r="A71" s="21" t="s">
        <v>241</v>
      </c>
      <c r="B71" s="66" t="s">
        <v>123</v>
      </c>
      <c r="C71" s="82" t="s">
        <v>124</v>
      </c>
      <c r="D71" s="82">
        <f>'CR-EW-SHEET'!D29</f>
        <v>50</v>
      </c>
      <c r="E71" s="52">
        <v>118.5</v>
      </c>
      <c r="F71" s="52">
        <f t="shared" si="1"/>
        <v>5925</v>
      </c>
    </row>
    <row r="72" spans="1:6" hidden="1">
      <c r="A72" s="21" t="s">
        <v>242</v>
      </c>
      <c r="B72" s="71" t="s">
        <v>125</v>
      </c>
      <c r="C72" s="12"/>
      <c r="D72" s="12"/>
      <c r="E72" s="56"/>
      <c r="F72" s="56">
        <f>SUM(F47:F71)</f>
        <v>271574</v>
      </c>
    </row>
    <row r="73" spans="1:6">
      <c r="A73" s="82"/>
      <c r="B73" s="61" t="s">
        <v>302</v>
      </c>
      <c r="C73" s="49"/>
      <c r="D73" s="49"/>
      <c r="E73" s="59"/>
      <c r="F73" s="60"/>
    </row>
    <row r="74" spans="1:6" ht="57.6">
      <c r="A74" s="21" t="s">
        <v>243</v>
      </c>
      <c r="B74" s="64" t="s">
        <v>32</v>
      </c>
      <c r="C74" s="82" t="s">
        <v>24</v>
      </c>
      <c r="D74" s="15">
        <f>'TB-CW-M'!H12</f>
        <v>22.423556058890149</v>
      </c>
      <c r="E74" s="52"/>
      <c r="F74" s="52"/>
    </row>
    <row r="75" spans="1:6">
      <c r="A75" s="21" t="s">
        <v>244</v>
      </c>
      <c r="B75" s="64" t="s">
        <v>33</v>
      </c>
      <c r="C75" s="82" t="s">
        <v>24</v>
      </c>
      <c r="D75" s="82">
        <v>22.42</v>
      </c>
      <c r="E75" s="52"/>
      <c r="F75" s="52"/>
    </row>
    <row r="76" spans="1:6" ht="28.8">
      <c r="A76" s="21" t="s">
        <v>245</v>
      </c>
      <c r="B76" s="64" t="s">
        <v>31</v>
      </c>
      <c r="C76" s="82" t="s">
        <v>24</v>
      </c>
      <c r="D76" s="82">
        <v>22.42</v>
      </c>
      <c r="E76" s="52"/>
      <c r="F76" s="52"/>
    </row>
    <row r="77" spans="1:6" ht="43.2">
      <c r="A77" s="21" t="s">
        <v>246</v>
      </c>
      <c r="B77" s="64" t="s">
        <v>81</v>
      </c>
      <c r="C77" s="82"/>
      <c r="D77" s="82"/>
      <c r="E77" s="52"/>
      <c r="F77" s="52"/>
    </row>
    <row r="78" spans="1:6">
      <c r="A78" s="21" t="s">
        <v>247</v>
      </c>
      <c r="B78" s="64" t="s">
        <v>80</v>
      </c>
      <c r="C78" s="82" t="s">
        <v>24</v>
      </c>
      <c r="D78" s="15">
        <f>'TB-CW-M'!H36</f>
        <v>1.1222989807474519</v>
      </c>
      <c r="E78" s="52"/>
      <c r="F78" s="52"/>
    </row>
    <row r="79" spans="1:6">
      <c r="A79" s="21" t="s">
        <v>248</v>
      </c>
      <c r="B79" s="64" t="s">
        <v>83</v>
      </c>
      <c r="C79" s="82" t="s">
        <v>24</v>
      </c>
      <c r="D79" s="15">
        <f>'TB-CW-M'!H43</f>
        <v>0.83699037372593432</v>
      </c>
      <c r="E79" s="52"/>
      <c r="F79" s="52"/>
    </row>
    <row r="80" spans="1:6">
      <c r="A80" s="21" t="s">
        <v>249</v>
      </c>
      <c r="B80" s="64" t="s">
        <v>82</v>
      </c>
      <c r="C80" s="82" t="s">
        <v>24</v>
      </c>
      <c r="D80" s="15">
        <f>'TB-CW-M'!H51</f>
        <v>0.52415062287655712</v>
      </c>
      <c r="E80" s="52"/>
      <c r="F80" s="52"/>
    </row>
    <row r="81" spans="1:8">
      <c r="A81" s="21" t="s">
        <v>250</v>
      </c>
      <c r="B81" s="64" t="s">
        <v>85</v>
      </c>
      <c r="C81" s="82" t="s">
        <v>24</v>
      </c>
      <c r="D81" s="15">
        <f>'TB-CW-M'!H72</f>
        <v>5.045300113250283</v>
      </c>
      <c r="E81" s="52"/>
      <c r="F81" s="52"/>
    </row>
    <row r="82" spans="1:8" ht="115.2">
      <c r="A82" s="21" t="s">
        <v>251</v>
      </c>
      <c r="B82" s="64" t="s">
        <v>36</v>
      </c>
      <c r="C82" s="82"/>
      <c r="D82" s="82"/>
      <c r="E82" s="52"/>
      <c r="F82" s="52"/>
    </row>
    <row r="83" spans="1:8" ht="86.4">
      <c r="A83" s="21" t="s">
        <v>252</v>
      </c>
      <c r="B83" s="64" t="s">
        <v>34</v>
      </c>
      <c r="C83" s="82" t="s">
        <v>24</v>
      </c>
      <c r="D83" s="15">
        <f>'TB-CW-M'!H83</f>
        <v>2.8029445073612687</v>
      </c>
      <c r="E83" s="52"/>
      <c r="F83" s="52"/>
    </row>
    <row r="84" spans="1:8" ht="57.6">
      <c r="A84" s="21" t="s">
        <v>253</v>
      </c>
      <c r="B84" s="64" t="s">
        <v>35</v>
      </c>
      <c r="C84" s="82" t="s">
        <v>24</v>
      </c>
      <c r="D84" s="15">
        <f>'TB-CW-M'!H93</f>
        <v>13.081342015855039</v>
      </c>
      <c r="E84" s="52"/>
      <c r="F84" s="52"/>
    </row>
    <row r="85" spans="1:8" ht="72">
      <c r="A85" s="21" t="s">
        <v>254</v>
      </c>
      <c r="B85" s="64" t="s">
        <v>38</v>
      </c>
      <c r="C85" s="82"/>
      <c r="D85" s="82"/>
      <c r="E85" s="52"/>
      <c r="F85" s="52"/>
    </row>
    <row r="86" spans="1:8">
      <c r="A86" s="21" t="s">
        <v>255</v>
      </c>
      <c r="B86" s="64" t="s">
        <v>39</v>
      </c>
      <c r="C86" s="82" t="s">
        <v>44</v>
      </c>
      <c r="D86" s="15">
        <f>'TB-CW-M'!H65</f>
        <v>18.405511811023626</v>
      </c>
      <c r="E86" s="52"/>
      <c r="F86" s="52"/>
    </row>
    <row r="87" spans="1:8" ht="28.8">
      <c r="A87" s="21" t="s">
        <v>256</v>
      </c>
      <c r="B87" s="64" t="s">
        <v>37</v>
      </c>
      <c r="C87" s="82" t="s">
        <v>24</v>
      </c>
      <c r="D87" s="15">
        <f>'TB-CW-M'!H101</f>
        <v>13.075736126840317</v>
      </c>
      <c r="E87" s="52"/>
      <c r="F87" s="52"/>
    </row>
    <row r="88" spans="1:8" ht="28.8">
      <c r="A88" s="21" t="s">
        <v>257</v>
      </c>
      <c r="B88" s="64" t="s">
        <v>37</v>
      </c>
      <c r="C88" s="82" t="s">
        <v>24</v>
      </c>
      <c r="D88" s="15">
        <f>'TB-CW-M'!H115</f>
        <v>9.4790911664779181</v>
      </c>
      <c r="E88" s="52"/>
      <c r="F88" s="52"/>
    </row>
    <row r="89" spans="1:8">
      <c r="A89" s="21" t="s">
        <v>258</v>
      </c>
      <c r="B89" s="64" t="s">
        <v>26</v>
      </c>
      <c r="C89" s="82" t="s">
        <v>25</v>
      </c>
      <c r="D89" s="15">
        <f>'TB-CW-M'!H123</f>
        <v>57.302325581395351</v>
      </c>
      <c r="E89" s="52"/>
      <c r="F89" s="52"/>
    </row>
    <row r="90" spans="1:8">
      <c r="A90" s="21" t="s">
        <v>259</v>
      </c>
      <c r="B90" s="64" t="s">
        <v>27</v>
      </c>
      <c r="C90" s="82" t="s">
        <v>25</v>
      </c>
      <c r="D90" s="15">
        <f>'TB-CW-M'!H131</f>
        <v>47.069767441860463</v>
      </c>
      <c r="E90" s="52"/>
      <c r="F90" s="52"/>
    </row>
    <row r="91" spans="1:8" ht="28.8">
      <c r="A91" s="21" t="s">
        <v>260</v>
      </c>
      <c r="B91" s="64" t="s">
        <v>28</v>
      </c>
      <c r="C91" s="82" t="s">
        <v>25</v>
      </c>
      <c r="D91" s="15">
        <f>'TB-CW-M'!H138</f>
        <v>9.2113488372093038</v>
      </c>
      <c r="E91" s="52"/>
      <c r="F91" s="52"/>
    </row>
    <row r="92" spans="1:8" ht="43.2">
      <c r="A92" s="21" t="s">
        <v>261</v>
      </c>
      <c r="B92" s="64" t="s">
        <v>45</v>
      </c>
      <c r="C92" s="82" t="s">
        <v>25</v>
      </c>
      <c r="D92" s="15">
        <f>D91+D90+D89</f>
        <v>113.58344186046511</v>
      </c>
      <c r="E92" s="52"/>
      <c r="F92" s="52"/>
      <c r="H92" s="86"/>
    </row>
    <row r="93" spans="1:8">
      <c r="A93" s="21" t="s">
        <v>262</v>
      </c>
      <c r="B93" s="64" t="s">
        <v>46</v>
      </c>
      <c r="C93" s="82" t="s">
        <v>25</v>
      </c>
      <c r="D93" s="15">
        <f>D92</f>
        <v>113.58344186046511</v>
      </c>
      <c r="E93" s="52"/>
      <c r="F93" s="52"/>
    </row>
    <row r="94" spans="1:8" ht="43.2">
      <c r="A94" s="21" t="s">
        <v>263</v>
      </c>
      <c r="B94" s="64" t="s">
        <v>29</v>
      </c>
      <c r="C94" s="82" t="s">
        <v>25</v>
      </c>
      <c r="D94" s="15">
        <f>'TB-CW-M'!H177</f>
        <v>4.2976744186046512</v>
      </c>
      <c r="E94" s="52"/>
      <c r="F94" s="52"/>
    </row>
    <row r="95" spans="1:8" ht="57.6">
      <c r="A95" s="21" t="s">
        <v>264</v>
      </c>
      <c r="B95" s="64" t="s">
        <v>30</v>
      </c>
      <c r="C95" s="82" t="s">
        <v>25</v>
      </c>
      <c r="D95" s="15">
        <f>'TB-CW-M'!H169</f>
        <v>57.302325581395351</v>
      </c>
      <c r="E95" s="52"/>
      <c r="F95" s="52"/>
    </row>
    <row r="96" spans="1:8" ht="86.4">
      <c r="A96" s="21" t="s">
        <v>265</v>
      </c>
      <c r="B96" s="64" t="s">
        <v>41</v>
      </c>
      <c r="C96" s="82" t="s">
        <v>25</v>
      </c>
      <c r="D96" s="15">
        <f>'TB-CW-M'!H145</f>
        <v>9.2093023255813975</v>
      </c>
      <c r="E96" s="52"/>
      <c r="F96" s="52"/>
    </row>
    <row r="97" spans="1:6">
      <c r="A97" s="21" t="s">
        <v>266</v>
      </c>
      <c r="B97" s="64" t="s">
        <v>42</v>
      </c>
      <c r="C97" s="82" t="s">
        <v>43</v>
      </c>
      <c r="D97" s="82">
        <v>2</v>
      </c>
      <c r="E97" s="52"/>
      <c r="F97" s="52"/>
    </row>
    <row r="98" spans="1:6" ht="86.4">
      <c r="A98" s="21" t="s">
        <v>267</v>
      </c>
      <c r="B98" s="64" t="s">
        <v>60</v>
      </c>
      <c r="C98" s="82" t="s">
        <v>25</v>
      </c>
      <c r="D98" s="82">
        <v>18.420000000000002</v>
      </c>
      <c r="E98" s="52"/>
      <c r="F98" s="52"/>
    </row>
    <row r="99" spans="1:6" ht="115.2">
      <c r="A99" s="21" t="s">
        <v>268</v>
      </c>
      <c r="B99" s="64" t="s">
        <v>137</v>
      </c>
      <c r="C99" s="82" t="s">
        <v>25</v>
      </c>
      <c r="D99" s="15">
        <f>'TB-CW-M'!H184</f>
        <v>20.465116279069772</v>
      </c>
      <c r="E99" s="52"/>
      <c r="F99" s="52"/>
    </row>
    <row r="100" spans="1:6" ht="115.2">
      <c r="A100" s="21" t="s">
        <v>269</v>
      </c>
      <c r="B100" s="64" t="s">
        <v>138</v>
      </c>
      <c r="C100" s="82" t="s">
        <v>25</v>
      </c>
      <c r="D100" s="15">
        <f>'TB-CW-M'!H153</f>
        <v>6.2520930232558136</v>
      </c>
      <c r="E100" s="52"/>
      <c r="F100" s="52"/>
    </row>
    <row r="101" spans="1:6">
      <c r="A101" s="21" t="s">
        <v>270</v>
      </c>
      <c r="B101" s="64" t="s">
        <v>92</v>
      </c>
      <c r="C101" s="82" t="s">
        <v>24</v>
      </c>
      <c r="D101" s="15">
        <f>'TB-CW-M'!H20</f>
        <v>10.21561155152888</v>
      </c>
      <c r="E101" s="52"/>
      <c r="F101" s="52"/>
    </row>
    <row r="102" spans="1:6" ht="72">
      <c r="A102" s="21" t="s">
        <v>271</v>
      </c>
      <c r="B102" s="64" t="s">
        <v>71</v>
      </c>
      <c r="C102" s="82" t="s">
        <v>25</v>
      </c>
      <c r="D102" s="15">
        <f>'TB-CW-M'!H191</f>
        <v>4.6046511627906987</v>
      </c>
      <c r="E102" s="52"/>
      <c r="F102" s="52"/>
    </row>
    <row r="103" spans="1:6" ht="100.8">
      <c r="A103" s="21" t="s">
        <v>272</v>
      </c>
      <c r="B103" s="64" t="s">
        <v>76</v>
      </c>
      <c r="C103" s="82" t="s">
        <v>25</v>
      </c>
      <c r="D103" s="15">
        <f>'TB-CW-M'!H199</f>
        <v>17.037209302325582</v>
      </c>
      <c r="E103" s="52"/>
      <c r="F103" s="52"/>
    </row>
    <row r="104" spans="1:6" ht="144">
      <c r="A104" s="21" t="s">
        <v>273</v>
      </c>
      <c r="B104" s="64" t="s">
        <v>72</v>
      </c>
      <c r="C104" s="82" t="s">
        <v>25</v>
      </c>
      <c r="D104" s="15">
        <f>'TB-CW-M'!H213</f>
        <v>1.2284186046511631</v>
      </c>
      <c r="E104" s="52"/>
      <c r="F104" s="52"/>
    </row>
    <row r="105" spans="1:6" ht="72">
      <c r="A105" s="21" t="s">
        <v>274</v>
      </c>
      <c r="B105" s="64" t="s">
        <v>73</v>
      </c>
      <c r="C105" s="82" t="s">
        <v>25</v>
      </c>
      <c r="D105" s="82">
        <v>1.23</v>
      </c>
      <c r="E105" s="52"/>
      <c r="F105" s="52"/>
    </row>
    <row r="106" spans="1:6" ht="115.2">
      <c r="A106" s="21" t="s">
        <v>275</v>
      </c>
      <c r="B106" s="64" t="s">
        <v>139</v>
      </c>
      <c r="C106" s="82" t="s">
        <v>25</v>
      </c>
      <c r="D106" s="15">
        <f>'TB-CW-M'!H220</f>
        <v>7.2906976744186052</v>
      </c>
      <c r="E106" s="52"/>
      <c r="F106" s="52"/>
    </row>
    <row r="107" spans="1:6">
      <c r="A107" s="21"/>
      <c r="B107" s="64" t="s">
        <v>140</v>
      </c>
      <c r="C107" s="82"/>
      <c r="D107" s="82"/>
      <c r="E107" s="52"/>
      <c r="F107" s="56"/>
    </row>
    <row r="108" spans="1:6" ht="21.75" hidden="1" customHeight="1">
      <c r="A108" s="82"/>
      <c r="B108" s="73" t="s">
        <v>141</v>
      </c>
      <c r="C108" s="74"/>
      <c r="D108" s="74"/>
      <c r="E108" s="74"/>
      <c r="F108" s="75"/>
    </row>
    <row r="109" spans="1:6" ht="28.8" hidden="1">
      <c r="A109" s="21" t="s">
        <v>276</v>
      </c>
      <c r="B109" s="64" t="s">
        <v>142</v>
      </c>
      <c r="C109" s="82" t="s">
        <v>43</v>
      </c>
      <c r="D109" s="82">
        <v>2</v>
      </c>
      <c r="E109" s="52">
        <v>3631.3</v>
      </c>
      <c r="F109" s="52">
        <f>E109*D109</f>
        <v>7262.6</v>
      </c>
    </row>
    <row r="110" spans="1:6" ht="72" hidden="1">
      <c r="A110" s="21" t="s">
        <v>277</v>
      </c>
      <c r="B110" s="64" t="s">
        <v>143</v>
      </c>
      <c r="C110" s="82"/>
      <c r="D110" s="82"/>
      <c r="E110" s="52"/>
      <c r="F110" s="52">
        <f t="shared" ref="F110:F127" si="2">E110*D110</f>
        <v>0</v>
      </c>
    </row>
    <row r="111" spans="1:6" hidden="1">
      <c r="A111" s="21" t="s">
        <v>278</v>
      </c>
      <c r="B111" s="64" t="s">
        <v>144</v>
      </c>
      <c r="C111" s="82" t="s">
        <v>43</v>
      </c>
      <c r="D111" s="82">
        <v>2</v>
      </c>
      <c r="E111" s="52">
        <v>2184.1</v>
      </c>
      <c r="F111" s="52">
        <f t="shared" si="2"/>
        <v>4368.2</v>
      </c>
    </row>
    <row r="112" spans="1:6" hidden="1">
      <c r="A112" s="21" t="s">
        <v>279</v>
      </c>
      <c r="B112" s="64" t="s">
        <v>145</v>
      </c>
      <c r="C112" s="82" t="s">
        <v>43</v>
      </c>
      <c r="D112" s="82">
        <v>2</v>
      </c>
      <c r="E112" s="52">
        <v>1824.1</v>
      </c>
      <c r="F112" s="52">
        <f t="shared" si="2"/>
        <v>3648.2</v>
      </c>
    </row>
    <row r="113" spans="1:6" hidden="1">
      <c r="A113" s="21" t="s">
        <v>280</v>
      </c>
      <c r="B113" s="64" t="s">
        <v>146</v>
      </c>
      <c r="C113" s="82" t="s">
        <v>43</v>
      </c>
      <c r="D113" s="82">
        <v>2</v>
      </c>
      <c r="E113" s="52">
        <v>2304.1</v>
      </c>
      <c r="F113" s="52">
        <f t="shared" si="2"/>
        <v>4608.2</v>
      </c>
    </row>
    <row r="114" spans="1:6" hidden="1">
      <c r="A114" s="21" t="s">
        <v>281</v>
      </c>
      <c r="B114" s="64" t="s">
        <v>147</v>
      </c>
      <c r="C114" s="82" t="s">
        <v>110</v>
      </c>
      <c r="D114" s="82">
        <v>2</v>
      </c>
      <c r="E114" s="52">
        <v>684.1</v>
      </c>
      <c r="F114" s="52">
        <f t="shared" si="2"/>
        <v>1368.2</v>
      </c>
    </row>
    <row r="115" spans="1:6" ht="86.4" hidden="1">
      <c r="A115" s="21" t="s">
        <v>282</v>
      </c>
      <c r="B115" s="64" t="s">
        <v>148</v>
      </c>
      <c r="C115" s="82" t="s">
        <v>149</v>
      </c>
      <c r="D115" s="82">
        <v>45</v>
      </c>
      <c r="E115" s="52">
        <v>37.5</v>
      </c>
      <c r="F115" s="52">
        <f t="shared" si="2"/>
        <v>1687.5</v>
      </c>
    </row>
    <row r="116" spans="1:6" ht="57.6" hidden="1">
      <c r="A116" s="21" t="s">
        <v>283</v>
      </c>
      <c r="B116" s="64" t="s">
        <v>150</v>
      </c>
      <c r="C116" s="82" t="s">
        <v>43</v>
      </c>
      <c r="D116" s="82">
        <v>2</v>
      </c>
      <c r="E116" s="52">
        <v>2555.9499999999998</v>
      </c>
      <c r="F116" s="52">
        <f>E116*D116</f>
        <v>5111.8999999999996</v>
      </c>
    </row>
    <row r="117" spans="1:6" ht="28.8" hidden="1">
      <c r="A117" s="21" t="s">
        <v>284</v>
      </c>
      <c r="B117" s="64" t="s">
        <v>151</v>
      </c>
      <c r="C117" s="82" t="s">
        <v>43</v>
      </c>
      <c r="D117" s="82">
        <v>2</v>
      </c>
      <c r="E117" s="52">
        <v>3445.15</v>
      </c>
      <c r="F117" s="52">
        <f t="shared" si="2"/>
        <v>6890.3</v>
      </c>
    </row>
    <row r="118" spans="1:6" ht="57.6" hidden="1">
      <c r="A118" s="21" t="s">
        <v>285</v>
      </c>
      <c r="B118" s="64" t="s">
        <v>152</v>
      </c>
      <c r="C118" s="82" t="s">
        <v>153</v>
      </c>
      <c r="D118" s="82">
        <v>2</v>
      </c>
      <c r="E118" s="52">
        <v>21266.799999999999</v>
      </c>
      <c r="F118" s="52">
        <f t="shared" si="2"/>
        <v>42533.599999999999</v>
      </c>
    </row>
    <row r="119" spans="1:6" ht="43.2" hidden="1">
      <c r="A119" s="21" t="s">
        <v>286</v>
      </c>
      <c r="B119" s="64" t="s">
        <v>154</v>
      </c>
      <c r="C119" s="82"/>
      <c r="D119" s="82">
        <v>2</v>
      </c>
      <c r="E119" s="52">
        <v>582.25</v>
      </c>
      <c r="F119" s="52">
        <f>E119*D119</f>
        <v>1164.5</v>
      </c>
    </row>
    <row r="120" spans="1:6" hidden="1">
      <c r="A120" s="21" t="s">
        <v>287</v>
      </c>
      <c r="B120" s="64" t="s">
        <v>155</v>
      </c>
      <c r="C120" s="82" t="s">
        <v>136</v>
      </c>
      <c r="D120" s="82">
        <v>18</v>
      </c>
      <c r="E120" s="52">
        <v>702.8</v>
      </c>
      <c r="F120" s="52">
        <f t="shared" si="2"/>
        <v>12650.4</v>
      </c>
    </row>
    <row r="121" spans="1:6" hidden="1">
      <c r="A121" s="21" t="s">
        <v>288</v>
      </c>
      <c r="B121" s="64" t="s">
        <v>156</v>
      </c>
      <c r="C121" s="82" t="s">
        <v>136</v>
      </c>
      <c r="D121" s="82">
        <v>15</v>
      </c>
      <c r="E121" s="52">
        <v>1028.8</v>
      </c>
      <c r="F121" s="52">
        <f t="shared" si="2"/>
        <v>15432</v>
      </c>
    </row>
    <row r="122" spans="1:6" hidden="1">
      <c r="A122" s="21" t="s">
        <v>289</v>
      </c>
      <c r="B122" s="64" t="s">
        <v>157</v>
      </c>
      <c r="C122" s="82" t="s">
        <v>136</v>
      </c>
      <c r="D122" s="82">
        <v>16</v>
      </c>
      <c r="E122" s="52">
        <v>1696.5</v>
      </c>
      <c r="F122" s="52">
        <f t="shared" si="2"/>
        <v>27144</v>
      </c>
    </row>
    <row r="123" spans="1:6" ht="72" hidden="1">
      <c r="A123" s="21" t="s">
        <v>290</v>
      </c>
      <c r="B123" s="64" t="s">
        <v>158</v>
      </c>
      <c r="C123" s="82"/>
      <c r="D123" s="82"/>
      <c r="E123" s="52"/>
      <c r="F123" s="52">
        <f t="shared" si="2"/>
        <v>0</v>
      </c>
    </row>
    <row r="124" spans="1:6" hidden="1">
      <c r="A124" s="21" t="s">
        <v>291</v>
      </c>
      <c r="B124" s="64" t="s">
        <v>159</v>
      </c>
      <c r="C124" s="82"/>
      <c r="D124" s="82"/>
      <c r="E124" s="52"/>
      <c r="F124" s="52">
        <f t="shared" si="2"/>
        <v>0</v>
      </c>
    </row>
    <row r="125" spans="1:6" hidden="1">
      <c r="A125" s="21" t="s">
        <v>292</v>
      </c>
      <c r="B125" s="64" t="s">
        <v>160</v>
      </c>
      <c r="C125" s="82" t="s">
        <v>124</v>
      </c>
      <c r="D125" s="82">
        <v>20</v>
      </c>
      <c r="E125" s="52">
        <v>159.94999999999999</v>
      </c>
      <c r="F125" s="52">
        <f t="shared" si="2"/>
        <v>3199</v>
      </c>
    </row>
    <row r="126" spans="1:6" hidden="1">
      <c r="A126" s="21" t="s">
        <v>293</v>
      </c>
      <c r="B126" s="64" t="s">
        <v>161</v>
      </c>
      <c r="C126" s="82" t="s">
        <v>124</v>
      </c>
      <c r="D126" s="82">
        <v>15</v>
      </c>
      <c r="E126" s="52">
        <v>257.5</v>
      </c>
      <c r="F126" s="52">
        <f>E126*D126</f>
        <v>3862.5</v>
      </c>
    </row>
    <row r="127" spans="1:6" ht="57.6" hidden="1">
      <c r="A127" s="21" t="s">
        <v>294</v>
      </c>
      <c r="B127" s="64" t="s">
        <v>162</v>
      </c>
      <c r="C127" s="82" t="s">
        <v>43</v>
      </c>
      <c r="D127" s="82">
        <v>1</v>
      </c>
      <c r="E127" s="52">
        <v>25300</v>
      </c>
      <c r="F127" s="52">
        <f t="shared" si="2"/>
        <v>25300</v>
      </c>
    </row>
    <row r="128" spans="1:6" s="22" customFormat="1" hidden="1">
      <c r="A128" s="21"/>
      <c r="B128" s="70" t="s">
        <v>163</v>
      </c>
      <c r="C128" s="12"/>
      <c r="D128" s="12"/>
      <c r="E128" s="56"/>
      <c r="F128" s="56">
        <f>SUM(F109:F127)</f>
        <v>166231.1</v>
      </c>
    </row>
    <row r="129" spans="1:7" ht="15" hidden="1" customHeight="1">
      <c r="A129" s="82"/>
      <c r="B129" s="73" t="s">
        <v>164</v>
      </c>
      <c r="C129" s="74"/>
      <c r="D129" s="74"/>
      <c r="E129" s="74"/>
      <c r="F129" s="75"/>
      <c r="G129" s="76"/>
    </row>
    <row r="130" spans="1:7" ht="43.2" hidden="1">
      <c r="A130" s="21" t="s">
        <v>217</v>
      </c>
      <c r="B130" s="64" t="s">
        <v>95</v>
      </c>
      <c r="C130" s="82" t="s">
        <v>43</v>
      </c>
      <c r="D130" s="82">
        <v>2</v>
      </c>
      <c r="E130" s="52">
        <v>1907.5</v>
      </c>
      <c r="F130" s="52">
        <f>E130*D130</f>
        <v>3815</v>
      </c>
    </row>
    <row r="131" spans="1:7" ht="86.4" hidden="1">
      <c r="A131" s="21" t="s">
        <v>218</v>
      </c>
      <c r="B131" s="64" t="s">
        <v>101</v>
      </c>
      <c r="C131" s="82"/>
      <c r="D131" s="82"/>
      <c r="E131" s="52"/>
      <c r="F131" s="52">
        <f t="shared" ref="F131:F138" si="3">E131*D131</f>
        <v>0</v>
      </c>
    </row>
    <row r="132" spans="1:7" hidden="1">
      <c r="A132" s="21" t="s">
        <v>219</v>
      </c>
      <c r="B132" s="64" t="s">
        <v>102</v>
      </c>
      <c r="C132" s="82" t="s">
        <v>43</v>
      </c>
      <c r="D132" s="82">
        <v>2</v>
      </c>
      <c r="E132" s="52">
        <v>1547.7</v>
      </c>
      <c r="F132" s="52">
        <f t="shared" si="3"/>
        <v>3095.4</v>
      </c>
    </row>
    <row r="133" spans="1:7" ht="57.6" hidden="1">
      <c r="A133" s="21" t="s">
        <v>220</v>
      </c>
      <c r="B133" s="64" t="s">
        <v>108</v>
      </c>
      <c r="C133" s="82"/>
      <c r="D133" s="82"/>
      <c r="E133" s="52"/>
      <c r="F133" s="52">
        <f>E133*D133</f>
        <v>0</v>
      </c>
    </row>
    <row r="134" spans="1:7" hidden="1">
      <c r="A134" s="21" t="s">
        <v>221</v>
      </c>
      <c r="B134" s="64" t="s">
        <v>109</v>
      </c>
      <c r="C134" s="82" t="s">
        <v>110</v>
      </c>
      <c r="D134" s="82">
        <v>35</v>
      </c>
      <c r="E134" s="52">
        <v>325.64999999999998</v>
      </c>
      <c r="F134" s="52">
        <f t="shared" si="3"/>
        <v>11397.75</v>
      </c>
    </row>
    <row r="135" spans="1:7" ht="72" hidden="1">
      <c r="A135" s="21" t="s">
        <v>222</v>
      </c>
      <c r="B135" s="64" t="s">
        <v>111</v>
      </c>
      <c r="C135" s="82" t="s">
        <v>112</v>
      </c>
      <c r="D135" s="82">
        <v>2</v>
      </c>
      <c r="E135" s="52">
        <v>12508.3</v>
      </c>
      <c r="F135" s="52">
        <f t="shared" si="3"/>
        <v>25016.6</v>
      </c>
    </row>
    <row r="136" spans="1:7" ht="57.6" hidden="1">
      <c r="A136" s="21" t="s">
        <v>223</v>
      </c>
      <c r="B136" s="64" t="s">
        <v>113</v>
      </c>
      <c r="C136" s="82"/>
      <c r="D136" s="82"/>
      <c r="E136" s="52"/>
      <c r="F136" s="52">
        <f>E136*D136</f>
        <v>0</v>
      </c>
    </row>
    <row r="137" spans="1:7" hidden="1">
      <c r="A137" s="21" t="s">
        <v>224</v>
      </c>
      <c r="B137" s="64" t="s">
        <v>114</v>
      </c>
      <c r="C137" s="82" t="s">
        <v>43</v>
      </c>
      <c r="D137" s="82">
        <v>2</v>
      </c>
      <c r="E137" s="52">
        <v>1042.5</v>
      </c>
      <c r="F137" s="52">
        <f t="shared" si="3"/>
        <v>2085</v>
      </c>
    </row>
    <row r="138" spans="1:7" ht="43.2" hidden="1">
      <c r="A138" s="21" t="s">
        <v>225</v>
      </c>
      <c r="B138" s="64" t="s">
        <v>118</v>
      </c>
      <c r="C138" s="82"/>
      <c r="D138" s="82"/>
      <c r="E138" s="52"/>
      <c r="F138" s="52">
        <f t="shared" si="3"/>
        <v>0</v>
      </c>
    </row>
    <row r="139" spans="1:7" hidden="1">
      <c r="A139" s="21" t="s">
        <v>226</v>
      </c>
      <c r="B139" s="64" t="s">
        <v>119</v>
      </c>
      <c r="C139" s="82" t="s">
        <v>43</v>
      </c>
      <c r="D139" s="82">
        <v>4</v>
      </c>
      <c r="E139" s="52">
        <v>583.54999999999995</v>
      </c>
      <c r="F139" s="52">
        <f>E139*D139</f>
        <v>2334.1999999999998</v>
      </c>
    </row>
    <row r="140" spans="1:7" ht="57.6" hidden="1">
      <c r="A140" s="21" t="s">
        <v>227</v>
      </c>
      <c r="B140" s="64" t="s">
        <v>120</v>
      </c>
      <c r="C140" s="82"/>
      <c r="D140" s="82"/>
      <c r="E140" s="52"/>
      <c r="F140" s="52">
        <f>E140*D140</f>
        <v>0</v>
      </c>
    </row>
    <row r="141" spans="1:7" hidden="1">
      <c r="A141" s="21" t="s">
        <v>228</v>
      </c>
      <c r="B141" s="64" t="s">
        <v>122</v>
      </c>
      <c r="C141" s="82" t="s">
        <v>124</v>
      </c>
      <c r="D141" s="82">
        <v>20</v>
      </c>
      <c r="E141" s="52">
        <v>106</v>
      </c>
      <c r="F141" s="52">
        <f t="shared" ref="F141:F142" si="4">E141*D141</f>
        <v>2120</v>
      </c>
    </row>
    <row r="142" spans="1:7" hidden="1">
      <c r="A142" s="21" t="s">
        <v>229</v>
      </c>
      <c r="B142" s="64" t="s">
        <v>123</v>
      </c>
      <c r="C142" s="82" t="s">
        <v>124</v>
      </c>
      <c r="D142" s="82">
        <v>10</v>
      </c>
      <c r="E142" s="52">
        <v>118.5</v>
      </c>
      <c r="F142" s="52">
        <f t="shared" si="4"/>
        <v>1185</v>
      </c>
    </row>
    <row r="143" spans="1:7" hidden="1">
      <c r="A143" s="21"/>
      <c r="B143" s="70" t="s">
        <v>165</v>
      </c>
      <c r="C143" s="12"/>
      <c r="D143" s="12"/>
      <c r="E143" s="56"/>
      <c r="F143" s="56">
        <f>SUM(F130:F142)</f>
        <v>51048.95</v>
      </c>
    </row>
    <row r="144" spans="1:7" hidden="1">
      <c r="A144" s="77"/>
      <c r="B144" s="78" t="s">
        <v>169</v>
      </c>
      <c r="C144" s="78"/>
      <c r="D144" s="78"/>
      <c r="E144" s="78"/>
      <c r="F144" s="79"/>
    </row>
    <row r="145" spans="1:6" ht="144" hidden="1">
      <c r="A145" s="16" t="s">
        <v>295</v>
      </c>
      <c r="B145" s="64" t="s">
        <v>168</v>
      </c>
      <c r="C145" s="82" t="s">
        <v>136</v>
      </c>
      <c r="D145" s="15">
        <f>500/3.281</f>
        <v>152.39256324291375</v>
      </c>
      <c r="E145" s="52">
        <v>6972.2</v>
      </c>
      <c r="F145" s="52">
        <f t="shared" ref="F145" si="5">E145*D145</f>
        <v>1062511.4294422432</v>
      </c>
    </row>
    <row r="146" spans="1:6" ht="43.2" hidden="1">
      <c r="A146" s="16" t="s">
        <v>296</v>
      </c>
      <c r="B146" s="64" t="s">
        <v>170</v>
      </c>
      <c r="C146" s="82" t="s">
        <v>43</v>
      </c>
      <c r="D146" s="82">
        <v>1</v>
      </c>
      <c r="E146" s="52">
        <v>29500</v>
      </c>
      <c r="F146" s="52">
        <f>E146*D146</f>
        <v>29500</v>
      </c>
    </row>
    <row r="147" spans="1:6" ht="57.6" hidden="1">
      <c r="A147" s="16" t="s">
        <v>297</v>
      </c>
      <c r="B147" s="64" t="s">
        <v>171</v>
      </c>
      <c r="C147" s="82" t="s">
        <v>43</v>
      </c>
      <c r="D147" s="82">
        <v>1</v>
      </c>
      <c r="E147" s="52">
        <v>12850</v>
      </c>
      <c r="F147" s="52">
        <f>E147*D147</f>
        <v>12850</v>
      </c>
    </row>
    <row r="148" spans="1:6" s="22" customFormat="1" hidden="1">
      <c r="A148" s="25"/>
      <c r="B148" s="70" t="s">
        <v>126</v>
      </c>
      <c r="C148" s="12"/>
      <c r="D148" s="24"/>
      <c r="E148" s="56"/>
      <c r="F148" s="56">
        <f>SUM(F145:F147)</f>
        <v>1104861.4294422432</v>
      </c>
    </row>
    <row r="149" spans="1:6" hidden="1">
      <c r="A149" s="12"/>
      <c r="B149" s="71" t="s">
        <v>166</v>
      </c>
      <c r="C149" s="12"/>
      <c r="D149" s="12"/>
      <c r="E149" s="56"/>
      <c r="F149" s="56">
        <f>F143+F128+F107+F72+F45+F148</f>
        <v>12968838.290283149</v>
      </c>
    </row>
    <row r="150" spans="1:6" hidden="1"/>
    <row r="151" spans="1:6" hidden="1"/>
    <row r="152" spans="1:6" hidden="1"/>
    <row r="153" spans="1:6" hidden="1"/>
    <row r="154" spans="1:6" hidden="1"/>
    <row r="155" spans="1:6" hidden="1"/>
    <row r="156" spans="1:6" hidden="1"/>
    <row r="157" spans="1:6" hidden="1"/>
    <row r="158" spans="1:6" hidden="1"/>
    <row r="159" spans="1:6" hidden="1"/>
    <row r="160" spans="1:6" hidden="1"/>
    <row r="161" hidden="1"/>
    <row r="162" hidden="1"/>
    <row r="163" hidden="1"/>
    <row r="164" hidden="1"/>
  </sheetData>
  <mergeCells count="5">
    <mergeCell ref="A1:F1"/>
    <mergeCell ref="G1:L1"/>
    <mergeCell ref="A2:F2"/>
    <mergeCell ref="G2:L2"/>
    <mergeCell ref="B45:E45"/>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L149"/>
  <sheetViews>
    <sheetView view="pageBreakPreview" zoomScale="60" workbookViewId="0">
      <selection activeCell="J118" sqref="J118"/>
    </sheetView>
  </sheetViews>
  <sheetFormatPr defaultRowHeight="14.4"/>
  <cols>
    <col min="1" max="1" width="8" style="4" customWidth="1"/>
    <col min="2" max="2" width="55.88671875" style="72" customWidth="1"/>
    <col min="3" max="3" width="9.109375" style="4"/>
    <col min="4" max="4" width="10" style="4" bestFit="1" customWidth="1"/>
    <col min="5" max="5" width="13.33203125" style="54" bestFit="1" customWidth="1"/>
    <col min="6" max="6" width="19.6640625" style="54" bestFit="1" customWidth="1"/>
  </cols>
  <sheetData>
    <row r="1" spans="1:12" ht="48" customHeight="1">
      <c r="A1" s="93" t="s">
        <v>298</v>
      </c>
      <c r="B1" s="94"/>
      <c r="C1" s="94"/>
      <c r="D1" s="94"/>
      <c r="E1" s="94"/>
      <c r="F1" s="94"/>
      <c r="G1" s="94"/>
      <c r="H1" s="94"/>
      <c r="I1" s="94"/>
      <c r="J1" s="94"/>
      <c r="K1" s="94"/>
      <c r="L1" s="94"/>
    </row>
    <row r="2" spans="1:12" ht="24.75" customHeight="1">
      <c r="A2" s="94" t="s">
        <v>176</v>
      </c>
      <c r="B2" s="94"/>
      <c r="C2" s="94"/>
      <c r="D2" s="94"/>
      <c r="E2" s="94"/>
      <c r="F2" s="94"/>
      <c r="G2" s="95"/>
      <c r="H2" s="95"/>
      <c r="I2" s="95"/>
      <c r="J2" s="95"/>
      <c r="K2" s="95"/>
      <c r="L2" s="95"/>
    </row>
    <row r="3" spans="1:12" s="4" customFormat="1" ht="29.25" customHeight="1">
      <c r="A3" s="42" t="s">
        <v>94</v>
      </c>
      <c r="B3" s="62" t="s">
        <v>0</v>
      </c>
      <c r="C3" s="43" t="s">
        <v>1</v>
      </c>
      <c r="D3" s="43" t="s">
        <v>2</v>
      </c>
      <c r="E3" s="50" t="s">
        <v>3</v>
      </c>
      <c r="F3" s="50" t="s">
        <v>4</v>
      </c>
    </row>
    <row r="4" spans="1:12" s="4" customFormat="1" ht="29.25" hidden="1" customHeight="1">
      <c r="A4" s="44"/>
      <c r="B4" s="45" t="s">
        <v>133</v>
      </c>
      <c r="C4" s="45"/>
      <c r="D4" s="45"/>
      <c r="E4" s="45"/>
      <c r="F4" s="46"/>
    </row>
    <row r="5" spans="1:12" ht="57.6" hidden="1">
      <c r="A5" s="21" t="s">
        <v>179</v>
      </c>
      <c r="B5" s="63" t="s">
        <v>32</v>
      </c>
      <c r="C5" s="81" t="s">
        <v>24</v>
      </c>
      <c r="D5" s="14">
        <f>m.sheet!I15</f>
        <v>145.19252548131371</v>
      </c>
      <c r="E5" s="51">
        <v>339.65</v>
      </c>
      <c r="F5" s="51">
        <f>E5*D5</f>
        <v>49314.641279728196</v>
      </c>
    </row>
    <row r="6" spans="1:12" hidden="1">
      <c r="A6" s="21" t="s">
        <v>180</v>
      </c>
      <c r="B6" s="64" t="s">
        <v>33</v>
      </c>
      <c r="C6" s="82" t="s">
        <v>24</v>
      </c>
      <c r="D6" s="14">
        <f>D5</f>
        <v>145.19252548131371</v>
      </c>
      <c r="E6" s="52">
        <v>164.5</v>
      </c>
      <c r="F6" s="51">
        <f t="shared" ref="F6:F43" si="0">E6*D6</f>
        <v>23884.170441676106</v>
      </c>
    </row>
    <row r="7" spans="1:12" ht="28.8" hidden="1">
      <c r="A7" s="21" t="s">
        <v>181</v>
      </c>
      <c r="B7" s="65" t="s">
        <v>31</v>
      </c>
      <c r="C7" s="80" t="s">
        <v>24</v>
      </c>
      <c r="D7" s="14">
        <f>D6</f>
        <v>145.19252548131371</v>
      </c>
      <c r="E7" s="52">
        <v>235.8</v>
      </c>
      <c r="F7" s="51">
        <f t="shared" si="0"/>
        <v>34236.397508493777</v>
      </c>
    </row>
    <row r="8" spans="1:12" ht="43.2" hidden="1">
      <c r="A8" s="21" t="s">
        <v>182</v>
      </c>
      <c r="B8" s="64" t="s">
        <v>81</v>
      </c>
      <c r="C8" s="16"/>
      <c r="D8" s="16"/>
      <c r="E8" s="53"/>
      <c r="F8" s="51">
        <f t="shared" si="0"/>
        <v>0</v>
      </c>
    </row>
    <row r="9" spans="1:12" hidden="1">
      <c r="A9" s="21" t="s">
        <v>183</v>
      </c>
      <c r="B9" s="64" t="s">
        <v>80</v>
      </c>
      <c r="C9" s="82" t="s">
        <v>24</v>
      </c>
      <c r="D9" s="15">
        <f>m.sheet!I50</f>
        <v>12.708738816534543</v>
      </c>
      <c r="E9" s="52">
        <v>11140.4</v>
      </c>
      <c r="F9" s="51">
        <f t="shared" si="0"/>
        <v>141580.43391172143</v>
      </c>
    </row>
    <row r="10" spans="1:12" hidden="1">
      <c r="A10" s="21" t="s">
        <v>184</v>
      </c>
      <c r="B10" s="66" t="s">
        <v>83</v>
      </c>
      <c r="C10" s="82" t="s">
        <v>24</v>
      </c>
      <c r="D10" s="15">
        <f>m.sheet!I57</f>
        <v>14.715458663646661</v>
      </c>
      <c r="E10" s="52">
        <v>12625.55</v>
      </c>
      <c r="F10" s="51">
        <f t="shared" si="0"/>
        <v>185790.7591308041</v>
      </c>
    </row>
    <row r="11" spans="1:12" hidden="1">
      <c r="A11" s="21" t="s">
        <v>185</v>
      </c>
      <c r="B11" s="66" t="s">
        <v>82</v>
      </c>
      <c r="C11" s="82" t="s">
        <v>24</v>
      </c>
      <c r="D11" s="15">
        <f>m.sheet!I66</f>
        <v>5.1013590033975094</v>
      </c>
      <c r="E11" s="52">
        <v>13011.7</v>
      </c>
      <c r="F11" s="51">
        <f t="shared" si="0"/>
        <v>66377.35294450738</v>
      </c>
    </row>
    <row r="12" spans="1:12" hidden="1">
      <c r="A12" s="21" t="s">
        <v>186</v>
      </c>
      <c r="B12" s="66" t="s">
        <v>85</v>
      </c>
      <c r="C12" s="82" t="s">
        <v>24</v>
      </c>
      <c r="D12" s="15">
        <f>m.sheet!I87</f>
        <v>7.2876557191392983</v>
      </c>
      <c r="E12" s="52">
        <v>4613.25</v>
      </c>
      <c r="F12" s="51">
        <f t="shared" si="0"/>
        <v>33619.777746319371</v>
      </c>
    </row>
    <row r="13" spans="1:12" ht="115.2" hidden="1">
      <c r="A13" s="21" t="s">
        <v>187</v>
      </c>
      <c r="B13" s="64" t="s">
        <v>36</v>
      </c>
      <c r="C13" s="16"/>
      <c r="D13" s="16"/>
      <c r="E13" s="53"/>
      <c r="F13" s="51">
        <f t="shared" si="0"/>
        <v>0</v>
      </c>
    </row>
    <row r="14" spans="1:12" ht="86.4" hidden="1">
      <c r="A14" s="21" t="s">
        <v>188</v>
      </c>
      <c r="B14" s="64" t="s">
        <v>34</v>
      </c>
      <c r="C14" s="82" t="s">
        <v>24</v>
      </c>
      <c r="D14" s="15">
        <f>m.sheet!I98</f>
        <v>29.173980747451871</v>
      </c>
      <c r="E14" s="52">
        <v>18022.05</v>
      </c>
      <c r="F14" s="51">
        <f t="shared" si="0"/>
        <v>525774.939729615</v>
      </c>
    </row>
    <row r="15" spans="1:12" ht="57.6" hidden="1">
      <c r="A15" s="21" t="s">
        <v>189</v>
      </c>
      <c r="B15" s="64" t="s">
        <v>35</v>
      </c>
      <c r="C15" s="82" t="s">
        <v>24</v>
      </c>
      <c r="D15" s="15">
        <f>m.sheet!I111</f>
        <v>50.172706681766705</v>
      </c>
      <c r="E15" s="52">
        <v>21857.8</v>
      </c>
      <c r="F15" s="51">
        <f t="shared" si="0"/>
        <v>1096664.9881087202</v>
      </c>
    </row>
    <row r="16" spans="1:12" ht="72" hidden="1">
      <c r="A16" s="21" t="s">
        <v>190</v>
      </c>
      <c r="B16" s="64" t="s">
        <v>38</v>
      </c>
      <c r="C16" s="16"/>
      <c r="D16" s="16"/>
      <c r="E16" s="53"/>
      <c r="F16" s="51">
        <f t="shared" si="0"/>
        <v>0</v>
      </c>
    </row>
    <row r="17" spans="1:6" hidden="1">
      <c r="A17" s="21" t="s">
        <v>191</v>
      </c>
      <c r="B17" s="66" t="s">
        <v>39</v>
      </c>
      <c r="C17" s="82" t="s">
        <v>44</v>
      </c>
      <c r="D17" s="15">
        <f>m.sheet!I73</f>
        <v>63.499096948818902</v>
      </c>
      <c r="E17" s="52">
        <v>34749</v>
      </c>
      <c r="F17" s="51">
        <f t="shared" si="0"/>
        <v>2206530.1198745081</v>
      </c>
    </row>
    <row r="18" spans="1:6" hidden="1">
      <c r="A18" s="21" t="s">
        <v>192</v>
      </c>
      <c r="B18" s="66" t="s">
        <v>40</v>
      </c>
      <c r="C18" s="82" t="s">
        <v>44</v>
      </c>
      <c r="D18" s="15">
        <f>m.sheet!I80</f>
        <v>64.169723444846156</v>
      </c>
      <c r="E18" s="52">
        <v>35138.75</v>
      </c>
      <c r="F18" s="51">
        <f t="shared" si="0"/>
        <v>2254843.869697588</v>
      </c>
    </row>
    <row r="19" spans="1:6" ht="28.8" hidden="1">
      <c r="A19" s="21" t="s">
        <v>193</v>
      </c>
      <c r="B19" s="64" t="s">
        <v>37</v>
      </c>
      <c r="C19" s="82" t="s">
        <v>24</v>
      </c>
      <c r="D19" s="15">
        <f>m.sheet!I125</f>
        <v>35.819295016987546</v>
      </c>
      <c r="E19" s="54">
        <v>13021.95</v>
      </c>
      <c r="F19" s="51">
        <f t="shared" si="0"/>
        <v>466437.06874646101</v>
      </c>
    </row>
    <row r="20" spans="1:6" ht="30" hidden="1" customHeight="1">
      <c r="A20" s="21" t="s">
        <v>194</v>
      </c>
      <c r="B20" s="67" t="str">
        <f>m.sheet!B127</f>
        <v>Pacca brick work in ground floor cement, sand mortar:- Ratio 1:4</v>
      </c>
      <c r="C20" s="17" t="s">
        <v>24</v>
      </c>
      <c r="D20" s="18">
        <f>m.sheet!I141</f>
        <v>27.708274348810875</v>
      </c>
      <c r="E20" s="55">
        <v>14034.6</v>
      </c>
      <c r="F20" s="51">
        <f t="shared" si="0"/>
        <v>388874.54717582109</v>
      </c>
    </row>
    <row r="21" spans="1:6" ht="30" hidden="1" customHeight="1">
      <c r="A21" s="21" t="s">
        <v>195</v>
      </c>
      <c r="B21" s="68" t="s">
        <v>26</v>
      </c>
      <c r="C21" s="81" t="s">
        <v>25</v>
      </c>
      <c r="D21" s="14">
        <f>m.sheet!I149</f>
        <v>229.2093023255814</v>
      </c>
      <c r="E21" s="52">
        <v>432.5</v>
      </c>
      <c r="F21" s="51">
        <f t="shared" si="0"/>
        <v>99133.023255813954</v>
      </c>
    </row>
    <row r="22" spans="1:6" ht="30" hidden="1" customHeight="1">
      <c r="A22" s="21" t="s">
        <v>196</v>
      </c>
      <c r="B22" s="64" t="s">
        <v>27</v>
      </c>
      <c r="C22" s="82" t="s">
        <v>25</v>
      </c>
      <c r="D22" s="15">
        <f>m.sheet!I157</f>
        <v>182.13953488372096</v>
      </c>
      <c r="E22" s="54">
        <v>578</v>
      </c>
      <c r="F22" s="51">
        <f t="shared" si="0"/>
        <v>105276.65116279072</v>
      </c>
    </row>
    <row r="23" spans="1:6" ht="30" hidden="1" customHeight="1">
      <c r="A23" s="21" t="s">
        <v>197</v>
      </c>
      <c r="B23" s="64" t="s">
        <v>28</v>
      </c>
      <c r="C23" s="80" t="s">
        <v>25</v>
      </c>
      <c r="D23" s="20">
        <f>m.sheet!I164</f>
        <v>193.39534883720933</v>
      </c>
      <c r="E23" s="55">
        <v>483.35</v>
      </c>
      <c r="F23" s="51">
        <f t="shared" si="0"/>
        <v>93477.641860465126</v>
      </c>
    </row>
    <row r="24" spans="1:6" ht="43.2" hidden="1">
      <c r="A24" s="21" t="s">
        <v>198</v>
      </c>
      <c r="B24" s="63" t="s">
        <v>45</v>
      </c>
      <c r="C24" s="82" t="s">
        <v>25</v>
      </c>
      <c r="D24" s="15">
        <f>D23+D22+D21</f>
        <v>604.74418604651169</v>
      </c>
      <c r="E24" s="52">
        <v>52.1</v>
      </c>
      <c r="F24" s="51">
        <f t="shared" si="0"/>
        <v>31507.172093023259</v>
      </c>
    </row>
    <row r="25" spans="1:6" hidden="1">
      <c r="A25" s="21" t="s">
        <v>199</v>
      </c>
      <c r="B25" s="66" t="s">
        <v>46</v>
      </c>
      <c r="C25" s="82" t="s">
        <v>25</v>
      </c>
      <c r="D25" s="15">
        <f>D24</f>
        <v>604.74418604651169</v>
      </c>
      <c r="E25" s="52">
        <v>181.25</v>
      </c>
      <c r="F25" s="51">
        <f t="shared" si="0"/>
        <v>109609.88372093024</v>
      </c>
    </row>
    <row r="26" spans="1:6" ht="43.2" hidden="1">
      <c r="A26" s="21" t="s">
        <v>200</v>
      </c>
      <c r="B26" s="68" t="s">
        <v>29</v>
      </c>
      <c r="C26" s="81" t="s">
        <v>25</v>
      </c>
      <c r="D26" s="14">
        <f>m.sheet!I193</f>
        <v>22.601162790697675</v>
      </c>
      <c r="E26" s="51">
        <v>875.3</v>
      </c>
      <c r="F26" s="51">
        <f t="shared" si="0"/>
        <v>19782.797790697674</v>
      </c>
    </row>
    <row r="27" spans="1:6" ht="57.6" hidden="1">
      <c r="A27" s="21" t="s">
        <v>167</v>
      </c>
      <c r="B27" s="64" t="s">
        <v>30</v>
      </c>
      <c r="C27" s="82" t="s">
        <v>25</v>
      </c>
      <c r="D27" s="15">
        <f>m.sheet!I205</f>
        <v>88.38372093023257</v>
      </c>
      <c r="E27" s="52">
        <v>836.4</v>
      </c>
      <c r="F27" s="51">
        <f t="shared" si="0"/>
        <v>73924.144186046513</v>
      </c>
    </row>
    <row r="28" spans="1:6" ht="149.25" hidden="1" customHeight="1">
      <c r="A28" s="21" t="s">
        <v>201</v>
      </c>
      <c r="B28" s="63" t="s">
        <v>41</v>
      </c>
      <c r="C28" s="82" t="s">
        <v>25</v>
      </c>
      <c r="D28" s="15">
        <f>m.sheet!I171</f>
        <v>193.39534883720933</v>
      </c>
      <c r="E28" s="52">
        <v>2104.9</v>
      </c>
      <c r="F28" s="51">
        <f t="shared" si="0"/>
        <v>407077.86976744194</v>
      </c>
    </row>
    <row r="29" spans="1:6" ht="30" hidden="1" customHeight="1">
      <c r="A29" s="21" t="s">
        <v>202</v>
      </c>
      <c r="B29" s="66" t="s">
        <v>42</v>
      </c>
      <c r="C29" s="82" t="s">
        <v>43</v>
      </c>
      <c r="D29" s="82">
        <v>2</v>
      </c>
      <c r="E29" s="52">
        <v>1017.35</v>
      </c>
      <c r="F29" s="51">
        <f t="shared" si="0"/>
        <v>2034.7</v>
      </c>
    </row>
    <row r="30" spans="1:6" ht="86.4" hidden="1">
      <c r="A30" s="21" t="s">
        <v>203</v>
      </c>
      <c r="B30" s="64" t="s">
        <v>60</v>
      </c>
      <c r="C30" s="82" t="s">
        <v>25</v>
      </c>
      <c r="D30" s="15">
        <f>m.sheet!I35</f>
        <v>159.93488372093023</v>
      </c>
      <c r="E30" s="54">
        <v>129.25</v>
      </c>
      <c r="F30" s="51">
        <f t="shared" si="0"/>
        <v>20671.583720930234</v>
      </c>
    </row>
    <row r="31" spans="1:6" ht="57.6" hidden="1">
      <c r="A31" s="21" t="s">
        <v>204</v>
      </c>
      <c r="B31" s="63" t="s">
        <v>47</v>
      </c>
      <c r="C31" s="82" t="s">
        <v>25</v>
      </c>
      <c r="D31" s="15">
        <f>m.sheet!I180</f>
        <v>68.455813953488374</v>
      </c>
      <c r="E31" s="54">
        <v>3100.25</v>
      </c>
      <c r="F31" s="51">
        <f t="shared" si="0"/>
        <v>212230.13720930234</v>
      </c>
    </row>
    <row r="32" spans="1:6" ht="86.4" hidden="1">
      <c r="A32" s="21" t="s">
        <v>205</v>
      </c>
      <c r="B32" s="64" t="s">
        <v>69</v>
      </c>
      <c r="C32" s="82" t="s">
        <v>25</v>
      </c>
      <c r="D32" s="15">
        <f>m.sheet!I225</f>
        <v>184.18604651162795</v>
      </c>
      <c r="E32" s="52">
        <v>5723.15</v>
      </c>
      <c r="F32" s="51">
        <f t="shared" si="0"/>
        <v>1054124.3720930235</v>
      </c>
    </row>
    <row r="33" spans="1:9" ht="30" hidden="1" customHeight="1">
      <c r="A33" s="21" t="s">
        <v>206</v>
      </c>
      <c r="B33" s="64" t="s">
        <v>70</v>
      </c>
      <c r="C33" s="82"/>
      <c r="D33" s="15">
        <f>D32</f>
        <v>184.18604651162795</v>
      </c>
      <c r="E33" s="52">
        <v>69.05</v>
      </c>
      <c r="F33" s="51">
        <f t="shared" si="0"/>
        <v>12718.04651162791</v>
      </c>
      <c r="I33" t="s">
        <v>61</v>
      </c>
    </row>
    <row r="34" spans="1:9" ht="86.4" hidden="1">
      <c r="A34" s="21" t="s">
        <v>207</v>
      </c>
      <c r="B34" s="64" t="s">
        <v>89</v>
      </c>
      <c r="C34" s="82" t="s">
        <v>25</v>
      </c>
      <c r="D34" s="15">
        <f>m.sheet!I278</f>
        <v>14.243720930232557</v>
      </c>
      <c r="E34" s="52">
        <v>3380.3</v>
      </c>
      <c r="F34" s="51">
        <f t="shared" si="0"/>
        <v>48148.049860465115</v>
      </c>
    </row>
    <row r="35" spans="1:9" ht="86.4" hidden="1">
      <c r="A35" s="21" t="s">
        <v>208</v>
      </c>
      <c r="B35" s="63" t="s">
        <v>90</v>
      </c>
      <c r="C35" s="82" t="s">
        <v>25</v>
      </c>
      <c r="D35" s="15">
        <f>m.sheet!I285</f>
        <v>24.558139534883722</v>
      </c>
      <c r="E35" s="52">
        <v>7309.4</v>
      </c>
      <c r="F35" s="51">
        <f t="shared" si="0"/>
        <v>179505.26511627907</v>
      </c>
    </row>
    <row r="36" spans="1:9" hidden="1">
      <c r="A36" s="21" t="s">
        <v>209</v>
      </c>
      <c r="B36" s="64" t="s">
        <v>92</v>
      </c>
      <c r="C36" s="82" t="s">
        <v>24</v>
      </c>
      <c r="D36" s="15">
        <f>m.sheet!I23</f>
        <v>176.58550396375992</v>
      </c>
      <c r="E36" s="54">
        <v>1085.9000000000001</v>
      </c>
      <c r="F36" s="51">
        <f t="shared" si="0"/>
        <v>191754.1987542469</v>
      </c>
    </row>
    <row r="37" spans="1:9" ht="111.75" hidden="1" customHeight="1">
      <c r="A37" s="21" t="s">
        <v>210</v>
      </c>
      <c r="B37" s="64" t="s">
        <v>71</v>
      </c>
      <c r="C37" s="82" t="s">
        <v>25</v>
      </c>
      <c r="D37" s="15">
        <f>m.sheet!I232</f>
        <v>15.348837209302326</v>
      </c>
      <c r="E37" s="52">
        <v>3871.35</v>
      </c>
      <c r="F37" s="51">
        <f t="shared" si="0"/>
        <v>59420.720930232557</v>
      </c>
    </row>
    <row r="38" spans="1:9" ht="100.8" hidden="1">
      <c r="A38" s="21" t="s">
        <v>211</v>
      </c>
      <c r="B38" s="64" t="s">
        <v>76</v>
      </c>
      <c r="C38" s="82" t="s">
        <v>25</v>
      </c>
      <c r="D38" s="15">
        <f>m.sheet!I241</f>
        <v>31.720930232558143</v>
      </c>
      <c r="E38" s="52">
        <v>5550.55</v>
      </c>
      <c r="F38" s="51">
        <f t="shared" si="0"/>
        <v>176068.60930232561</v>
      </c>
    </row>
    <row r="39" spans="1:9" ht="144" hidden="1">
      <c r="A39" s="21" t="s">
        <v>212</v>
      </c>
      <c r="B39" s="64" t="s">
        <v>72</v>
      </c>
      <c r="C39" s="82" t="s">
        <v>25</v>
      </c>
      <c r="D39" s="15">
        <f>m.sheet!I257</f>
        <v>23.944186046511629</v>
      </c>
      <c r="E39" s="52">
        <v>12672.3</v>
      </c>
      <c r="F39" s="51">
        <f t="shared" si="0"/>
        <v>303427.90883720928</v>
      </c>
    </row>
    <row r="40" spans="1:9" ht="72" hidden="1">
      <c r="A40" s="21" t="s">
        <v>213</v>
      </c>
      <c r="B40" s="64" t="s">
        <v>73</v>
      </c>
      <c r="C40" s="82" t="s">
        <v>25</v>
      </c>
      <c r="D40" s="15">
        <f>m.sheet!I249</f>
        <v>23.944186046511629</v>
      </c>
      <c r="E40" s="52">
        <v>14904.7</v>
      </c>
      <c r="F40" s="51">
        <f t="shared" si="0"/>
        <v>356880.90976744186</v>
      </c>
    </row>
    <row r="41" spans="1:9" ht="115.2" hidden="1">
      <c r="A41" s="21" t="s">
        <v>214</v>
      </c>
      <c r="B41" s="64" t="s">
        <v>74</v>
      </c>
      <c r="C41" s="82" t="s">
        <v>25</v>
      </c>
      <c r="D41" s="15">
        <f>m.sheet!I264</f>
        <v>7.7767441860465123</v>
      </c>
      <c r="E41" s="52">
        <v>17617.599999999999</v>
      </c>
      <c r="F41" s="51">
        <f t="shared" si="0"/>
        <v>137007.56837209302</v>
      </c>
    </row>
    <row r="42" spans="1:9" ht="115.2" hidden="1">
      <c r="A42" s="21" t="s">
        <v>215</v>
      </c>
      <c r="B42" s="64" t="s">
        <v>75</v>
      </c>
      <c r="C42" s="82" t="s">
        <v>25</v>
      </c>
      <c r="D42" s="15">
        <f>m.sheet!I271</f>
        <v>5.525581395348838</v>
      </c>
      <c r="E42" s="52">
        <v>26213.75</v>
      </c>
      <c r="F42" s="51">
        <f t="shared" si="0"/>
        <v>144846.20930232559</v>
      </c>
    </row>
    <row r="43" spans="1:9" ht="30" hidden="1" customHeight="1">
      <c r="A43" s="21" t="s">
        <v>216</v>
      </c>
      <c r="B43" s="63" t="s">
        <v>91</v>
      </c>
      <c r="C43" s="82" t="s">
        <v>25</v>
      </c>
      <c r="D43" s="15">
        <f>m.sheet!I292</f>
        <v>13.097674418604653</v>
      </c>
      <c r="E43" s="52">
        <v>4776.8999999999996</v>
      </c>
      <c r="F43" s="51">
        <f t="shared" si="0"/>
        <v>62566.280930232562</v>
      </c>
    </row>
    <row r="44" spans="1:9" hidden="1">
      <c r="A44" s="21"/>
      <c r="B44" s="66"/>
      <c r="C44" s="82"/>
      <c r="D44" s="82"/>
      <c r="E44" s="52"/>
      <c r="F44" s="52"/>
    </row>
    <row r="45" spans="1:9" hidden="1">
      <c r="A45" s="21"/>
      <c r="B45" s="96" t="s">
        <v>126</v>
      </c>
      <c r="C45" s="96"/>
      <c r="D45" s="96"/>
      <c r="E45" s="96"/>
      <c r="F45" s="56">
        <f>SUM(F5:F44)</f>
        <v>11375122.810840905</v>
      </c>
    </row>
    <row r="46" spans="1:9" ht="15.75" hidden="1" customHeight="1">
      <c r="A46" s="47"/>
      <c r="B46" s="69" t="s">
        <v>134</v>
      </c>
      <c r="C46" s="48"/>
      <c r="D46" s="48"/>
      <c r="E46" s="57"/>
      <c r="F46" s="58"/>
    </row>
    <row r="47" spans="1:9" ht="43.2" hidden="1">
      <c r="A47" s="21" t="s">
        <v>217</v>
      </c>
      <c r="B47" s="64" t="s">
        <v>95</v>
      </c>
      <c r="C47" s="82" t="s">
        <v>43</v>
      </c>
      <c r="D47" s="82">
        <f>'CR-EW-SHEET'!D5</f>
        <v>16</v>
      </c>
      <c r="E47" s="52">
        <v>1907.5</v>
      </c>
      <c r="F47" s="52">
        <f>E47*D47</f>
        <v>30520</v>
      </c>
    </row>
    <row r="48" spans="1:9" ht="57.6" hidden="1">
      <c r="A48" s="21" t="s">
        <v>218</v>
      </c>
      <c r="B48" s="64" t="s">
        <v>97</v>
      </c>
      <c r="C48" s="82" t="s">
        <v>43</v>
      </c>
      <c r="D48" s="82">
        <f>'CR-EW-SHEET'!D6</f>
        <v>8</v>
      </c>
      <c r="E48" s="52">
        <v>9218.15</v>
      </c>
      <c r="F48" s="52">
        <f t="shared" ref="F48:F71" si="1">E48*D48</f>
        <v>73745.2</v>
      </c>
    </row>
    <row r="49" spans="1:6" ht="28.8" hidden="1">
      <c r="A49" s="21" t="s">
        <v>219</v>
      </c>
      <c r="B49" s="64" t="s">
        <v>98</v>
      </c>
      <c r="C49" s="82" t="s">
        <v>43</v>
      </c>
      <c r="D49" s="82">
        <f>'CR-EW-SHEET'!D7</f>
        <v>8</v>
      </c>
      <c r="E49" s="52">
        <v>90.65</v>
      </c>
      <c r="F49" s="52">
        <f t="shared" si="1"/>
        <v>725.2</v>
      </c>
    </row>
    <row r="50" spans="1:6" ht="115.2" hidden="1">
      <c r="A50" s="21" t="s">
        <v>220</v>
      </c>
      <c r="B50" s="64" t="s">
        <v>99</v>
      </c>
      <c r="C50" s="82" t="s">
        <v>100</v>
      </c>
      <c r="D50" s="82">
        <f>'CR-EW-SHEET'!D8</f>
        <v>0</v>
      </c>
      <c r="E50" s="52">
        <v>23383.7</v>
      </c>
      <c r="F50" s="52">
        <f t="shared" si="1"/>
        <v>0</v>
      </c>
    </row>
    <row r="51" spans="1:6" ht="86.4" hidden="1">
      <c r="A51" s="21" t="s">
        <v>221</v>
      </c>
      <c r="B51" s="64" t="s">
        <v>101</v>
      </c>
      <c r="C51" s="82"/>
      <c r="D51" s="82">
        <f>'CR-EW-SHEET'!D9</f>
        <v>0</v>
      </c>
      <c r="E51" s="52"/>
      <c r="F51" s="52">
        <f t="shared" si="1"/>
        <v>0</v>
      </c>
    </row>
    <row r="52" spans="1:6" hidden="1">
      <c r="A52" s="21" t="s">
        <v>222</v>
      </c>
      <c r="B52" s="66" t="s">
        <v>102</v>
      </c>
      <c r="C52" s="82" t="s">
        <v>43</v>
      </c>
      <c r="D52" s="82">
        <f>'CR-EW-SHEET'!D10</f>
        <v>6</v>
      </c>
      <c r="E52" s="52">
        <v>1547.7</v>
      </c>
      <c r="F52" s="52">
        <f t="shared" si="1"/>
        <v>9286.2000000000007</v>
      </c>
    </row>
    <row r="53" spans="1:6" hidden="1">
      <c r="A53" s="21" t="s">
        <v>223</v>
      </c>
      <c r="B53" s="66" t="s">
        <v>103</v>
      </c>
      <c r="C53" s="82" t="s">
        <v>43</v>
      </c>
      <c r="D53" s="82">
        <f>'CR-EW-SHEET'!D11</f>
        <v>2</v>
      </c>
      <c r="E53" s="52">
        <v>1404.8</v>
      </c>
      <c r="F53" s="52">
        <f t="shared" si="1"/>
        <v>2809.6</v>
      </c>
    </row>
    <row r="54" spans="1:6" ht="86.4" hidden="1">
      <c r="A54" s="21" t="s">
        <v>224</v>
      </c>
      <c r="B54" s="64" t="s">
        <v>104</v>
      </c>
      <c r="C54" s="82"/>
      <c r="D54" s="82">
        <f>'CR-EW-SHEET'!D12</f>
        <v>0</v>
      </c>
      <c r="E54" s="52"/>
      <c r="F54" s="52">
        <f t="shared" si="1"/>
        <v>0</v>
      </c>
    </row>
    <row r="55" spans="1:6" hidden="1">
      <c r="A55" s="21" t="s">
        <v>225</v>
      </c>
      <c r="B55" s="66" t="s">
        <v>105</v>
      </c>
      <c r="C55" s="82" t="s">
        <v>43</v>
      </c>
      <c r="D55" s="82">
        <f>'CR-EW-SHEET'!D13</f>
        <v>2</v>
      </c>
      <c r="E55" s="52">
        <v>12215.35</v>
      </c>
      <c r="F55" s="52">
        <f t="shared" si="1"/>
        <v>24430.7</v>
      </c>
    </row>
    <row r="56" spans="1:6" hidden="1">
      <c r="A56" s="21" t="s">
        <v>226</v>
      </c>
      <c r="B56" s="66" t="s">
        <v>106</v>
      </c>
      <c r="C56" s="82" t="s">
        <v>43</v>
      </c>
      <c r="D56" s="82">
        <f>'CR-EW-SHEET'!D14</f>
        <v>2</v>
      </c>
      <c r="E56" s="52">
        <v>11315.35</v>
      </c>
      <c r="F56" s="52">
        <f t="shared" si="1"/>
        <v>22630.7</v>
      </c>
    </row>
    <row r="57" spans="1:6" ht="158.4" hidden="1">
      <c r="A57" s="21" t="s">
        <v>227</v>
      </c>
      <c r="B57" s="64" t="s">
        <v>107</v>
      </c>
      <c r="C57" s="82" t="s">
        <v>100</v>
      </c>
      <c r="D57" s="82">
        <f>'CR-EW-SHEET'!D15</f>
        <v>2</v>
      </c>
      <c r="E57" s="52">
        <v>3494.45</v>
      </c>
      <c r="F57" s="52">
        <f t="shared" si="1"/>
        <v>6988.9</v>
      </c>
    </row>
    <row r="58" spans="1:6" ht="57.6" hidden="1">
      <c r="A58" s="21" t="s">
        <v>228</v>
      </c>
      <c r="B58" s="64" t="s">
        <v>108</v>
      </c>
      <c r="C58" s="82"/>
      <c r="D58" s="82">
        <f>'CR-EW-SHEET'!D16</f>
        <v>0</v>
      </c>
      <c r="E58" s="52"/>
      <c r="F58" s="52">
        <f t="shared" si="1"/>
        <v>0</v>
      </c>
    </row>
    <row r="59" spans="1:6" hidden="1">
      <c r="A59" s="21" t="s">
        <v>229</v>
      </c>
      <c r="B59" s="66" t="s">
        <v>109</v>
      </c>
      <c r="C59" s="82" t="s">
        <v>110</v>
      </c>
      <c r="D59" s="82">
        <f>'CR-EW-SHEET'!D17</f>
        <v>100</v>
      </c>
      <c r="E59" s="52">
        <v>325.64999999999998</v>
      </c>
      <c r="F59" s="52">
        <f t="shared" si="1"/>
        <v>32564.999999999996</v>
      </c>
    </row>
    <row r="60" spans="1:6" ht="72" hidden="1">
      <c r="A60" s="21" t="s">
        <v>230</v>
      </c>
      <c r="B60" s="64" t="s">
        <v>111</v>
      </c>
      <c r="C60" s="82" t="s">
        <v>112</v>
      </c>
      <c r="D60" s="82">
        <f>'CR-EW-SHEET'!D18</f>
        <v>1</v>
      </c>
      <c r="E60" s="52">
        <v>12508.3</v>
      </c>
      <c r="F60" s="52">
        <f t="shared" si="1"/>
        <v>12508.3</v>
      </c>
    </row>
    <row r="61" spans="1:6" ht="57.6" hidden="1">
      <c r="A61" s="21" t="s">
        <v>231</v>
      </c>
      <c r="B61" s="64" t="s">
        <v>113</v>
      </c>
      <c r="C61" s="82"/>
      <c r="D61" s="82">
        <f>'CR-EW-SHEET'!D19</f>
        <v>0</v>
      </c>
      <c r="E61" s="52"/>
      <c r="F61" s="52">
        <f t="shared" si="1"/>
        <v>0</v>
      </c>
    </row>
    <row r="62" spans="1:6" hidden="1">
      <c r="A62" s="21" t="s">
        <v>232</v>
      </c>
      <c r="B62" s="66" t="s">
        <v>114</v>
      </c>
      <c r="C62" s="82" t="s">
        <v>43</v>
      </c>
      <c r="D62" s="82">
        <f>'CR-EW-SHEET'!D20</f>
        <v>2</v>
      </c>
      <c r="E62" s="52">
        <v>1042.5</v>
      </c>
      <c r="F62" s="52">
        <f t="shared" si="1"/>
        <v>2085</v>
      </c>
    </row>
    <row r="63" spans="1:6" hidden="1">
      <c r="A63" s="21" t="s">
        <v>233</v>
      </c>
      <c r="B63" s="66" t="s">
        <v>115</v>
      </c>
      <c r="C63" s="82" t="s">
        <v>43</v>
      </c>
      <c r="D63" s="82">
        <f>'CR-EW-SHEET'!D21</f>
        <v>4</v>
      </c>
      <c r="E63" s="52">
        <v>678.9</v>
      </c>
      <c r="F63" s="52">
        <f t="shared" si="1"/>
        <v>2715.6</v>
      </c>
    </row>
    <row r="64" spans="1:6" hidden="1">
      <c r="A64" s="21" t="s">
        <v>234</v>
      </c>
      <c r="B64" s="66" t="s">
        <v>116</v>
      </c>
      <c r="C64" s="82" t="s">
        <v>43</v>
      </c>
      <c r="D64" s="82">
        <f>'CR-EW-SHEET'!D22</f>
        <v>12</v>
      </c>
      <c r="E64" s="52">
        <v>665.7</v>
      </c>
      <c r="F64" s="52">
        <f t="shared" si="1"/>
        <v>7988.4000000000005</v>
      </c>
    </row>
    <row r="65" spans="1:6" hidden="1">
      <c r="A65" s="21" t="s">
        <v>235</v>
      </c>
      <c r="B65" s="66" t="s">
        <v>117</v>
      </c>
      <c r="C65" s="82" t="s">
        <v>43</v>
      </c>
      <c r="D65" s="82">
        <f>'CR-EW-SHEET'!D23</f>
        <v>28</v>
      </c>
      <c r="E65" s="52">
        <v>536.1</v>
      </c>
      <c r="F65" s="52">
        <f t="shared" si="1"/>
        <v>15010.800000000001</v>
      </c>
    </row>
    <row r="66" spans="1:6" ht="43.2" hidden="1">
      <c r="A66" s="21" t="s">
        <v>236</v>
      </c>
      <c r="B66" s="64" t="s">
        <v>118</v>
      </c>
      <c r="C66" s="82"/>
      <c r="D66" s="82">
        <f>'CR-EW-SHEET'!D24</f>
        <v>0</v>
      </c>
      <c r="E66" s="52"/>
      <c r="F66" s="52">
        <f t="shared" si="1"/>
        <v>0</v>
      </c>
    </row>
    <row r="67" spans="1:6" hidden="1">
      <c r="A67" s="21" t="s">
        <v>237</v>
      </c>
      <c r="B67" s="64" t="s">
        <v>119</v>
      </c>
      <c r="C67" s="82" t="s">
        <v>43</v>
      </c>
      <c r="D67" s="82">
        <f>'CR-EW-SHEET'!D25</f>
        <v>28</v>
      </c>
      <c r="E67" s="52">
        <v>583.54999999999995</v>
      </c>
      <c r="F67" s="52">
        <f t="shared" si="1"/>
        <v>16339.399999999998</v>
      </c>
    </row>
    <row r="68" spans="1:6" ht="57.6" hidden="1">
      <c r="A68" s="21" t="s">
        <v>238</v>
      </c>
      <c r="B68" s="64" t="s">
        <v>120</v>
      </c>
      <c r="C68" s="82"/>
      <c r="D68" s="82">
        <f>'CR-EW-SHEET'!D26</f>
        <v>0</v>
      </c>
      <c r="E68" s="52"/>
      <c r="F68" s="52">
        <f t="shared" si="1"/>
        <v>0</v>
      </c>
    </row>
    <row r="69" spans="1:6" hidden="1">
      <c r="A69" s="21" t="s">
        <v>239</v>
      </c>
      <c r="B69" s="66" t="s">
        <v>121</v>
      </c>
      <c r="C69" s="82"/>
      <c r="D69" s="82">
        <f>'CR-EW-SHEET'!D27</f>
        <v>0</v>
      </c>
      <c r="E69" s="52"/>
      <c r="F69" s="52">
        <f t="shared" si="1"/>
        <v>0</v>
      </c>
    </row>
    <row r="70" spans="1:6" hidden="1">
      <c r="A70" s="21" t="s">
        <v>240</v>
      </c>
      <c r="B70" s="66" t="s">
        <v>122</v>
      </c>
      <c r="C70" s="82" t="s">
        <v>124</v>
      </c>
      <c r="D70" s="82">
        <f>'CR-EW-SHEET'!D28</f>
        <v>50</v>
      </c>
      <c r="E70" s="52">
        <v>106</v>
      </c>
      <c r="F70" s="52">
        <f t="shared" si="1"/>
        <v>5300</v>
      </c>
    </row>
    <row r="71" spans="1:6" hidden="1">
      <c r="A71" s="21" t="s">
        <v>241</v>
      </c>
      <c r="B71" s="66" t="s">
        <v>123</v>
      </c>
      <c r="C71" s="82" t="s">
        <v>124</v>
      </c>
      <c r="D71" s="82">
        <f>'CR-EW-SHEET'!D29</f>
        <v>50</v>
      </c>
      <c r="E71" s="52">
        <v>118.5</v>
      </c>
      <c r="F71" s="52">
        <f t="shared" si="1"/>
        <v>5925</v>
      </c>
    </row>
    <row r="72" spans="1:6" hidden="1">
      <c r="A72" s="21" t="s">
        <v>242</v>
      </c>
      <c r="B72" s="71" t="s">
        <v>125</v>
      </c>
      <c r="C72" s="12"/>
      <c r="D72" s="12"/>
      <c r="E72" s="56"/>
      <c r="F72" s="56">
        <f>SUM(F47:F71)</f>
        <v>271574</v>
      </c>
    </row>
    <row r="73" spans="1:6" hidden="1">
      <c r="A73" s="82"/>
      <c r="B73" s="61" t="s">
        <v>135</v>
      </c>
      <c r="C73" s="49"/>
      <c r="D73" s="49"/>
      <c r="E73" s="59"/>
      <c r="F73" s="60"/>
    </row>
    <row r="74" spans="1:6" ht="57.6" hidden="1">
      <c r="A74" s="21" t="s">
        <v>243</v>
      </c>
      <c r="B74" s="64" t="s">
        <v>32</v>
      </c>
      <c r="C74" s="82" t="s">
        <v>24</v>
      </c>
      <c r="D74" s="82">
        <v>22.42</v>
      </c>
      <c r="E74" s="52">
        <v>339.65</v>
      </c>
      <c r="F74" s="52">
        <f>E74*D74</f>
        <v>7614.9530000000004</v>
      </c>
    </row>
    <row r="75" spans="1:6" hidden="1">
      <c r="A75" s="21" t="s">
        <v>244</v>
      </c>
      <c r="B75" s="64" t="s">
        <v>33</v>
      </c>
      <c r="C75" s="82" t="s">
        <v>24</v>
      </c>
      <c r="D75" s="82">
        <v>22.42</v>
      </c>
      <c r="E75" s="52">
        <v>164.5</v>
      </c>
      <c r="F75" s="52">
        <f t="shared" ref="F75:F106" si="2">E75*D75</f>
        <v>3688.09</v>
      </c>
    </row>
    <row r="76" spans="1:6" ht="28.8" hidden="1">
      <c r="A76" s="21" t="s">
        <v>245</v>
      </c>
      <c r="B76" s="64" t="s">
        <v>31</v>
      </c>
      <c r="C76" s="82" t="s">
        <v>24</v>
      </c>
      <c r="D76" s="82">
        <v>22.42</v>
      </c>
      <c r="E76" s="52">
        <v>235.8</v>
      </c>
      <c r="F76" s="52">
        <f t="shared" si="2"/>
        <v>5286.6360000000004</v>
      </c>
    </row>
    <row r="77" spans="1:6" ht="43.2" hidden="1">
      <c r="A77" s="21" t="s">
        <v>246</v>
      </c>
      <c r="B77" s="64" t="s">
        <v>81</v>
      </c>
      <c r="C77" s="82"/>
      <c r="D77" s="82"/>
      <c r="E77" s="52"/>
      <c r="F77" s="52">
        <f t="shared" si="2"/>
        <v>0</v>
      </c>
    </row>
    <row r="78" spans="1:6" hidden="1">
      <c r="A78" s="21" t="s">
        <v>247</v>
      </c>
      <c r="B78" s="64" t="s">
        <v>80</v>
      </c>
      <c r="C78" s="82" t="s">
        <v>24</v>
      </c>
      <c r="D78" s="82">
        <v>1.1200000000000001</v>
      </c>
      <c r="E78" s="52">
        <v>11140.4</v>
      </c>
      <c r="F78" s="52">
        <f t="shared" si="2"/>
        <v>12477.248000000001</v>
      </c>
    </row>
    <row r="79" spans="1:6" hidden="1">
      <c r="A79" s="21" t="s">
        <v>248</v>
      </c>
      <c r="B79" s="64" t="s">
        <v>83</v>
      </c>
      <c r="C79" s="82" t="s">
        <v>24</v>
      </c>
      <c r="D79" s="82">
        <v>0.84</v>
      </c>
      <c r="E79" s="52">
        <v>12625.55</v>
      </c>
      <c r="F79" s="52">
        <f t="shared" si="2"/>
        <v>10605.462</v>
      </c>
    </row>
    <row r="80" spans="1:6" hidden="1">
      <c r="A80" s="21" t="s">
        <v>249</v>
      </c>
      <c r="B80" s="64" t="s">
        <v>82</v>
      </c>
      <c r="C80" s="82" t="s">
        <v>24</v>
      </c>
      <c r="D80" s="82">
        <v>0.52</v>
      </c>
      <c r="E80" s="52">
        <v>13011.7</v>
      </c>
      <c r="F80" s="52">
        <f t="shared" si="2"/>
        <v>6766.0840000000007</v>
      </c>
    </row>
    <row r="81" spans="1:6" hidden="1">
      <c r="A81" s="21" t="s">
        <v>250</v>
      </c>
      <c r="B81" s="64" t="s">
        <v>85</v>
      </c>
      <c r="C81" s="82" t="s">
        <v>24</v>
      </c>
      <c r="D81" s="82">
        <v>5.05</v>
      </c>
      <c r="E81" s="52">
        <v>4613.25</v>
      </c>
      <c r="F81" s="52">
        <f t="shared" si="2"/>
        <v>23296.912499999999</v>
      </c>
    </row>
    <row r="82" spans="1:6" ht="115.2" hidden="1">
      <c r="A82" s="21" t="s">
        <v>251</v>
      </c>
      <c r="B82" s="64" t="s">
        <v>36</v>
      </c>
      <c r="C82" s="82"/>
      <c r="D82" s="82"/>
      <c r="E82" s="52"/>
      <c r="F82" s="52">
        <f t="shared" si="2"/>
        <v>0</v>
      </c>
    </row>
    <row r="83" spans="1:6" ht="86.4" hidden="1">
      <c r="A83" s="21" t="s">
        <v>252</v>
      </c>
      <c r="B83" s="64" t="s">
        <v>34</v>
      </c>
      <c r="C83" s="82" t="s">
        <v>24</v>
      </c>
      <c r="D83" s="82">
        <v>2.8</v>
      </c>
      <c r="E83" s="52">
        <v>18022.05</v>
      </c>
      <c r="F83" s="52">
        <f>E83*D83</f>
        <v>50461.74</v>
      </c>
    </row>
    <row r="84" spans="1:6" ht="57.6" hidden="1">
      <c r="A84" s="21" t="s">
        <v>253</v>
      </c>
      <c r="B84" s="64" t="s">
        <v>35</v>
      </c>
      <c r="C84" s="82" t="s">
        <v>24</v>
      </c>
      <c r="D84" s="82">
        <v>13.08</v>
      </c>
      <c r="E84" s="52">
        <v>21857.8</v>
      </c>
      <c r="F84" s="52">
        <f t="shared" si="2"/>
        <v>285900.02399999998</v>
      </c>
    </row>
    <row r="85" spans="1:6" ht="72" hidden="1">
      <c r="A85" s="21" t="s">
        <v>254</v>
      </c>
      <c r="B85" s="64" t="s">
        <v>38</v>
      </c>
      <c r="C85" s="82"/>
      <c r="D85" s="82"/>
      <c r="E85" s="52"/>
      <c r="F85" s="52">
        <f>E85*D85</f>
        <v>0</v>
      </c>
    </row>
    <row r="86" spans="1:6" hidden="1">
      <c r="A86" s="21" t="s">
        <v>255</v>
      </c>
      <c r="B86" s="64" t="s">
        <v>39</v>
      </c>
      <c r="C86" s="82" t="s">
        <v>44</v>
      </c>
      <c r="D86" s="82">
        <v>18.41</v>
      </c>
      <c r="E86" s="52">
        <v>34749</v>
      </c>
      <c r="F86" s="52">
        <f t="shared" si="2"/>
        <v>639729.09</v>
      </c>
    </row>
    <row r="87" spans="1:6" ht="28.8" hidden="1">
      <c r="A87" s="21" t="s">
        <v>256</v>
      </c>
      <c r="B87" s="64" t="s">
        <v>37</v>
      </c>
      <c r="C87" s="82" t="s">
        <v>24</v>
      </c>
      <c r="D87" s="82">
        <v>13.08</v>
      </c>
      <c r="E87" s="52">
        <v>13021.95</v>
      </c>
      <c r="F87" s="52">
        <f t="shared" si="2"/>
        <v>170327.106</v>
      </c>
    </row>
    <row r="88" spans="1:6" ht="28.8" hidden="1">
      <c r="A88" s="21" t="s">
        <v>257</v>
      </c>
      <c r="B88" s="64" t="s">
        <v>37</v>
      </c>
      <c r="C88" s="82" t="s">
        <v>24</v>
      </c>
      <c r="D88" s="82">
        <v>9.48</v>
      </c>
      <c r="E88" s="52">
        <v>14034.6</v>
      </c>
      <c r="F88" s="52">
        <f t="shared" si="2"/>
        <v>133048.008</v>
      </c>
    </row>
    <row r="89" spans="1:6" hidden="1">
      <c r="A89" s="21" t="s">
        <v>258</v>
      </c>
      <c r="B89" s="64" t="s">
        <v>26</v>
      </c>
      <c r="C89" s="82" t="s">
        <v>25</v>
      </c>
      <c r="D89" s="82">
        <v>57.3</v>
      </c>
      <c r="E89" s="52">
        <v>432.5</v>
      </c>
      <c r="F89" s="52">
        <f t="shared" si="2"/>
        <v>24782.25</v>
      </c>
    </row>
    <row r="90" spans="1:6" hidden="1">
      <c r="A90" s="21" t="s">
        <v>259</v>
      </c>
      <c r="B90" s="64" t="s">
        <v>27</v>
      </c>
      <c r="C90" s="82" t="s">
        <v>25</v>
      </c>
      <c r="D90" s="82">
        <v>47.07</v>
      </c>
      <c r="E90" s="52">
        <v>578</v>
      </c>
      <c r="F90" s="52">
        <f>E90*D90</f>
        <v>27206.46</v>
      </c>
    </row>
    <row r="91" spans="1:6" ht="28.8" hidden="1">
      <c r="A91" s="21" t="s">
        <v>260</v>
      </c>
      <c r="B91" s="64" t="s">
        <v>28</v>
      </c>
      <c r="C91" s="82" t="s">
        <v>25</v>
      </c>
      <c r="D91" s="82">
        <v>9.2100000000000009</v>
      </c>
      <c r="E91" s="52">
        <v>483.35</v>
      </c>
      <c r="F91" s="52">
        <f t="shared" si="2"/>
        <v>4451.6535000000003</v>
      </c>
    </row>
    <row r="92" spans="1:6" ht="43.2" hidden="1">
      <c r="A92" s="21" t="s">
        <v>261</v>
      </c>
      <c r="B92" s="64" t="s">
        <v>45</v>
      </c>
      <c r="C92" s="82" t="s">
        <v>25</v>
      </c>
      <c r="D92" s="82">
        <v>113.58</v>
      </c>
      <c r="E92" s="52">
        <v>52.1</v>
      </c>
      <c r="F92" s="52">
        <f t="shared" si="2"/>
        <v>5917.518</v>
      </c>
    </row>
    <row r="93" spans="1:6" hidden="1">
      <c r="A93" s="21" t="s">
        <v>262</v>
      </c>
      <c r="B93" s="64" t="s">
        <v>46</v>
      </c>
      <c r="C93" s="82" t="s">
        <v>25</v>
      </c>
      <c r="D93" s="82">
        <v>113.58</v>
      </c>
      <c r="E93" s="52">
        <v>181.25</v>
      </c>
      <c r="F93" s="52">
        <f t="shared" si="2"/>
        <v>20586.375</v>
      </c>
    </row>
    <row r="94" spans="1:6" ht="43.2" hidden="1">
      <c r="A94" s="21" t="s">
        <v>263</v>
      </c>
      <c r="B94" s="64" t="s">
        <v>29</v>
      </c>
      <c r="C94" s="82" t="s">
        <v>25</v>
      </c>
      <c r="D94" s="82">
        <v>4.3</v>
      </c>
      <c r="E94" s="52">
        <v>875.3</v>
      </c>
      <c r="F94" s="52">
        <f t="shared" si="2"/>
        <v>3763.7899999999995</v>
      </c>
    </row>
    <row r="95" spans="1:6" ht="57.6" hidden="1">
      <c r="A95" s="21" t="s">
        <v>264</v>
      </c>
      <c r="B95" s="64" t="s">
        <v>30</v>
      </c>
      <c r="C95" s="82" t="s">
        <v>25</v>
      </c>
      <c r="D95" s="82">
        <v>57.3</v>
      </c>
      <c r="E95" s="52">
        <v>836.4</v>
      </c>
      <c r="F95" s="52">
        <f t="shared" si="2"/>
        <v>47925.719999999994</v>
      </c>
    </row>
    <row r="96" spans="1:6" ht="86.4" hidden="1">
      <c r="A96" s="21" t="s">
        <v>265</v>
      </c>
      <c r="B96" s="64" t="s">
        <v>41</v>
      </c>
      <c r="C96" s="82" t="s">
        <v>25</v>
      </c>
      <c r="D96" s="82">
        <v>9.2100000000000009</v>
      </c>
      <c r="E96" s="52">
        <v>2104.9</v>
      </c>
      <c r="F96" s="52">
        <f>E96*D96</f>
        <v>19386.129000000001</v>
      </c>
    </row>
    <row r="97" spans="1:6" hidden="1">
      <c r="A97" s="21" t="s">
        <v>266</v>
      </c>
      <c r="B97" s="64" t="s">
        <v>42</v>
      </c>
      <c r="C97" s="82" t="s">
        <v>43</v>
      </c>
      <c r="D97" s="82">
        <v>2</v>
      </c>
      <c r="E97" s="52">
        <v>1017.35</v>
      </c>
      <c r="F97" s="52">
        <f t="shared" si="2"/>
        <v>2034.7</v>
      </c>
    </row>
    <row r="98" spans="1:6" ht="86.4" hidden="1">
      <c r="A98" s="21" t="s">
        <v>267</v>
      </c>
      <c r="B98" s="64" t="s">
        <v>60</v>
      </c>
      <c r="C98" s="82" t="s">
        <v>25</v>
      </c>
      <c r="D98" s="82">
        <v>18.420000000000002</v>
      </c>
      <c r="E98" s="52">
        <v>129.25</v>
      </c>
      <c r="F98" s="52">
        <f t="shared" si="2"/>
        <v>2380.7850000000003</v>
      </c>
    </row>
    <row r="99" spans="1:6" ht="115.2" hidden="1">
      <c r="A99" s="21" t="s">
        <v>268</v>
      </c>
      <c r="B99" s="64" t="s">
        <v>137</v>
      </c>
      <c r="C99" s="82" t="s">
        <v>25</v>
      </c>
      <c r="D99" s="82">
        <v>20.47</v>
      </c>
      <c r="E99" s="52">
        <v>3557.5</v>
      </c>
      <c r="F99" s="52">
        <f>E99*D99</f>
        <v>72822.024999999994</v>
      </c>
    </row>
    <row r="100" spans="1:6" ht="115.2" hidden="1">
      <c r="A100" s="21" t="s">
        <v>269</v>
      </c>
      <c r="B100" s="64" t="s">
        <v>138</v>
      </c>
      <c r="C100" s="82" t="s">
        <v>25</v>
      </c>
      <c r="D100" s="82">
        <v>6.25</v>
      </c>
      <c r="E100" s="52">
        <v>2752.45</v>
      </c>
      <c r="F100" s="52">
        <f t="shared" si="2"/>
        <v>17202.8125</v>
      </c>
    </row>
    <row r="101" spans="1:6" hidden="1">
      <c r="A101" s="21" t="s">
        <v>270</v>
      </c>
      <c r="B101" s="64" t="s">
        <v>92</v>
      </c>
      <c r="C101" s="82" t="s">
        <v>24</v>
      </c>
      <c r="D101" s="82">
        <v>10.09</v>
      </c>
      <c r="E101" s="52">
        <v>1085.9000000000001</v>
      </c>
      <c r="F101" s="52">
        <f>E101*D101</f>
        <v>10956.731000000002</v>
      </c>
    </row>
    <row r="102" spans="1:6" ht="72" hidden="1">
      <c r="A102" s="21" t="s">
        <v>271</v>
      </c>
      <c r="B102" s="64" t="s">
        <v>71</v>
      </c>
      <c r="C102" s="82" t="s">
        <v>25</v>
      </c>
      <c r="D102" s="82">
        <v>4.5999999999999996</v>
      </c>
      <c r="E102" s="52">
        <v>3871.35</v>
      </c>
      <c r="F102" s="52">
        <f t="shared" si="2"/>
        <v>17808.21</v>
      </c>
    </row>
    <row r="103" spans="1:6" ht="100.8" hidden="1">
      <c r="A103" s="21" t="s">
        <v>272</v>
      </c>
      <c r="B103" s="64" t="s">
        <v>76</v>
      </c>
      <c r="C103" s="82" t="s">
        <v>25</v>
      </c>
      <c r="D103" s="82">
        <v>17.04</v>
      </c>
      <c r="E103" s="52">
        <v>5550.55</v>
      </c>
      <c r="F103" s="52">
        <f t="shared" si="2"/>
        <v>94581.372000000003</v>
      </c>
    </row>
    <row r="104" spans="1:6" ht="144" hidden="1">
      <c r="A104" s="21" t="s">
        <v>273</v>
      </c>
      <c r="B104" s="64" t="s">
        <v>72</v>
      </c>
      <c r="C104" s="82" t="s">
        <v>25</v>
      </c>
      <c r="D104" s="82">
        <v>1.23</v>
      </c>
      <c r="E104" s="52">
        <v>12672.3</v>
      </c>
      <c r="F104" s="52">
        <f t="shared" si="2"/>
        <v>15586.928999999998</v>
      </c>
    </row>
    <row r="105" spans="1:6" ht="72" hidden="1">
      <c r="A105" s="21" t="s">
        <v>274</v>
      </c>
      <c r="B105" s="64" t="s">
        <v>73</v>
      </c>
      <c r="C105" s="82" t="s">
        <v>25</v>
      </c>
      <c r="D105" s="82">
        <v>1.23</v>
      </c>
      <c r="E105" s="52">
        <v>14904.7</v>
      </c>
      <c r="F105" s="52">
        <f>E105*D105</f>
        <v>18332.780999999999</v>
      </c>
    </row>
    <row r="106" spans="1:6" ht="115.2" hidden="1">
      <c r="A106" s="21" t="s">
        <v>275</v>
      </c>
      <c r="B106" s="64" t="s">
        <v>139</v>
      </c>
      <c r="C106" s="82" t="s">
        <v>25</v>
      </c>
      <c r="D106" s="82">
        <v>7.29</v>
      </c>
      <c r="E106" s="52">
        <v>17617.599999999999</v>
      </c>
      <c r="F106" s="52">
        <f t="shared" si="2"/>
        <v>128432.30399999999</v>
      </c>
    </row>
    <row r="107" spans="1:6" hidden="1">
      <c r="A107" s="21"/>
      <c r="B107" s="64" t="s">
        <v>140</v>
      </c>
      <c r="C107" s="82"/>
      <c r="D107" s="82"/>
      <c r="E107" s="52"/>
      <c r="F107" s="56">
        <f>SUM(F74:F106)</f>
        <v>1883359.8984999992</v>
      </c>
    </row>
    <row r="108" spans="1:6" ht="21.75" customHeight="1">
      <c r="A108" s="82"/>
      <c r="B108" s="73" t="s">
        <v>303</v>
      </c>
      <c r="C108" s="74"/>
      <c r="D108" s="74"/>
      <c r="E108" s="74"/>
      <c r="F108" s="75"/>
    </row>
    <row r="109" spans="1:6" ht="28.8">
      <c r="A109" s="21" t="s">
        <v>276</v>
      </c>
      <c r="B109" s="64" t="s">
        <v>142</v>
      </c>
      <c r="C109" s="82" t="s">
        <v>43</v>
      </c>
      <c r="D109" s="82">
        <v>2</v>
      </c>
      <c r="E109" s="52"/>
      <c r="F109" s="52"/>
    </row>
    <row r="110" spans="1:6" ht="72">
      <c r="A110" s="21" t="s">
        <v>277</v>
      </c>
      <c r="B110" s="64" t="s">
        <v>143</v>
      </c>
      <c r="C110" s="82"/>
      <c r="D110" s="82"/>
      <c r="E110" s="52"/>
      <c r="F110" s="52"/>
    </row>
    <row r="111" spans="1:6">
      <c r="A111" s="21" t="s">
        <v>278</v>
      </c>
      <c r="B111" s="64" t="s">
        <v>144</v>
      </c>
      <c r="C111" s="82" t="s">
        <v>43</v>
      </c>
      <c r="D111" s="82">
        <v>2</v>
      </c>
      <c r="E111" s="52"/>
      <c r="F111" s="52"/>
    </row>
    <row r="112" spans="1:6">
      <c r="A112" s="21" t="s">
        <v>279</v>
      </c>
      <c r="B112" s="64" t="s">
        <v>145</v>
      </c>
      <c r="C112" s="82" t="s">
        <v>43</v>
      </c>
      <c r="D112" s="82">
        <v>2</v>
      </c>
      <c r="E112" s="52"/>
      <c r="F112" s="52"/>
    </row>
    <row r="113" spans="1:6">
      <c r="A113" s="21" t="s">
        <v>280</v>
      </c>
      <c r="B113" s="64" t="s">
        <v>146</v>
      </c>
      <c r="C113" s="82" t="s">
        <v>43</v>
      </c>
      <c r="D113" s="82">
        <v>2</v>
      </c>
      <c r="E113" s="52"/>
      <c r="F113" s="52"/>
    </row>
    <row r="114" spans="1:6">
      <c r="A114" s="21" t="s">
        <v>281</v>
      </c>
      <c r="B114" s="64" t="s">
        <v>147</v>
      </c>
      <c r="C114" s="82" t="s">
        <v>110</v>
      </c>
      <c r="D114" s="82">
        <v>2</v>
      </c>
      <c r="E114" s="52"/>
      <c r="F114" s="52"/>
    </row>
    <row r="115" spans="1:6" ht="86.4">
      <c r="A115" s="21" t="s">
        <v>282</v>
      </c>
      <c r="B115" s="64" t="s">
        <v>148</v>
      </c>
      <c r="C115" s="82" t="s">
        <v>149</v>
      </c>
      <c r="D115" s="82">
        <v>45</v>
      </c>
      <c r="E115" s="52"/>
      <c r="F115" s="52"/>
    </row>
    <row r="116" spans="1:6" ht="57.6">
      <c r="A116" s="21" t="s">
        <v>283</v>
      </c>
      <c r="B116" s="64" t="s">
        <v>150</v>
      </c>
      <c r="C116" s="82" t="s">
        <v>43</v>
      </c>
      <c r="D116" s="82">
        <v>2</v>
      </c>
      <c r="E116" s="52"/>
      <c r="F116" s="52"/>
    </row>
    <row r="117" spans="1:6" ht="28.8">
      <c r="A117" s="21" t="s">
        <v>284</v>
      </c>
      <c r="B117" s="64" t="s">
        <v>151</v>
      </c>
      <c r="C117" s="82" t="s">
        <v>43</v>
      </c>
      <c r="D117" s="82">
        <v>2</v>
      </c>
      <c r="E117" s="52"/>
      <c r="F117" s="52"/>
    </row>
    <row r="118" spans="1:6" ht="57.6">
      <c r="A118" s="21" t="s">
        <v>285</v>
      </c>
      <c r="B118" s="64" t="s">
        <v>152</v>
      </c>
      <c r="C118" s="82" t="s">
        <v>153</v>
      </c>
      <c r="D118" s="82">
        <v>2</v>
      </c>
      <c r="E118" s="52"/>
      <c r="F118" s="52"/>
    </row>
    <row r="119" spans="1:6" ht="43.2">
      <c r="A119" s="21" t="s">
        <v>286</v>
      </c>
      <c r="B119" s="64" t="s">
        <v>154</v>
      </c>
      <c r="C119" s="82"/>
      <c r="D119" s="82">
        <v>2</v>
      </c>
      <c r="E119" s="52"/>
      <c r="F119" s="52"/>
    </row>
    <row r="120" spans="1:6">
      <c r="A120" s="21" t="s">
        <v>287</v>
      </c>
      <c r="B120" s="64" t="s">
        <v>155</v>
      </c>
      <c r="C120" s="82" t="s">
        <v>136</v>
      </c>
      <c r="D120" s="82">
        <v>18</v>
      </c>
      <c r="E120" s="52"/>
      <c r="F120" s="52"/>
    </row>
    <row r="121" spans="1:6">
      <c r="A121" s="21" t="s">
        <v>288</v>
      </c>
      <c r="B121" s="64" t="s">
        <v>156</v>
      </c>
      <c r="C121" s="82" t="s">
        <v>136</v>
      </c>
      <c r="D121" s="82">
        <v>15</v>
      </c>
      <c r="E121" s="52"/>
      <c r="F121" s="52"/>
    </row>
    <row r="122" spans="1:6">
      <c r="A122" s="21" t="s">
        <v>289</v>
      </c>
      <c r="B122" s="64" t="s">
        <v>157</v>
      </c>
      <c r="C122" s="82" t="s">
        <v>136</v>
      </c>
      <c r="D122" s="82">
        <v>16</v>
      </c>
      <c r="E122" s="52"/>
      <c r="F122" s="52"/>
    </row>
    <row r="123" spans="1:6" ht="72">
      <c r="A123" s="21" t="s">
        <v>290</v>
      </c>
      <c r="B123" s="64" t="s">
        <v>158</v>
      </c>
      <c r="C123" s="82"/>
      <c r="D123" s="82"/>
      <c r="E123" s="52"/>
      <c r="F123" s="52"/>
    </row>
    <row r="124" spans="1:6">
      <c r="A124" s="21" t="s">
        <v>291</v>
      </c>
      <c r="B124" s="64" t="s">
        <v>159</v>
      </c>
      <c r="C124" s="82"/>
      <c r="D124" s="82"/>
      <c r="E124" s="52"/>
      <c r="F124" s="52"/>
    </row>
    <row r="125" spans="1:6">
      <c r="A125" s="21" t="s">
        <v>292</v>
      </c>
      <c r="B125" s="64" t="s">
        <v>160</v>
      </c>
      <c r="C125" s="82" t="s">
        <v>124</v>
      </c>
      <c r="D125" s="82">
        <v>20</v>
      </c>
      <c r="E125" s="52"/>
      <c r="F125" s="52"/>
    </row>
    <row r="126" spans="1:6">
      <c r="A126" s="21" t="s">
        <v>293</v>
      </c>
      <c r="B126" s="64" t="s">
        <v>161</v>
      </c>
      <c r="C126" s="82" t="s">
        <v>124</v>
      </c>
      <c r="D126" s="82">
        <v>15</v>
      </c>
      <c r="E126" s="52"/>
      <c r="F126" s="52"/>
    </row>
    <row r="127" spans="1:6" ht="57.6">
      <c r="A127" s="21" t="s">
        <v>294</v>
      </c>
      <c r="B127" s="64" t="s">
        <v>162</v>
      </c>
      <c r="C127" s="82" t="s">
        <v>43</v>
      </c>
      <c r="D127" s="82">
        <v>1</v>
      </c>
      <c r="E127" s="52"/>
      <c r="F127" s="52"/>
    </row>
    <row r="128" spans="1:6" s="22" customFormat="1">
      <c r="A128" s="21"/>
      <c r="B128" s="70" t="s">
        <v>163</v>
      </c>
      <c r="C128" s="12"/>
      <c r="D128" s="12"/>
      <c r="E128" s="56"/>
      <c r="F128" s="56"/>
    </row>
    <row r="129" spans="1:7" ht="15" hidden="1" customHeight="1">
      <c r="A129" s="82"/>
      <c r="B129" s="73" t="s">
        <v>164</v>
      </c>
      <c r="C129" s="74"/>
      <c r="D129" s="74"/>
      <c r="E129" s="74"/>
      <c r="F129" s="75"/>
      <c r="G129" s="76"/>
    </row>
    <row r="130" spans="1:7" ht="43.2" hidden="1">
      <c r="A130" s="21" t="s">
        <v>217</v>
      </c>
      <c r="B130" s="64" t="s">
        <v>95</v>
      </c>
      <c r="C130" s="82" t="s">
        <v>43</v>
      </c>
      <c r="D130" s="82">
        <v>2</v>
      </c>
      <c r="E130" s="52">
        <v>1907.5</v>
      </c>
      <c r="F130" s="52">
        <f>E130*D130</f>
        <v>3815</v>
      </c>
    </row>
    <row r="131" spans="1:7" ht="86.4" hidden="1">
      <c r="A131" s="21" t="s">
        <v>218</v>
      </c>
      <c r="B131" s="64" t="s">
        <v>101</v>
      </c>
      <c r="C131" s="82"/>
      <c r="D131" s="82"/>
      <c r="E131" s="52"/>
      <c r="F131" s="52">
        <f t="shared" ref="F131:F138" si="3">E131*D131</f>
        <v>0</v>
      </c>
    </row>
    <row r="132" spans="1:7" hidden="1">
      <c r="A132" s="21" t="s">
        <v>219</v>
      </c>
      <c r="B132" s="64" t="s">
        <v>102</v>
      </c>
      <c r="C132" s="82" t="s">
        <v>43</v>
      </c>
      <c r="D132" s="82">
        <v>2</v>
      </c>
      <c r="E132" s="52">
        <v>1547.7</v>
      </c>
      <c r="F132" s="52">
        <f t="shared" si="3"/>
        <v>3095.4</v>
      </c>
    </row>
    <row r="133" spans="1:7" ht="57.6" hidden="1">
      <c r="A133" s="21" t="s">
        <v>220</v>
      </c>
      <c r="B133" s="64" t="s">
        <v>108</v>
      </c>
      <c r="C133" s="82"/>
      <c r="D133" s="82"/>
      <c r="E133" s="52"/>
      <c r="F133" s="52">
        <f>E133*D133</f>
        <v>0</v>
      </c>
    </row>
    <row r="134" spans="1:7" hidden="1">
      <c r="A134" s="21" t="s">
        <v>221</v>
      </c>
      <c r="B134" s="64" t="s">
        <v>109</v>
      </c>
      <c r="C134" s="82" t="s">
        <v>110</v>
      </c>
      <c r="D134" s="82">
        <v>35</v>
      </c>
      <c r="E134" s="52">
        <v>325.64999999999998</v>
      </c>
      <c r="F134" s="52">
        <f t="shared" si="3"/>
        <v>11397.75</v>
      </c>
    </row>
    <row r="135" spans="1:7" ht="72" hidden="1">
      <c r="A135" s="21" t="s">
        <v>222</v>
      </c>
      <c r="B135" s="64" t="s">
        <v>111</v>
      </c>
      <c r="C135" s="82" t="s">
        <v>112</v>
      </c>
      <c r="D135" s="82">
        <v>2</v>
      </c>
      <c r="E135" s="52">
        <v>12508.3</v>
      </c>
      <c r="F135" s="52">
        <f t="shared" si="3"/>
        <v>25016.6</v>
      </c>
    </row>
    <row r="136" spans="1:7" ht="57.6" hidden="1">
      <c r="A136" s="21" t="s">
        <v>223</v>
      </c>
      <c r="B136" s="64" t="s">
        <v>113</v>
      </c>
      <c r="C136" s="82"/>
      <c r="D136" s="82"/>
      <c r="E136" s="52"/>
      <c r="F136" s="52">
        <f>E136*D136</f>
        <v>0</v>
      </c>
    </row>
    <row r="137" spans="1:7" hidden="1">
      <c r="A137" s="21" t="s">
        <v>224</v>
      </c>
      <c r="B137" s="64" t="s">
        <v>114</v>
      </c>
      <c r="C137" s="82" t="s">
        <v>43</v>
      </c>
      <c r="D137" s="82">
        <v>2</v>
      </c>
      <c r="E137" s="52">
        <v>1042.5</v>
      </c>
      <c r="F137" s="52">
        <f t="shared" si="3"/>
        <v>2085</v>
      </c>
    </row>
    <row r="138" spans="1:7" ht="43.2" hidden="1">
      <c r="A138" s="21" t="s">
        <v>225</v>
      </c>
      <c r="B138" s="64" t="s">
        <v>118</v>
      </c>
      <c r="C138" s="82"/>
      <c r="D138" s="82"/>
      <c r="E138" s="52"/>
      <c r="F138" s="52">
        <f t="shared" si="3"/>
        <v>0</v>
      </c>
    </row>
    <row r="139" spans="1:7" hidden="1">
      <c r="A139" s="21" t="s">
        <v>226</v>
      </c>
      <c r="B139" s="64" t="s">
        <v>119</v>
      </c>
      <c r="C139" s="82" t="s">
        <v>43</v>
      </c>
      <c r="D139" s="82">
        <v>4</v>
      </c>
      <c r="E139" s="52">
        <v>583.54999999999995</v>
      </c>
      <c r="F139" s="52">
        <f>E139*D139</f>
        <v>2334.1999999999998</v>
      </c>
    </row>
    <row r="140" spans="1:7" ht="57.6" hidden="1">
      <c r="A140" s="21" t="s">
        <v>227</v>
      </c>
      <c r="B140" s="64" t="s">
        <v>120</v>
      </c>
      <c r="C140" s="82"/>
      <c r="D140" s="82"/>
      <c r="E140" s="52"/>
      <c r="F140" s="52">
        <f>E140*D140</f>
        <v>0</v>
      </c>
    </row>
    <row r="141" spans="1:7" hidden="1">
      <c r="A141" s="21" t="s">
        <v>228</v>
      </c>
      <c r="B141" s="64" t="s">
        <v>122</v>
      </c>
      <c r="C141" s="82" t="s">
        <v>124</v>
      </c>
      <c r="D141" s="82">
        <v>20</v>
      </c>
      <c r="E141" s="52">
        <v>106</v>
      </c>
      <c r="F141" s="52">
        <f t="shared" ref="F141:F142" si="4">E141*D141</f>
        <v>2120</v>
      </c>
    </row>
    <row r="142" spans="1:7" hidden="1">
      <c r="A142" s="21" t="s">
        <v>229</v>
      </c>
      <c r="B142" s="64" t="s">
        <v>123</v>
      </c>
      <c r="C142" s="82" t="s">
        <v>124</v>
      </c>
      <c r="D142" s="82">
        <v>10</v>
      </c>
      <c r="E142" s="52">
        <v>118.5</v>
      </c>
      <c r="F142" s="52">
        <f t="shared" si="4"/>
        <v>1185</v>
      </c>
    </row>
    <row r="143" spans="1:7" hidden="1">
      <c r="A143" s="21"/>
      <c r="B143" s="70" t="s">
        <v>165</v>
      </c>
      <c r="C143" s="12"/>
      <c r="D143" s="12"/>
      <c r="E143" s="56"/>
      <c r="F143" s="56">
        <f>SUM(F130:F142)</f>
        <v>51048.95</v>
      </c>
    </row>
    <row r="144" spans="1:7" hidden="1">
      <c r="A144" s="77"/>
      <c r="B144" s="78" t="s">
        <v>169</v>
      </c>
      <c r="C144" s="78"/>
      <c r="D144" s="78"/>
      <c r="E144" s="78"/>
      <c r="F144" s="79"/>
    </row>
    <row r="145" spans="1:6" ht="144" hidden="1">
      <c r="A145" s="16" t="s">
        <v>295</v>
      </c>
      <c r="B145" s="64" t="s">
        <v>168</v>
      </c>
      <c r="C145" s="82" t="s">
        <v>136</v>
      </c>
      <c r="D145" s="15">
        <f>500/3.281</f>
        <v>152.39256324291375</v>
      </c>
      <c r="E145" s="52">
        <v>6972.2</v>
      </c>
      <c r="F145" s="52">
        <f t="shared" ref="F145" si="5">E145*D145</f>
        <v>1062511.4294422432</v>
      </c>
    </row>
    <row r="146" spans="1:6" ht="43.2" hidden="1">
      <c r="A146" s="16" t="s">
        <v>296</v>
      </c>
      <c r="B146" s="64" t="s">
        <v>170</v>
      </c>
      <c r="C146" s="82" t="s">
        <v>43</v>
      </c>
      <c r="D146" s="82">
        <v>1</v>
      </c>
      <c r="E146" s="52">
        <v>29500</v>
      </c>
      <c r="F146" s="52">
        <f>E146*D146</f>
        <v>29500</v>
      </c>
    </row>
    <row r="147" spans="1:6" ht="57.6" hidden="1">
      <c r="A147" s="16" t="s">
        <v>297</v>
      </c>
      <c r="B147" s="64" t="s">
        <v>171</v>
      </c>
      <c r="C147" s="82" t="s">
        <v>43</v>
      </c>
      <c r="D147" s="82">
        <v>1</v>
      </c>
      <c r="E147" s="52">
        <v>12850</v>
      </c>
      <c r="F147" s="52">
        <f>E147*D147</f>
        <v>12850</v>
      </c>
    </row>
    <row r="148" spans="1:6" s="22" customFormat="1" hidden="1">
      <c r="A148" s="25"/>
      <c r="B148" s="70" t="s">
        <v>126</v>
      </c>
      <c r="C148" s="12"/>
      <c r="D148" s="24"/>
      <c r="E148" s="56"/>
      <c r="F148" s="56">
        <f>SUM(F145:F147)</f>
        <v>1104861.4294422432</v>
      </c>
    </row>
    <row r="149" spans="1:6" hidden="1">
      <c r="A149" s="12"/>
      <c r="B149" s="71" t="s">
        <v>166</v>
      </c>
      <c r="C149" s="12"/>
      <c r="D149" s="12"/>
      <c r="E149" s="56"/>
      <c r="F149" s="56">
        <f>F143+F128+F107+F72+F45+F148</f>
        <v>14685967.088783147</v>
      </c>
    </row>
  </sheetData>
  <mergeCells count="5">
    <mergeCell ref="A1:F1"/>
    <mergeCell ref="G1:L1"/>
    <mergeCell ref="A2:F2"/>
    <mergeCell ref="G2:L2"/>
    <mergeCell ref="B45:E45"/>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sheetPr>
    <tabColor rgb="FF00B0F0"/>
  </sheetPr>
  <dimension ref="A1:L150"/>
  <sheetViews>
    <sheetView view="pageBreakPreview" zoomScale="60" workbookViewId="0">
      <selection activeCell="E130" sqref="E130:F143"/>
    </sheetView>
  </sheetViews>
  <sheetFormatPr defaultRowHeight="14.4"/>
  <cols>
    <col min="1" max="1" width="8" style="4" customWidth="1"/>
    <col min="2" max="2" width="55.88671875" style="72" customWidth="1"/>
    <col min="3" max="3" width="9.109375" style="4"/>
    <col min="4" max="4" width="10" style="4" bestFit="1" customWidth="1"/>
    <col min="5" max="5" width="13.33203125" style="54" bestFit="1" customWidth="1"/>
    <col min="6" max="6" width="19.6640625" style="54" bestFit="1" customWidth="1"/>
  </cols>
  <sheetData>
    <row r="1" spans="1:12" ht="48" customHeight="1">
      <c r="A1" s="93" t="s">
        <v>298</v>
      </c>
      <c r="B1" s="94"/>
      <c r="C1" s="94"/>
      <c r="D1" s="94"/>
      <c r="E1" s="94"/>
      <c r="F1" s="94"/>
      <c r="G1" s="94"/>
      <c r="H1" s="94"/>
      <c r="I1" s="94"/>
      <c r="J1" s="94"/>
      <c r="K1" s="94"/>
      <c r="L1" s="94"/>
    </row>
    <row r="2" spans="1:12" ht="24.75" customHeight="1">
      <c r="A2" s="94" t="s">
        <v>176</v>
      </c>
      <c r="B2" s="94"/>
      <c r="C2" s="94"/>
      <c r="D2" s="94"/>
      <c r="E2" s="94"/>
      <c r="F2" s="94"/>
      <c r="G2" s="95"/>
      <c r="H2" s="95"/>
      <c r="I2" s="95"/>
      <c r="J2" s="95"/>
      <c r="K2" s="95"/>
      <c r="L2" s="95"/>
    </row>
    <row r="3" spans="1:12" s="4" customFormat="1" ht="29.25" customHeight="1">
      <c r="A3" s="42" t="s">
        <v>94</v>
      </c>
      <c r="B3" s="62" t="s">
        <v>0</v>
      </c>
      <c r="C3" s="43" t="s">
        <v>1</v>
      </c>
      <c r="D3" s="43" t="s">
        <v>2</v>
      </c>
      <c r="E3" s="50" t="s">
        <v>3</v>
      </c>
      <c r="F3" s="50" t="s">
        <v>4</v>
      </c>
    </row>
    <row r="4" spans="1:12" s="4" customFormat="1" ht="29.25" customHeight="1">
      <c r="A4" s="44"/>
      <c r="B4" s="45" t="s">
        <v>302</v>
      </c>
      <c r="C4" s="45"/>
      <c r="D4" s="45"/>
      <c r="E4" s="45"/>
      <c r="F4" s="46"/>
    </row>
    <row r="5" spans="1:12" ht="57.6" hidden="1">
      <c r="A5" s="21" t="s">
        <v>179</v>
      </c>
      <c r="B5" s="63" t="s">
        <v>32</v>
      </c>
      <c r="C5" s="81" t="s">
        <v>24</v>
      </c>
      <c r="D5" s="14">
        <f>m.sheet!I15</f>
        <v>145.19252548131371</v>
      </c>
      <c r="E5" s="51">
        <v>339.65</v>
      </c>
      <c r="F5" s="51">
        <f>E5*D5</f>
        <v>49314.641279728196</v>
      </c>
    </row>
    <row r="6" spans="1:12" hidden="1">
      <c r="A6" s="21" t="s">
        <v>180</v>
      </c>
      <c r="B6" s="64" t="s">
        <v>33</v>
      </c>
      <c r="C6" s="82" t="s">
        <v>24</v>
      </c>
      <c r="D6" s="14">
        <f>D5</f>
        <v>145.19252548131371</v>
      </c>
      <c r="E6" s="52">
        <v>164.5</v>
      </c>
      <c r="F6" s="51">
        <f t="shared" ref="F6:F43" si="0">E6*D6</f>
        <v>23884.170441676106</v>
      </c>
    </row>
    <row r="7" spans="1:12" ht="28.8" hidden="1">
      <c r="A7" s="21" t="s">
        <v>181</v>
      </c>
      <c r="B7" s="65" t="s">
        <v>31</v>
      </c>
      <c r="C7" s="80" t="s">
        <v>24</v>
      </c>
      <c r="D7" s="14">
        <f>D6</f>
        <v>145.19252548131371</v>
      </c>
      <c r="E7" s="52">
        <v>235.8</v>
      </c>
      <c r="F7" s="51">
        <f t="shared" si="0"/>
        <v>34236.397508493777</v>
      </c>
    </row>
    <row r="8" spans="1:12" ht="43.2" hidden="1">
      <c r="A8" s="21" t="s">
        <v>182</v>
      </c>
      <c r="B8" s="64" t="s">
        <v>81</v>
      </c>
      <c r="C8" s="16"/>
      <c r="D8" s="16"/>
      <c r="E8" s="53"/>
      <c r="F8" s="51">
        <f t="shared" si="0"/>
        <v>0</v>
      </c>
    </row>
    <row r="9" spans="1:12" hidden="1">
      <c r="A9" s="21" t="s">
        <v>183</v>
      </c>
      <c r="B9" s="64" t="s">
        <v>80</v>
      </c>
      <c r="C9" s="82" t="s">
        <v>24</v>
      </c>
      <c r="D9" s="15">
        <f>m.sheet!I50</f>
        <v>12.708738816534543</v>
      </c>
      <c r="E9" s="52">
        <v>11140.4</v>
      </c>
      <c r="F9" s="51">
        <f t="shared" si="0"/>
        <v>141580.43391172143</v>
      </c>
    </row>
    <row r="10" spans="1:12" hidden="1">
      <c r="A10" s="21" t="s">
        <v>184</v>
      </c>
      <c r="B10" s="66" t="s">
        <v>83</v>
      </c>
      <c r="C10" s="82" t="s">
        <v>24</v>
      </c>
      <c r="D10" s="15">
        <f>m.sheet!I57</f>
        <v>14.715458663646661</v>
      </c>
      <c r="E10" s="52">
        <v>12625.55</v>
      </c>
      <c r="F10" s="51">
        <f t="shared" si="0"/>
        <v>185790.7591308041</v>
      </c>
    </row>
    <row r="11" spans="1:12" hidden="1">
      <c r="A11" s="21" t="s">
        <v>185</v>
      </c>
      <c r="B11" s="66" t="s">
        <v>82</v>
      </c>
      <c r="C11" s="82" t="s">
        <v>24</v>
      </c>
      <c r="D11" s="15">
        <f>m.sheet!I66</f>
        <v>5.1013590033975094</v>
      </c>
      <c r="E11" s="52">
        <v>13011.7</v>
      </c>
      <c r="F11" s="51">
        <f t="shared" si="0"/>
        <v>66377.35294450738</v>
      </c>
    </row>
    <row r="12" spans="1:12" hidden="1">
      <c r="A12" s="21" t="s">
        <v>186</v>
      </c>
      <c r="B12" s="66" t="s">
        <v>85</v>
      </c>
      <c r="C12" s="82" t="s">
        <v>24</v>
      </c>
      <c r="D12" s="15">
        <f>m.sheet!I87</f>
        <v>7.2876557191392983</v>
      </c>
      <c r="E12" s="52">
        <v>4613.25</v>
      </c>
      <c r="F12" s="51">
        <f t="shared" si="0"/>
        <v>33619.777746319371</v>
      </c>
    </row>
    <row r="13" spans="1:12" ht="115.2" hidden="1">
      <c r="A13" s="21" t="s">
        <v>187</v>
      </c>
      <c r="B13" s="64" t="s">
        <v>36</v>
      </c>
      <c r="C13" s="16"/>
      <c r="D13" s="16"/>
      <c r="E13" s="53"/>
      <c r="F13" s="51">
        <f t="shared" si="0"/>
        <v>0</v>
      </c>
    </row>
    <row r="14" spans="1:12" ht="86.4" hidden="1">
      <c r="A14" s="21" t="s">
        <v>188</v>
      </c>
      <c r="B14" s="64" t="s">
        <v>34</v>
      </c>
      <c r="C14" s="82" t="s">
        <v>24</v>
      </c>
      <c r="D14" s="15">
        <f>m.sheet!I98</f>
        <v>29.173980747451871</v>
      </c>
      <c r="E14" s="52">
        <v>18022.05</v>
      </c>
      <c r="F14" s="51">
        <f t="shared" si="0"/>
        <v>525774.939729615</v>
      </c>
    </row>
    <row r="15" spans="1:12" ht="57.6" hidden="1">
      <c r="A15" s="21" t="s">
        <v>189</v>
      </c>
      <c r="B15" s="64" t="s">
        <v>35</v>
      </c>
      <c r="C15" s="82" t="s">
        <v>24</v>
      </c>
      <c r="D15" s="15">
        <f>m.sheet!I111</f>
        <v>50.172706681766705</v>
      </c>
      <c r="E15" s="52">
        <v>21857.8</v>
      </c>
      <c r="F15" s="51">
        <f t="shared" si="0"/>
        <v>1096664.9881087202</v>
      </c>
    </row>
    <row r="16" spans="1:12" ht="72" hidden="1">
      <c r="A16" s="21" t="s">
        <v>190</v>
      </c>
      <c r="B16" s="64" t="s">
        <v>38</v>
      </c>
      <c r="C16" s="16"/>
      <c r="D16" s="16"/>
      <c r="E16" s="53"/>
      <c r="F16" s="51">
        <f t="shared" si="0"/>
        <v>0</v>
      </c>
    </row>
    <row r="17" spans="1:6" hidden="1">
      <c r="A17" s="21" t="s">
        <v>191</v>
      </c>
      <c r="B17" s="66" t="s">
        <v>39</v>
      </c>
      <c r="C17" s="82" t="s">
        <v>44</v>
      </c>
      <c r="D17" s="15">
        <f>m.sheet!I73</f>
        <v>63.499096948818902</v>
      </c>
      <c r="E17" s="52">
        <v>34749</v>
      </c>
      <c r="F17" s="51">
        <f t="shared" si="0"/>
        <v>2206530.1198745081</v>
      </c>
    </row>
    <row r="18" spans="1:6" hidden="1">
      <c r="A18" s="21" t="s">
        <v>192</v>
      </c>
      <c r="B18" s="66" t="s">
        <v>40</v>
      </c>
      <c r="C18" s="82" t="s">
        <v>44</v>
      </c>
      <c r="D18" s="15">
        <f>m.sheet!I80</f>
        <v>64.169723444846156</v>
      </c>
      <c r="E18" s="52">
        <v>35138.75</v>
      </c>
      <c r="F18" s="51">
        <f t="shared" si="0"/>
        <v>2254843.869697588</v>
      </c>
    </row>
    <row r="19" spans="1:6" ht="28.8" hidden="1">
      <c r="A19" s="21" t="s">
        <v>193</v>
      </c>
      <c r="B19" s="64" t="s">
        <v>37</v>
      </c>
      <c r="C19" s="82" t="s">
        <v>24</v>
      </c>
      <c r="D19" s="15">
        <f>m.sheet!I125</f>
        <v>35.819295016987546</v>
      </c>
      <c r="E19" s="54">
        <v>13021.95</v>
      </c>
      <c r="F19" s="51">
        <f t="shared" si="0"/>
        <v>466437.06874646101</v>
      </c>
    </row>
    <row r="20" spans="1:6" ht="30" hidden="1" customHeight="1">
      <c r="A20" s="21" t="s">
        <v>194</v>
      </c>
      <c r="B20" s="67" t="str">
        <f>m.sheet!B127</f>
        <v>Pacca brick work in ground floor cement, sand mortar:- Ratio 1:4</v>
      </c>
      <c r="C20" s="17" t="s">
        <v>24</v>
      </c>
      <c r="D20" s="18">
        <f>m.sheet!I141</f>
        <v>27.708274348810875</v>
      </c>
      <c r="E20" s="55">
        <v>14034.6</v>
      </c>
      <c r="F20" s="51">
        <f t="shared" si="0"/>
        <v>388874.54717582109</v>
      </c>
    </row>
    <row r="21" spans="1:6" ht="30" hidden="1" customHeight="1">
      <c r="A21" s="21" t="s">
        <v>195</v>
      </c>
      <c r="B21" s="68" t="s">
        <v>26</v>
      </c>
      <c r="C21" s="81" t="s">
        <v>25</v>
      </c>
      <c r="D21" s="14">
        <f>m.sheet!I149</f>
        <v>229.2093023255814</v>
      </c>
      <c r="E21" s="52">
        <v>432.5</v>
      </c>
      <c r="F21" s="51">
        <f t="shared" si="0"/>
        <v>99133.023255813954</v>
      </c>
    </row>
    <row r="22" spans="1:6" ht="30" hidden="1" customHeight="1">
      <c r="A22" s="21" t="s">
        <v>196</v>
      </c>
      <c r="B22" s="64" t="s">
        <v>27</v>
      </c>
      <c r="C22" s="82" t="s">
        <v>25</v>
      </c>
      <c r="D22" s="15">
        <f>m.sheet!I157</f>
        <v>182.13953488372096</v>
      </c>
      <c r="E22" s="54">
        <v>578</v>
      </c>
      <c r="F22" s="51">
        <f t="shared" si="0"/>
        <v>105276.65116279072</v>
      </c>
    </row>
    <row r="23" spans="1:6" ht="30" hidden="1" customHeight="1">
      <c r="A23" s="21" t="s">
        <v>197</v>
      </c>
      <c r="B23" s="64" t="s">
        <v>28</v>
      </c>
      <c r="C23" s="80" t="s">
        <v>25</v>
      </c>
      <c r="D23" s="20">
        <f>m.sheet!I164</f>
        <v>193.39534883720933</v>
      </c>
      <c r="E23" s="55">
        <v>483.35</v>
      </c>
      <c r="F23" s="51">
        <f t="shared" si="0"/>
        <v>93477.641860465126</v>
      </c>
    </row>
    <row r="24" spans="1:6" ht="43.2" hidden="1">
      <c r="A24" s="21" t="s">
        <v>198</v>
      </c>
      <c r="B24" s="63" t="s">
        <v>45</v>
      </c>
      <c r="C24" s="82" t="s">
        <v>25</v>
      </c>
      <c r="D24" s="15">
        <f>D23+D22+D21</f>
        <v>604.74418604651169</v>
      </c>
      <c r="E24" s="52">
        <v>52.1</v>
      </c>
      <c r="F24" s="51">
        <f t="shared" si="0"/>
        <v>31507.172093023259</v>
      </c>
    </row>
    <row r="25" spans="1:6" hidden="1">
      <c r="A25" s="21" t="s">
        <v>199</v>
      </c>
      <c r="B25" s="66" t="s">
        <v>46</v>
      </c>
      <c r="C25" s="82" t="s">
        <v>25</v>
      </c>
      <c r="D25" s="15">
        <f>D24</f>
        <v>604.74418604651169</v>
      </c>
      <c r="E25" s="52">
        <v>181.25</v>
      </c>
      <c r="F25" s="51">
        <f t="shared" si="0"/>
        <v>109609.88372093024</v>
      </c>
    </row>
    <row r="26" spans="1:6" ht="43.2" hidden="1">
      <c r="A26" s="21" t="s">
        <v>200</v>
      </c>
      <c r="B26" s="68" t="s">
        <v>29</v>
      </c>
      <c r="C26" s="81" t="s">
        <v>25</v>
      </c>
      <c r="D26" s="14">
        <f>m.sheet!I193</f>
        <v>22.601162790697675</v>
      </c>
      <c r="E26" s="51">
        <v>875.3</v>
      </c>
      <c r="F26" s="51">
        <f t="shared" si="0"/>
        <v>19782.797790697674</v>
      </c>
    </row>
    <row r="27" spans="1:6" ht="57.6" hidden="1">
      <c r="A27" s="21" t="s">
        <v>167</v>
      </c>
      <c r="B27" s="64" t="s">
        <v>30</v>
      </c>
      <c r="C27" s="82" t="s">
        <v>25</v>
      </c>
      <c r="D27" s="15">
        <f>m.sheet!I205</f>
        <v>88.38372093023257</v>
      </c>
      <c r="E27" s="52">
        <v>836.4</v>
      </c>
      <c r="F27" s="51">
        <f t="shared" si="0"/>
        <v>73924.144186046513</v>
      </c>
    </row>
    <row r="28" spans="1:6" ht="149.25" hidden="1" customHeight="1">
      <c r="A28" s="21" t="s">
        <v>201</v>
      </c>
      <c r="B28" s="63" t="s">
        <v>41</v>
      </c>
      <c r="C28" s="82" t="s">
        <v>25</v>
      </c>
      <c r="D28" s="15">
        <f>m.sheet!I171</f>
        <v>193.39534883720933</v>
      </c>
      <c r="E28" s="52">
        <v>2104.9</v>
      </c>
      <c r="F28" s="51">
        <f t="shared" si="0"/>
        <v>407077.86976744194</v>
      </c>
    </row>
    <row r="29" spans="1:6" ht="30" hidden="1" customHeight="1">
      <c r="A29" s="21" t="s">
        <v>202</v>
      </c>
      <c r="B29" s="66" t="s">
        <v>42</v>
      </c>
      <c r="C29" s="82" t="s">
        <v>43</v>
      </c>
      <c r="D29" s="82">
        <v>2</v>
      </c>
      <c r="E29" s="52">
        <v>1017.35</v>
      </c>
      <c r="F29" s="51">
        <f t="shared" si="0"/>
        <v>2034.7</v>
      </c>
    </row>
    <row r="30" spans="1:6" ht="86.4" hidden="1">
      <c r="A30" s="21" t="s">
        <v>203</v>
      </c>
      <c r="B30" s="64" t="s">
        <v>60</v>
      </c>
      <c r="C30" s="82" t="s">
        <v>25</v>
      </c>
      <c r="D30" s="15">
        <f>m.sheet!I35</f>
        <v>159.93488372093023</v>
      </c>
      <c r="E30" s="54">
        <v>129.25</v>
      </c>
      <c r="F30" s="51">
        <f t="shared" si="0"/>
        <v>20671.583720930234</v>
      </c>
    </row>
    <row r="31" spans="1:6" ht="57.6" hidden="1">
      <c r="A31" s="21" t="s">
        <v>204</v>
      </c>
      <c r="B31" s="63" t="s">
        <v>47</v>
      </c>
      <c r="C31" s="82" t="s">
        <v>25</v>
      </c>
      <c r="D31" s="15">
        <f>m.sheet!I180</f>
        <v>68.455813953488374</v>
      </c>
      <c r="E31" s="54">
        <v>3100.25</v>
      </c>
      <c r="F31" s="51">
        <f t="shared" si="0"/>
        <v>212230.13720930234</v>
      </c>
    </row>
    <row r="32" spans="1:6" ht="86.4" hidden="1">
      <c r="A32" s="21" t="s">
        <v>205</v>
      </c>
      <c r="B32" s="64" t="s">
        <v>69</v>
      </c>
      <c r="C32" s="82" t="s">
        <v>25</v>
      </c>
      <c r="D32" s="15">
        <f>m.sheet!I225</f>
        <v>184.18604651162795</v>
      </c>
      <c r="E32" s="52">
        <v>5723.15</v>
      </c>
      <c r="F32" s="51">
        <f t="shared" si="0"/>
        <v>1054124.3720930235</v>
      </c>
    </row>
    <row r="33" spans="1:9" ht="30" hidden="1" customHeight="1">
      <c r="A33" s="21" t="s">
        <v>206</v>
      </c>
      <c r="B33" s="64" t="s">
        <v>70</v>
      </c>
      <c r="C33" s="82"/>
      <c r="D33" s="15">
        <f>D32</f>
        <v>184.18604651162795</v>
      </c>
      <c r="E33" s="52">
        <v>69.05</v>
      </c>
      <c r="F33" s="51">
        <f t="shared" si="0"/>
        <v>12718.04651162791</v>
      </c>
      <c r="I33" t="s">
        <v>61</v>
      </c>
    </row>
    <row r="34" spans="1:9" ht="86.4" hidden="1">
      <c r="A34" s="21" t="s">
        <v>207</v>
      </c>
      <c r="B34" s="64" t="s">
        <v>89</v>
      </c>
      <c r="C34" s="82" t="s">
        <v>25</v>
      </c>
      <c r="D34" s="15">
        <f>m.sheet!I278</f>
        <v>14.243720930232557</v>
      </c>
      <c r="E34" s="52">
        <v>3380.3</v>
      </c>
      <c r="F34" s="51">
        <f t="shared" si="0"/>
        <v>48148.049860465115</v>
      </c>
    </row>
    <row r="35" spans="1:9" ht="86.4" hidden="1">
      <c r="A35" s="21" t="s">
        <v>208</v>
      </c>
      <c r="B35" s="63" t="s">
        <v>90</v>
      </c>
      <c r="C35" s="82" t="s">
        <v>25</v>
      </c>
      <c r="D35" s="15">
        <f>m.sheet!I285</f>
        <v>24.558139534883722</v>
      </c>
      <c r="E35" s="52">
        <v>7309.4</v>
      </c>
      <c r="F35" s="51">
        <f t="shared" si="0"/>
        <v>179505.26511627907</v>
      </c>
    </row>
    <row r="36" spans="1:9" hidden="1">
      <c r="A36" s="21" t="s">
        <v>209</v>
      </c>
      <c r="B36" s="64" t="s">
        <v>92</v>
      </c>
      <c r="C36" s="82" t="s">
        <v>24</v>
      </c>
      <c r="D36" s="15">
        <f>m.sheet!I23</f>
        <v>176.58550396375992</v>
      </c>
      <c r="E36" s="54">
        <v>1085.9000000000001</v>
      </c>
      <c r="F36" s="51">
        <f t="shared" si="0"/>
        <v>191754.1987542469</v>
      </c>
    </row>
    <row r="37" spans="1:9" ht="111.75" hidden="1" customHeight="1">
      <c r="A37" s="21" t="s">
        <v>210</v>
      </c>
      <c r="B37" s="64" t="s">
        <v>71</v>
      </c>
      <c r="C37" s="82" t="s">
        <v>25</v>
      </c>
      <c r="D37" s="15">
        <f>m.sheet!I232</f>
        <v>15.348837209302326</v>
      </c>
      <c r="E37" s="52">
        <v>3871.35</v>
      </c>
      <c r="F37" s="51">
        <f t="shared" si="0"/>
        <v>59420.720930232557</v>
      </c>
    </row>
    <row r="38" spans="1:9" ht="100.8" hidden="1">
      <c r="A38" s="21" t="s">
        <v>211</v>
      </c>
      <c r="B38" s="64" t="s">
        <v>76</v>
      </c>
      <c r="C38" s="82" t="s">
        <v>25</v>
      </c>
      <c r="D38" s="15">
        <f>m.sheet!I241</f>
        <v>31.720930232558143</v>
      </c>
      <c r="E38" s="52">
        <v>5550.55</v>
      </c>
      <c r="F38" s="51">
        <f t="shared" si="0"/>
        <v>176068.60930232561</v>
      </c>
    </row>
    <row r="39" spans="1:9" ht="144" hidden="1">
      <c r="A39" s="21" t="s">
        <v>212</v>
      </c>
      <c r="B39" s="64" t="s">
        <v>72</v>
      </c>
      <c r="C39" s="82" t="s">
        <v>25</v>
      </c>
      <c r="D39" s="15">
        <f>m.sheet!I257</f>
        <v>23.944186046511629</v>
      </c>
      <c r="E39" s="52">
        <v>12672.3</v>
      </c>
      <c r="F39" s="51">
        <f t="shared" si="0"/>
        <v>303427.90883720928</v>
      </c>
    </row>
    <row r="40" spans="1:9" ht="72" hidden="1">
      <c r="A40" s="21" t="s">
        <v>213</v>
      </c>
      <c r="B40" s="64" t="s">
        <v>73</v>
      </c>
      <c r="C40" s="82" t="s">
        <v>25</v>
      </c>
      <c r="D40" s="15">
        <f>m.sheet!I249</f>
        <v>23.944186046511629</v>
      </c>
      <c r="E40" s="52">
        <v>14904.7</v>
      </c>
      <c r="F40" s="51">
        <f t="shared" si="0"/>
        <v>356880.90976744186</v>
      </c>
    </row>
    <row r="41" spans="1:9" ht="115.2" hidden="1">
      <c r="A41" s="21" t="s">
        <v>214</v>
      </c>
      <c r="B41" s="64" t="s">
        <v>74</v>
      </c>
      <c r="C41" s="82" t="s">
        <v>25</v>
      </c>
      <c r="D41" s="15">
        <f>m.sheet!I264</f>
        <v>7.7767441860465123</v>
      </c>
      <c r="E41" s="52">
        <v>17617.599999999999</v>
      </c>
      <c r="F41" s="51">
        <f t="shared" si="0"/>
        <v>137007.56837209302</v>
      </c>
    </row>
    <row r="42" spans="1:9" ht="115.2" hidden="1">
      <c r="A42" s="21" t="s">
        <v>215</v>
      </c>
      <c r="B42" s="64" t="s">
        <v>75</v>
      </c>
      <c r="C42" s="82" t="s">
        <v>25</v>
      </c>
      <c r="D42" s="15">
        <f>m.sheet!I271</f>
        <v>5.525581395348838</v>
      </c>
      <c r="E42" s="52">
        <v>26213.75</v>
      </c>
      <c r="F42" s="51">
        <f t="shared" si="0"/>
        <v>144846.20930232559</v>
      </c>
    </row>
    <row r="43" spans="1:9" ht="30" hidden="1" customHeight="1">
      <c r="A43" s="21" t="s">
        <v>216</v>
      </c>
      <c r="B43" s="63" t="s">
        <v>91</v>
      </c>
      <c r="C43" s="82" t="s">
        <v>25</v>
      </c>
      <c r="D43" s="15">
        <f>m.sheet!I292</f>
        <v>13.097674418604653</v>
      </c>
      <c r="E43" s="52">
        <v>4776.8999999999996</v>
      </c>
      <c r="F43" s="51">
        <f t="shared" si="0"/>
        <v>62566.280930232562</v>
      </c>
    </row>
    <row r="44" spans="1:9" hidden="1">
      <c r="A44" s="21"/>
      <c r="B44" s="66"/>
      <c r="C44" s="82"/>
      <c r="D44" s="82"/>
      <c r="E44" s="52"/>
      <c r="F44" s="52"/>
    </row>
    <row r="45" spans="1:9" hidden="1">
      <c r="A45" s="21"/>
      <c r="B45" s="96" t="s">
        <v>126</v>
      </c>
      <c r="C45" s="96"/>
      <c r="D45" s="96"/>
      <c r="E45" s="96"/>
      <c r="F45" s="56">
        <f>SUM(F5:F44)</f>
        <v>11375122.810840905</v>
      </c>
    </row>
    <row r="46" spans="1:9" ht="15.75" hidden="1" customHeight="1">
      <c r="A46" s="47"/>
      <c r="B46" s="69" t="s">
        <v>134</v>
      </c>
      <c r="C46" s="48"/>
      <c r="D46" s="48"/>
      <c r="E46" s="57"/>
      <c r="F46" s="58"/>
    </row>
    <row r="47" spans="1:9" ht="43.2" hidden="1">
      <c r="A47" s="21" t="s">
        <v>217</v>
      </c>
      <c r="B47" s="64" t="s">
        <v>95</v>
      </c>
      <c r="C47" s="82" t="s">
        <v>43</v>
      </c>
      <c r="D47" s="82">
        <f>'CR-EW-SHEET'!D5</f>
        <v>16</v>
      </c>
      <c r="E47" s="52">
        <v>1907.5</v>
      </c>
      <c r="F47" s="52">
        <f>E47*D47</f>
        <v>30520</v>
      </c>
    </row>
    <row r="48" spans="1:9" ht="57.6" hidden="1">
      <c r="A48" s="21" t="s">
        <v>218</v>
      </c>
      <c r="B48" s="64" t="s">
        <v>97</v>
      </c>
      <c r="C48" s="82" t="s">
        <v>43</v>
      </c>
      <c r="D48" s="82">
        <f>'CR-EW-SHEET'!D6</f>
        <v>8</v>
      </c>
      <c r="E48" s="52">
        <v>9218.15</v>
      </c>
      <c r="F48" s="52">
        <f t="shared" ref="F48:F71" si="1">E48*D48</f>
        <v>73745.2</v>
      </c>
    </row>
    <row r="49" spans="1:6" ht="28.8" hidden="1">
      <c r="A49" s="21" t="s">
        <v>219</v>
      </c>
      <c r="B49" s="64" t="s">
        <v>98</v>
      </c>
      <c r="C49" s="82" t="s">
        <v>43</v>
      </c>
      <c r="D49" s="82">
        <f>'CR-EW-SHEET'!D7</f>
        <v>8</v>
      </c>
      <c r="E49" s="52">
        <v>90.65</v>
      </c>
      <c r="F49" s="52">
        <f t="shared" si="1"/>
        <v>725.2</v>
      </c>
    </row>
    <row r="50" spans="1:6" ht="115.2" hidden="1">
      <c r="A50" s="21" t="s">
        <v>220</v>
      </c>
      <c r="B50" s="64" t="s">
        <v>99</v>
      </c>
      <c r="C50" s="82" t="s">
        <v>100</v>
      </c>
      <c r="D50" s="82">
        <f>'CR-EW-SHEET'!D8</f>
        <v>0</v>
      </c>
      <c r="E50" s="52">
        <v>23383.7</v>
      </c>
      <c r="F50" s="52">
        <f t="shared" si="1"/>
        <v>0</v>
      </c>
    </row>
    <row r="51" spans="1:6" ht="86.4" hidden="1">
      <c r="A51" s="21" t="s">
        <v>221</v>
      </c>
      <c r="B51" s="64" t="s">
        <v>101</v>
      </c>
      <c r="C51" s="82"/>
      <c r="D51" s="82">
        <f>'CR-EW-SHEET'!D9</f>
        <v>0</v>
      </c>
      <c r="E51" s="52"/>
      <c r="F51" s="52">
        <f t="shared" si="1"/>
        <v>0</v>
      </c>
    </row>
    <row r="52" spans="1:6" hidden="1">
      <c r="A52" s="21" t="s">
        <v>222</v>
      </c>
      <c r="B52" s="66" t="s">
        <v>102</v>
      </c>
      <c r="C52" s="82" t="s">
        <v>43</v>
      </c>
      <c r="D52" s="82">
        <f>'CR-EW-SHEET'!D10</f>
        <v>6</v>
      </c>
      <c r="E52" s="52">
        <v>1547.7</v>
      </c>
      <c r="F52" s="52">
        <f t="shared" si="1"/>
        <v>9286.2000000000007</v>
      </c>
    </row>
    <row r="53" spans="1:6" hidden="1">
      <c r="A53" s="21" t="s">
        <v>223</v>
      </c>
      <c r="B53" s="66" t="s">
        <v>103</v>
      </c>
      <c r="C53" s="82" t="s">
        <v>43</v>
      </c>
      <c r="D53" s="82">
        <f>'CR-EW-SHEET'!D11</f>
        <v>2</v>
      </c>
      <c r="E53" s="52">
        <v>1404.8</v>
      </c>
      <c r="F53" s="52">
        <f t="shared" si="1"/>
        <v>2809.6</v>
      </c>
    </row>
    <row r="54" spans="1:6" ht="86.4" hidden="1">
      <c r="A54" s="21" t="s">
        <v>224</v>
      </c>
      <c r="B54" s="64" t="s">
        <v>104</v>
      </c>
      <c r="C54" s="82"/>
      <c r="D54" s="82">
        <f>'CR-EW-SHEET'!D12</f>
        <v>0</v>
      </c>
      <c r="E54" s="52"/>
      <c r="F54" s="52">
        <f t="shared" si="1"/>
        <v>0</v>
      </c>
    </row>
    <row r="55" spans="1:6" hidden="1">
      <c r="A55" s="21" t="s">
        <v>225</v>
      </c>
      <c r="B55" s="66" t="s">
        <v>105</v>
      </c>
      <c r="C55" s="82" t="s">
        <v>43</v>
      </c>
      <c r="D55" s="82">
        <f>'CR-EW-SHEET'!D13</f>
        <v>2</v>
      </c>
      <c r="E55" s="52">
        <v>12215.35</v>
      </c>
      <c r="F55" s="52">
        <f t="shared" si="1"/>
        <v>24430.7</v>
      </c>
    </row>
    <row r="56" spans="1:6" hidden="1">
      <c r="A56" s="21" t="s">
        <v>226</v>
      </c>
      <c r="B56" s="66" t="s">
        <v>106</v>
      </c>
      <c r="C56" s="82" t="s">
        <v>43</v>
      </c>
      <c r="D56" s="82">
        <f>'CR-EW-SHEET'!D14</f>
        <v>2</v>
      </c>
      <c r="E56" s="52">
        <v>11315.35</v>
      </c>
      <c r="F56" s="52">
        <f t="shared" si="1"/>
        <v>22630.7</v>
      </c>
    </row>
    <row r="57" spans="1:6" ht="158.4" hidden="1">
      <c r="A57" s="21" t="s">
        <v>227</v>
      </c>
      <c r="B57" s="64" t="s">
        <v>107</v>
      </c>
      <c r="C57" s="82" t="s">
        <v>100</v>
      </c>
      <c r="D57" s="82">
        <f>'CR-EW-SHEET'!D15</f>
        <v>2</v>
      </c>
      <c r="E57" s="52">
        <v>3494.45</v>
      </c>
      <c r="F57" s="52">
        <f t="shared" si="1"/>
        <v>6988.9</v>
      </c>
    </row>
    <row r="58" spans="1:6" ht="57.6" hidden="1">
      <c r="A58" s="21" t="s">
        <v>228</v>
      </c>
      <c r="B58" s="64" t="s">
        <v>108</v>
      </c>
      <c r="C58" s="82"/>
      <c r="D58" s="82">
        <f>'CR-EW-SHEET'!D16</f>
        <v>0</v>
      </c>
      <c r="E58" s="52"/>
      <c r="F58" s="52">
        <f t="shared" si="1"/>
        <v>0</v>
      </c>
    </row>
    <row r="59" spans="1:6" hidden="1">
      <c r="A59" s="21" t="s">
        <v>229</v>
      </c>
      <c r="B59" s="66" t="s">
        <v>109</v>
      </c>
      <c r="C59" s="82" t="s">
        <v>110</v>
      </c>
      <c r="D59" s="82">
        <f>'CR-EW-SHEET'!D17</f>
        <v>100</v>
      </c>
      <c r="E59" s="52">
        <v>325.64999999999998</v>
      </c>
      <c r="F59" s="52">
        <f t="shared" si="1"/>
        <v>32564.999999999996</v>
      </c>
    </row>
    <row r="60" spans="1:6" ht="72" hidden="1">
      <c r="A60" s="21" t="s">
        <v>230</v>
      </c>
      <c r="B60" s="64" t="s">
        <v>111</v>
      </c>
      <c r="C60" s="82" t="s">
        <v>112</v>
      </c>
      <c r="D60" s="82">
        <f>'CR-EW-SHEET'!D18</f>
        <v>1</v>
      </c>
      <c r="E60" s="52">
        <v>12508.3</v>
      </c>
      <c r="F60" s="52">
        <f t="shared" si="1"/>
        <v>12508.3</v>
      </c>
    </row>
    <row r="61" spans="1:6" ht="57.6" hidden="1">
      <c r="A61" s="21" t="s">
        <v>231</v>
      </c>
      <c r="B61" s="64" t="s">
        <v>113</v>
      </c>
      <c r="C61" s="82"/>
      <c r="D61" s="82">
        <f>'CR-EW-SHEET'!D19</f>
        <v>0</v>
      </c>
      <c r="E61" s="52"/>
      <c r="F61" s="52">
        <f t="shared" si="1"/>
        <v>0</v>
      </c>
    </row>
    <row r="62" spans="1:6" hidden="1">
      <c r="A62" s="21" t="s">
        <v>232</v>
      </c>
      <c r="B62" s="66" t="s">
        <v>114</v>
      </c>
      <c r="C62" s="82" t="s">
        <v>43</v>
      </c>
      <c r="D62" s="82">
        <f>'CR-EW-SHEET'!D20</f>
        <v>2</v>
      </c>
      <c r="E62" s="52">
        <v>1042.5</v>
      </c>
      <c r="F62" s="52">
        <f t="shared" si="1"/>
        <v>2085</v>
      </c>
    </row>
    <row r="63" spans="1:6" hidden="1">
      <c r="A63" s="21" t="s">
        <v>233</v>
      </c>
      <c r="B63" s="66" t="s">
        <v>115</v>
      </c>
      <c r="C63" s="82" t="s">
        <v>43</v>
      </c>
      <c r="D63" s="82">
        <f>'CR-EW-SHEET'!D21</f>
        <v>4</v>
      </c>
      <c r="E63" s="52">
        <v>678.9</v>
      </c>
      <c r="F63" s="52">
        <f t="shared" si="1"/>
        <v>2715.6</v>
      </c>
    </row>
    <row r="64" spans="1:6" hidden="1">
      <c r="A64" s="21" t="s">
        <v>234</v>
      </c>
      <c r="B64" s="66" t="s">
        <v>116</v>
      </c>
      <c r="C64" s="82" t="s">
        <v>43</v>
      </c>
      <c r="D64" s="82">
        <f>'CR-EW-SHEET'!D22</f>
        <v>12</v>
      </c>
      <c r="E64" s="52">
        <v>665.7</v>
      </c>
      <c r="F64" s="52">
        <f t="shared" si="1"/>
        <v>7988.4000000000005</v>
      </c>
    </row>
    <row r="65" spans="1:6" hidden="1">
      <c r="A65" s="21" t="s">
        <v>235</v>
      </c>
      <c r="B65" s="66" t="s">
        <v>117</v>
      </c>
      <c r="C65" s="82" t="s">
        <v>43</v>
      </c>
      <c r="D65" s="82">
        <f>'CR-EW-SHEET'!D23</f>
        <v>28</v>
      </c>
      <c r="E65" s="52">
        <v>536.1</v>
      </c>
      <c r="F65" s="52">
        <f t="shared" si="1"/>
        <v>15010.800000000001</v>
      </c>
    </row>
    <row r="66" spans="1:6" ht="43.2" hidden="1">
      <c r="A66" s="21" t="s">
        <v>236</v>
      </c>
      <c r="B66" s="64" t="s">
        <v>118</v>
      </c>
      <c r="C66" s="82"/>
      <c r="D66" s="82">
        <f>'CR-EW-SHEET'!D24</f>
        <v>0</v>
      </c>
      <c r="E66" s="52"/>
      <c r="F66" s="52">
        <f t="shared" si="1"/>
        <v>0</v>
      </c>
    </row>
    <row r="67" spans="1:6" hidden="1">
      <c r="A67" s="21" t="s">
        <v>237</v>
      </c>
      <c r="B67" s="64" t="s">
        <v>119</v>
      </c>
      <c r="C67" s="82" t="s">
        <v>43</v>
      </c>
      <c r="D67" s="82">
        <f>'CR-EW-SHEET'!D25</f>
        <v>28</v>
      </c>
      <c r="E67" s="52">
        <v>583.54999999999995</v>
      </c>
      <c r="F67" s="52">
        <f t="shared" si="1"/>
        <v>16339.399999999998</v>
      </c>
    </row>
    <row r="68" spans="1:6" ht="57.6" hidden="1">
      <c r="A68" s="21" t="s">
        <v>238</v>
      </c>
      <c r="B68" s="64" t="s">
        <v>120</v>
      </c>
      <c r="C68" s="82"/>
      <c r="D68" s="82">
        <f>'CR-EW-SHEET'!D26</f>
        <v>0</v>
      </c>
      <c r="E68" s="52"/>
      <c r="F68" s="52">
        <f t="shared" si="1"/>
        <v>0</v>
      </c>
    </row>
    <row r="69" spans="1:6" hidden="1">
      <c r="A69" s="21" t="s">
        <v>239</v>
      </c>
      <c r="B69" s="66" t="s">
        <v>121</v>
      </c>
      <c r="C69" s="82"/>
      <c r="D69" s="82">
        <f>'CR-EW-SHEET'!D27</f>
        <v>0</v>
      </c>
      <c r="E69" s="52"/>
      <c r="F69" s="52">
        <f t="shared" si="1"/>
        <v>0</v>
      </c>
    </row>
    <row r="70" spans="1:6" hidden="1">
      <c r="A70" s="21" t="s">
        <v>240</v>
      </c>
      <c r="B70" s="66" t="s">
        <v>122</v>
      </c>
      <c r="C70" s="82" t="s">
        <v>124</v>
      </c>
      <c r="D70" s="82">
        <f>'CR-EW-SHEET'!D28</f>
        <v>50</v>
      </c>
      <c r="E70" s="52">
        <v>106</v>
      </c>
      <c r="F70" s="52">
        <f t="shared" si="1"/>
        <v>5300</v>
      </c>
    </row>
    <row r="71" spans="1:6" hidden="1">
      <c r="A71" s="21" t="s">
        <v>241</v>
      </c>
      <c r="B71" s="66" t="s">
        <v>123</v>
      </c>
      <c r="C71" s="82" t="s">
        <v>124</v>
      </c>
      <c r="D71" s="82">
        <f>'CR-EW-SHEET'!D29</f>
        <v>50</v>
      </c>
      <c r="E71" s="52">
        <v>118.5</v>
      </c>
      <c r="F71" s="52">
        <f t="shared" si="1"/>
        <v>5925</v>
      </c>
    </row>
    <row r="72" spans="1:6" hidden="1">
      <c r="A72" s="21" t="s">
        <v>242</v>
      </c>
      <c r="B72" s="71" t="s">
        <v>125</v>
      </c>
      <c r="C72" s="12"/>
      <c r="D72" s="12"/>
      <c r="E72" s="56"/>
      <c r="F72" s="56">
        <f>SUM(F47:F71)</f>
        <v>271574</v>
      </c>
    </row>
    <row r="73" spans="1:6" hidden="1">
      <c r="A73" s="82"/>
      <c r="B73" s="61" t="s">
        <v>135</v>
      </c>
      <c r="C73" s="49"/>
      <c r="D73" s="49"/>
      <c r="E73" s="59"/>
      <c r="F73" s="60"/>
    </row>
    <row r="74" spans="1:6" ht="57.6" hidden="1">
      <c r="A74" s="21" t="s">
        <v>243</v>
      </c>
      <c r="B74" s="64" t="s">
        <v>32</v>
      </c>
      <c r="C74" s="82" t="s">
        <v>24</v>
      </c>
      <c r="D74" s="82">
        <v>22.42</v>
      </c>
      <c r="E74" s="52">
        <v>339.65</v>
      </c>
      <c r="F74" s="52">
        <f>E74*D74</f>
        <v>7614.9530000000004</v>
      </c>
    </row>
    <row r="75" spans="1:6" hidden="1">
      <c r="A75" s="21" t="s">
        <v>244</v>
      </c>
      <c r="B75" s="64" t="s">
        <v>33</v>
      </c>
      <c r="C75" s="82" t="s">
        <v>24</v>
      </c>
      <c r="D75" s="82">
        <v>22.42</v>
      </c>
      <c r="E75" s="52">
        <v>164.5</v>
      </c>
      <c r="F75" s="52">
        <f t="shared" ref="F75:F106" si="2">E75*D75</f>
        <v>3688.09</v>
      </c>
    </row>
    <row r="76" spans="1:6" ht="28.8" hidden="1">
      <c r="A76" s="21" t="s">
        <v>245</v>
      </c>
      <c r="B76" s="64" t="s">
        <v>31</v>
      </c>
      <c r="C76" s="82" t="s">
        <v>24</v>
      </c>
      <c r="D76" s="82">
        <v>22.42</v>
      </c>
      <c r="E76" s="52">
        <v>235.8</v>
      </c>
      <c r="F76" s="52">
        <f t="shared" si="2"/>
        <v>5286.6360000000004</v>
      </c>
    </row>
    <row r="77" spans="1:6" ht="43.2" hidden="1">
      <c r="A77" s="21" t="s">
        <v>246</v>
      </c>
      <c r="B77" s="64" t="s">
        <v>81</v>
      </c>
      <c r="C77" s="82"/>
      <c r="D77" s="82"/>
      <c r="E77" s="52"/>
      <c r="F77" s="52">
        <f t="shared" si="2"/>
        <v>0</v>
      </c>
    </row>
    <row r="78" spans="1:6" hidden="1">
      <c r="A78" s="21" t="s">
        <v>247</v>
      </c>
      <c r="B78" s="64" t="s">
        <v>80</v>
      </c>
      <c r="C78" s="82" t="s">
        <v>24</v>
      </c>
      <c r="D78" s="82">
        <v>1.1200000000000001</v>
      </c>
      <c r="E78" s="52">
        <v>11140.4</v>
      </c>
      <c r="F78" s="52">
        <f t="shared" si="2"/>
        <v>12477.248000000001</v>
      </c>
    </row>
    <row r="79" spans="1:6" hidden="1">
      <c r="A79" s="21" t="s">
        <v>248</v>
      </c>
      <c r="B79" s="64" t="s">
        <v>83</v>
      </c>
      <c r="C79" s="82" t="s">
        <v>24</v>
      </c>
      <c r="D79" s="82">
        <v>0.84</v>
      </c>
      <c r="E79" s="52">
        <v>12625.55</v>
      </c>
      <c r="F79" s="52">
        <f t="shared" si="2"/>
        <v>10605.462</v>
      </c>
    </row>
    <row r="80" spans="1:6" hidden="1">
      <c r="A80" s="21" t="s">
        <v>249</v>
      </c>
      <c r="B80" s="64" t="s">
        <v>82</v>
      </c>
      <c r="C80" s="82" t="s">
        <v>24</v>
      </c>
      <c r="D80" s="82">
        <v>0.52</v>
      </c>
      <c r="E80" s="52">
        <v>13011.7</v>
      </c>
      <c r="F80" s="52">
        <f t="shared" si="2"/>
        <v>6766.0840000000007</v>
      </c>
    </row>
    <row r="81" spans="1:6" hidden="1">
      <c r="A81" s="21" t="s">
        <v>250</v>
      </c>
      <c r="B81" s="64" t="s">
        <v>85</v>
      </c>
      <c r="C81" s="82" t="s">
        <v>24</v>
      </c>
      <c r="D81" s="82">
        <v>5.05</v>
      </c>
      <c r="E81" s="52">
        <v>4613.25</v>
      </c>
      <c r="F81" s="52">
        <f t="shared" si="2"/>
        <v>23296.912499999999</v>
      </c>
    </row>
    <row r="82" spans="1:6" ht="115.2" hidden="1">
      <c r="A82" s="21" t="s">
        <v>251</v>
      </c>
      <c r="B82" s="64" t="s">
        <v>36</v>
      </c>
      <c r="C82" s="82"/>
      <c r="D82" s="82"/>
      <c r="E82" s="52"/>
      <c r="F82" s="52">
        <f t="shared" si="2"/>
        <v>0</v>
      </c>
    </row>
    <row r="83" spans="1:6" ht="86.4" hidden="1">
      <c r="A83" s="21" t="s">
        <v>252</v>
      </c>
      <c r="B83" s="64" t="s">
        <v>34</v>
      </c>
      <c r="C83" s="82" t="s">
        <v>24</v>
      </c>
      <c r="D83" s="82">
        <v>2.8</v>
      </c>
      <c r="E83" s="52">
        <v>18022.05</v>
      </c>
      <c r="F83" s="52">
        <f>E83*D83</f>
        <v>50461.74</v>
      </c>
    </row>
    <row r="84" spans="1:6" ht="57.6" hidden="1">
      <c r="A84" s="21" t="s">
        <v>253</v>
      </c>
      <c r="B84" s="64" t="s">
        <v>35</v>
      </c>
      <c r="C84" s="82" t="s">
        <v>24</v>
      </c>
      <c r="D84" s="82">
        <v>13.08</v>
      </c>
      <c r="E84" s="52">
        <v>21857.8</v>
      </c>
      <c r="F84" s="52">
        <f t="shared" si="2"/>
        <v>285900.02399999998</v>
      </c>
    </row>
    <row r="85" spans="1:6" ht="72" hidden="1">
      <c r="A85" s="21" t="s">
        <v>254</v>
      </c>
      <c r="B85" s="64" t="s">
        <v>38</v>
      </c>
      <c r="C85" s="82"/>
      <c r="D85" s="82"/>
      <c r="E85" s="52"/>
      <c r="F85" s="52">
        <f>E85*D85</f>
        <v>0</v>
      </c>
    </row>
    <row r="86" spans="1:6" hidden="1">
      <c r="A86" s="21" t="s">
        <v>255</v>
      </c>
      <c r="B86" s="64" t="s">
        <v>39</v>
      </c>
      <c r="C86" s="82" t="s">
        <v>44</v>
      </c>
      <c r="D86" s="82">
        <v>18.41</v>
      </c>
      <c r="E86" s="52">
        <v>34749</v>
      </c>
      <c r="F86" s="52">
        <f t="shared" si="2"/>
        <v>639729.09</v>
      </c>
    </row>
    <row r="87" spans="1:6" ht="28.8" hidden="1">
      <c r="A87" s="21" t="s">
        <v>256</v>
      </c>
      <c r="B87" s="64" t="s">
        <v>37</v>
      </c>
      <c r="C87" s="82" t="s">
        <v>24</v>
      </c>
      <c r="D87" s="82">
        <v>13.08</v>
      </c>
      <c r="E87" s="52">
        <v>13021.95</v>
      </c>
      <c r="F87" s="52">
        <f t="shared" si="2"/>
        <v>170327.106</v>
      </c>
    </row>
    <row r="88" spans="1:6" ht="28.8" hidden="1">
      <c r="A88" s="21" t="s">
        <v>257</v>
      </c>
      <c r="B88" s="64" t="s">
        <v>37</v>
      </c>
      <c r="C88" s="82" t="s">
        <v>24</v>
      </c>
      <c r="D88" s="82">
        <v>9.48</v>
      </c>
      <c r="E88" s="52">
        <v>14034.6</v>
      </c>
      <c r="F88" s="52">
        <f t="shared" si="2"/>
        <v>133048.008</v>
      </c>
    </row>
    <row r="89" spans="1:6" hidden="1">
      <c r="A89" s="21" t="s">
        <v>258</v>
      </c>
      <c r="B89" s="64" t="s">
        <v>26</v>
      </c>
      <c r="C89" s="82" t="s">
        <v>25</v>
      </c>
      <c r="D89" s="82">
        <v>57.3</v>
      </c>
      <c r="E89" s="52">
        <v>432.5</v>
      </c>
      <c r="F89" s="52">
        <f t="shared" si="2"/>
        <v>24782.25</v>
      </c>
    </row>
    <row r="90" spans="1:6" hidden="1">
      <c r="A90" s="21" t="s">
        <v>259</v>
      </c>
      <c r="B90" s="64" t="s">
        <v>27</v>
      </c>
      <c r="C90" s="82" t="s">
        <v>25</v>
      </c>
      <c r="D90" s="82">
        <v>47.07</v>
      </c>
      <c r="E90" s="52">
        <v>578</v>
      </c>
      <c r="F90" s="52">
        <f>E90*D90</f>
        <v>27206.46</v>
      </c>
    </row>
    <row r="91" spans="1:6" ht="28.8" hidden="1">
      <c r="A91" s="21" t="s">
        <v>260</v>
      </c>
      <c r="B91" s="64" t="s">
        <v>28</v>
      </c>
      <c r="C91" s="82" t="s">
        <v>25</v>
      </c>
      <c r="D91" s="82">
        <v>9.2100000000000009</v>
      </c>
      <c r="E91" s="52">
        <v>483.35</v>
      </c>
      <c r="F91" s="52">
        <f t="shared" si="2"/>
        <v>4451.6535000000003</v>
      </c>
    </row>
    <row r="92" spans="1:6" ht="43.2" hidden="1">
      <c r="A92" s="21" t="s">
        <v>261</v>
      </c>
      <c r="B92" s="64" t="s">
        <v>45</v>
      </c>
      <c r="C92" s="82" t="s">
        <v>25</v>
      </c>
      <c r="D92" s="82">
        <v>113.58</v>
      </c>
      <c r="E92" s="52">
        <v>52.1</v>
      </c>
      <c r="F92" s="52">
        <f t="shared" si="2"/>
        <v>5917.518</v>
      </c>
    </row>
    <row r="93" spans="1:6" hidden="1">
      <c r="A93" s="21" t="s">
        <v>262</v>
      </c>
      <c r="B93" s="64" t="s">
        <v>46</v>
      </c>
      <c r="C93" s="82" t="s">
        <v>25</v>
      </c>
      <c r="D93" s="82">
        <v>113.58</v>
      </c>
      <c r="E93" s="52">
        <v>181.25</v>
      </c>
      <c r="F93" s="52">
        <f t="shared" si="2"/>
        <v>20586.375</v>
      </c>
    </row>
    <row r="94" spans="1:6" ht="43.2" hidden="1">
      <c r="A94" s="21" t="s">
        <v>263</v>
      </c>
      <c r="B94" s="64" t="s">
        <v>29</v>
      </c>
      <c r="C94" s="82" t="s">
        <v>25</v>
      </c>
      <c r="D94" s="82">
        <v>4.3</v>
      </c>
      <c r="E94" s="52">
        <v>875.3</v>
      </c>
      <c r="F94" s="52">
        <f t="shared" si="2"/>
        <v>3763.7899999999995</v>
      </c>
    </row>
    <row r="95" spans="1:6" ht="57.6" hidden="1">
      <c r="A95" s="21" t="s">
        <v>264</v>
      </c>
      <c r="B95" s="64" t="s">
        <v>30</v>
      </c>
      <c r="C95" s="82" t="s">
        <v>25</v>
      </c>
      <c r="D95" s="82">
        <v>57.3</v>
      </c>
      <c r="E95" s="52">
        <v>836.4</v>
      </c>
      <c r="F95" s="52">
        <f t="shared" si="2"/>
        <v>47925.719999999994</v>
      </c>
    </row>
    <row r="96" spans="1:6" ht="86.4" hidden="1">
      <c r="A96" s="21" t="s">
        <v>265</v>
      </c>
      <c r="B96" s="64" t="s">
        <v>41</v>
      </c>
      <c r="C96" s="82" t="s">
        <v>25</v>
      </c>
      <c r="D96" s="82">
        <v>9.2100000000000009</v>
      </c>
      <c r="E96" s="52">
        <v>2104.9</v>
      </c>
      <c r="F96" s="52">
        <f>E96*D96</f>
        <v>19386.129000000001</v>
      </c>
    </row>
    <row r="97" spans="1:6" hidden="1">
      <c r="A97" s="21" t="s">
        <v>266</v>
      </c>
      <c r="B97" s="64" t="s">
        <v>42</v>
      </c>
      <c r="C97" s="82" t="s">
        <v>43</v>
      </c>
      <c r="D97" s="82">
        <v>2</v>
      </c>
      <c r="E97" s="52">
        <v>1017.35</v>
      </c>
      <c r="F97" s="52">
        <f t="shared" si="2"/>
        <v>2034.7</v>
      </c>
    </row>
    <row r="98" spans="1:6" ht="86.4" hidden="1">
      <c r="A98" s="21" t="s">
        <v>267</v>
      </c>
      <c r="B98" s="64" t="s">
        <v>60</v>
      </c>
      <c r="C98" s="82" t="s">
        <v>25</v>
      </c>
      <c r="D98" s="82">
        <v>18.420000000000002</v>
      </c>
      <c r="E98" s="52">
        <v>129.25</v>
      </c>
      <c r="F98" s="52">
        <f t="shared" si="2"/>
        <v>2380.7850000000003</v>
      </c>
    </row>
    <row r="99" spans="1:6" ht="115.2" hidden="1">
      <c r="A99" s="21" t="s">
        <v>268</v>
      </c>
      <c r="B99" s="64" t="s">
        <v>137</v>
      </c>
      <c r="C99" s="82" t="s">
        <v>25</v>
      </c>
      <c r="D99" s="82">
        <v>20.47</v>
      </c>
      <c r="E99" s="52">
        <v>3557.5</v>
      </c>
      <c r="F99" s="52">
        <f>E99*D99</f>
        <v>72822.024999999994</v>
      </c>
    </row>
    <row r="100" spans="1:6" ht="115.2" hidden="1">
      <c r="A100" s="21" t="s">
        <v>269</v>
      </c>
      <c r="B100" s="64" t="s">
        <v>138</v>
      </c>
      <c r="C100" s="82" t="s">
        <v>25</v>
      </c>
      <c r="D100" s="82">
        <v>6.25</v>
      </c>
      <c r="E100" s="52">
        <v>2752.45</v>
      </c>
      <c r="F100" s="52">
        <f t="shared" si="2"/>
        <v>17202.8125</v>
      </c>
    </row>
    <row r="101" spans="1:6" hidden="1">
      <c r="A101" s="21" t="s">
        <v>270</v>
      </c>
      <c r="B101" s="64" t="s">
        <v>92</v>
      </c>
      <c r="C101" s="82" t="s">
        <v>24</v>
      </c>
      <c r="D101" s="82">
        <v>10.09</v>
      </c>
      <c r="E101" s="52">
        <v>1085.9000000000001</v>
      </c>
      <c r="F101" s="52">
        <f>E101*D101</f>
        <v>10956.731000000002</v>
      </c>
    </row>
    <row r="102" spans="1:6" ht="72" hidden="1">
      <c r="A102" s="21" t="s">
        <v>271</v>
      </c>
      <c r="B102" s="64" t="s">
        <v>71</v>
      </c>
      <c r="C102" s="82" t="s">
        <v>25</v>
      </c>
      <c r="D102" s="82">
        <v>4.5999999999999996</v>
      </c>
      <c r="E102" s="52">
        <v>3871.35</v>
      </c>
      <c r="F102" s="52">
        <f t="shared" si="2"/>
        <v>17808.21</v>
      </c>
    </row>
    <row r="103" spans="1:6" ht="100.8" hidden="1">
      <c r="A103" s="21" t="s">
        <v>272</v>
      </c>
      <c r="B103" s="64" t="s">
        <v>76</v>
      </c>
      <c r="C103" s="82" t="s">
        <v>25</v>
      </c>
      <c r="D103" s="82">
        <v>17.04</v>
      </c>
      <c r="E103" s="52">
        <v>5550.55</v>
      </c>
      <c r="F103" s="52">
        <f t="shared" si="2"/>
        <v>94581.372000000003</v>
      </c>
    </row>
    <row r="104" spans="1:6" ht="144" hidden="1">
      <c r="A104" s="21" t="s">
        <v>273</v>
      </c>
      <c r="B104" s="64" t="s">
        <v>72</v>
      </c>
      <c r="C104" s="82" t="s">
        <v>25</v>
      </c>
      <c r="D104" s="82">
        <v>1.23</v>
      </c>
      <c r="E104" s="52">
        <v>12672.3</v>
      </c>
      <c r="F104" s="52">
        <f t="shared" si="2"/>
        <v>15586.928999999998</v>
      </c>
    </row>
    <row r="105" spans="1:6" ht="72" hidden="1">
      <c r="A105" s="21" t="s">
        <v>274</v>
      </c>
      <c r="B105" s="64" t="s">
        <v>73</v>
      </c>
      <c r="C105" s="82" t="s">
        <v>25</v>
      </c>
      <c r="D105" s="82">
        <v>1.23</v>
      </c>
      <c r="E105" s="52">
        <v>14904.7</v>
      </c>
      <c r="F105" s="52">
        <f>E105*D105</f>
        <v>18332.780999999999</v>
      </c>
    </row>
    <row r="106" spans="1:6" ht="115.2" hidden="1">
      <c r="A106" s="21" t="s">
        <v>275</v>
      </c>
      <c r="B106" s="64" t="s">
        <v>139</v>
      </c>
      <c r="C106" s="82" t="s">
        <v>25</v>
      </c>
      <c r="D106" s="82">
        <v>7.29</v>
      </c>
      <c r="E106" s="52">
        <v>17617.599999999999</v>
      </c>
      <c r="F106" s="52">
        <f t="shared" si="2"/>
        <v>128432.30399999999</v>
      </c>
    </row>
    <row r="107" spans="1:6" hidden="1">
      <c r="A107" s="21"/>
      <c r="B107" s="64" t="s">
        <v>140</v>
      </c>
      <c r="C107" s="82"/>
      <c r="D107" s="82"/>
      <c r="E107" s="52"/>
      <c r="F107" s="56">
        <f>SUM(F74:F106)</f>
        <v>1883359.8984999992</v>
      </c>
    </row>
    <row r="108" spans="1:6" ht="21.75" hidden="1" customHeight="1">
      <c r="A108" s="82"/>
      <c r="B108" s="73" t="s">
        <v>141</v>
      </c>
      <c r="C108" s="74"/>
      <c r="D108" s="74"/>
      <c r="E108" s="74"/>
      <c r="F108" s="75"/>
    </row>
    <row r="109" spans="1:6" ht="28.8" hidden="1">
      <c r="A109" s="21" t="s">
        <v>276</v>
      </c>
      <c r="B109" s="64" t="s">
        <v>142</v>
      </c>
      <c r="C109" s="82" t="s">
        <v>43</v>
      </c>
      <c r="D109" s="82">
        <v>2</v>
      </c>
      <c r="E109" s="52">
        <v>3631.3</v>
      </c>
      <c r="F109" s="52">
        <f>E109*D109</f>
        <v>7262.6</v>
      </c>
    </row>
    <row r="110" spans="1:6" ht="72" hidden="1">
      <c r="A110" s="21" t="s">
        <v>277</v>
      </c>
      <c r="B110" s="64" t="s">
        <v>143</v>
      </c>
      <c r="C110" s="82"/>
      <c r="D110" s="82"/>
      <c r="E110" s="52"/>
      <c r="F110" s="52">
        <f t="shared" ref="F110:F127" si="3">E110*D110</f>
        <v>0</v>
      </c>
    </row>
    <row r="111" spans="1:6" hidden="1">
      <c r="A111" s="21" t="s">
        <v>278</v>
      </c>
      <c r="B111" s="64" t="s">
        <v>144</v>
      </c>
      <c r="C111" s="82" t="s">
        <v>43</v>
      </c>
      <c r="D111" s="82">
        <v>2</v>
      </c>
      <c r="E111" s="52">
        <v>2184.1</v>
      </c>
      <c r="F111" s="52">
        <f t="shared" si="3"/>
        <v>4368.2</v>
      </c>
    </row>
    <row r="112" spans="1:6" hidden="1">
      <c r="A112" s="21" t="s">
        <v>279</v>
      </c>
      <c r="B112" s="64" t="s">
        <v>145</v>
      </c>
      <c r="C112" s="82" t="s">
        <v>43</v>
      </c>
      <c r="D112" s="82">
        <v>2</v>
      </c>
      <c r="E112" s="52">
        <v>1824.1</v>
      </c>
      <c r="F112" s="52">
        <f t="shared" si="3"/>
        <v>3648.2</v>
      </c>
    </row>
    <row r="113" spans="1:6" hidden="1">
      <c r="A113" s="21" t="s">
        <v>280</v>
      </c>
      <c r="B113" s="64" t="s">
        <v>146</v>
      </c>
      <c r="C113" s="82" t="s">
        <v>43</v>
      </c>
      <c r="D113" s="82">
        <v>2</v>
      </c>
      <c r="E113" s="52">
        <v>2304.1</v>
      </c>
      <c r="F113" s="52">
        <f t="shared" si="3"/>
        <v>4608.2</v>
      </c>
    </row>
    <row r="114" spans="1:6" hidden="1">
      <c r="A114" s="21" t="s">
        <v>281</v>
      </c>
      <c r="B114" s="64" t="s">
        <v>147</v>
      </c>
      <c r="C114" s="82" t="s">
        <v>110</v>
      </c>
      <c r="D114" s="82">
        <v>2</v>
      </c>
      <c r="E114" s="52">
        <v>684.1</v>
      </c>
      <c r="F114" s="52">
        <f t="shared" si="3"/>
        <v>1368.2</v>
      </c>
    </row>
    <row r="115" spans="1:6" ht="86.4" hidden="1">
      <c r="A115" s="21" t="s">
        <v>282</v>
      </c>
      <c r="B115" s="64" t="s">
        <v>148</v>
      </c>
      <c r="C115" s="82" t="s">
        <v>149</v>
      </c>
      <c r="D115" s="82">
        <v>45</v>
      </c>
      <c r="E115" s="52">
        <v>37.5</v>
      </c>
      <c r="F115" s="52">
        <f t="shared" si="3"/>
        <v>1687.5</v>
      </c>
    </row>
    <row r="116" spans="1:6" ht="57.6" hidden="1">
      <c r="A116" s="21" t="s">
        <v>283</v>
      </c>
      <c r="B116" s="64" t="s">
        <v>150</v>
      </c>
      <c r="C116" s="82" t="s">
        <v>43</v>
      </c>
      <c r="D116" s="82">
        <v>2</v>
      </c>
      <c r="E116" s="52">
        <v>2555.9499999999998</v>
      </c>
      <c r="F116" s="52">
        <f>E116*D116</f>
        <v>5111.8999999999996</v>
      </c>
    </row>
    <row r="117" spans="1:6" ht="28.8" hidden="1">
      <c r="A117" s="21" t="s">
        <v>284</v>
      </c>
      <c r="B117" s="64" t="s">
        <v>151</v>
      </c>
      <c r="C117" s="82" t="s">
        <v>43</v>
      </c>
      <c r="D117" s="82">
        <v>2</v>
      </c>
      <c r="E117" s="52">
        <v>3445.15</v>
      </c>
      <c r="F117" s="52">
        <f t="shared" si="3"/>
        <v>6890.3</v>
      </c>
    </row>
    <row r="118" spans="1:6" ht="57.6" hidden="1">
      <c r="A118" s="21" t="s">
        <v>285</v>
      </c>
      <c r="B118" s="64" t="s">
        <v>152</v>
      </c>
      <c r="C118" s="82" t="s">
        <v>153</v>
      </c>
      <c r="D118" s="82">
        <v>2</v>
      </c>
      <c r="E118" s="52">
        <v>21266.799999999999</v>
      </c>
      <c r="F118" s="52">
        <f t="shared" si="3"/>
        <v>42533.599999999999</v>
      </c>
    </row>
    <row r="119" spans="1:6" ht="43.2" hidden="1">
      <c r="A119" s="21" t="s">
        <v>286</v>
      </c>
      <c r="B119" s="64" t="s">
        <v>154</v>
      </c>
      <c r="C119" s="82"/>
      <c r="D119" s="82">
        <v>2</v>
      </c>
      <c r="E119" s="52">
        <v>582.25</v>
      </c>
      <c r="F119" s="52">
        <f>E119*D119</f>
        <v>1164.5</v>
      </c>
    </row>
    <row r="120" spans="1:6" hidden="1">
      <c r="A120" s="21" t="s">
        <v>287</v>
      </c>
      <c r="B120" s="64" t="s">
        <v>155</v>
      </c>
      <c r="C120" s="82" t="s">
        <v>136</v>
      </c>
      <c r="D120" s="82">
        <v>18</v>
      </c>
      <c r="E120" s="52">
        <v>702.8</v>
      </c>
      <c r="F120" s="52">
        <f t="shared" si="3"/>
        <v>12650.4</v>
      </c>
    </row>
    <row r="121" spans="1:6" hidden="1">
      <c r="A121" s="21" t="s">
        <v>288</v>
      </c>
      <c r="B121" s="64" t="s">
        <v>156</v>
      </c>
      <c r="C121" s="82" t="s">
        <v>136</v>
      </c>
      <c r="D121" s="82">
        <v>15</v>
      </c>
      <c r="E121" s="52">
        <v>1028.8</v>
      </c>
      <c r="F121" s="52">
        <f t="shared" si="3"/>
        <v>15432</v>
      </c>
    </row>
    <row r="122" spans="1:6" hidden="1">
      <c r="A122" s="21" t="s">
        <v>289</v>
      </c>
      <c r="B122" s="64" t="s">
        <v>157</v>
      </c>
      <c r="C122" s="82" t="s">
        <v>136</v>
      </c>
      <c r="D122" s="82">
        <v>16</v>
      </c>
      <c r="E122" s="52">
        <v>1696.5</v>
      </c>
      <c r="F122" s="52">
        <f t="shared" si="3"/>
        <v>27144</v>
      </c>
    </row>
    <row r="123" spans="1:6" ht="72" hidden="1">
      <c r="A123" s="21" t="s">
        <v>290</v>
      </c>
      <c r="B123" s="64" t="s">
        <v>158</v>
      </c>
      <c r="C123" s="82"/>
      <c r="D123" s="82"/>
      <c r="E123" s="52"/>
      <c r="F123" s="52">
        <f t="shared" si="3"/>
        <v>0</v>
      </c>
    </row>
    <row r="124" spans="1:6" hidden="1">
      <c r="A124" s="21" t="s">
        <v>291</v>
      </c>
      <c r="B124" s="64" t="s">
        <v>159</v>
      </c>
      <c r="C124" s="82"/>
      <c r="D124" s="82"/>
      <c r="E124" s="52"/>
      <c r="F124" s="52">
        <f t="shared" si="3"/>
        <v>0</v>
      </c>
    </row>
    <row r="125" spans="1:6" hidden="1">
      <c r="A125" s="21" t="s">
        <v>292</v>
      </c>
      <c r="B125" s="64" t="s">
        <v>160</v>
      </c>
      <c r="C125" s="82" t="s">
        <v>124</v>
      </c>
      <c r="D125" s="82">
        <v>20</v>
      </c>
      <c r="E125" s="52">
        <v>159.94999999999999</v>
      </c>
      <c r="F125" s="52">
        <f t="shared" si="3"/>
        <v>3199</v>
      </c>
    </row>
    <row r="126" spans="1:6" hidden="1">
      <c r="A126" s="21" t="s">
        <v>293</v>
      </c>
      <c r="B126" s="64" t="s">
        <v>161</v>
      </c>
      <c r="C126" s="82" t="s">
        <v>124</v>
      </c>
      <c r="D126" s="82">
        <v>15</v>
      </c>
      <c r="E126" s="52">
        <v>257.5</v>
      </c>
      <c r="F126" s="52">
        <f>E126*D126</f>
        <v>3862.5</v>
      </c>
    </row>
    <row r="127" spans="1:6" ht="57.6" hidden="1">
      <c r="A127" s="21" t="s">
        <v>294</v>
      </c>
      <c r="B127" s="64" t="s">
        <v>162</v>
      </c>
      <c r="C127" s="82" t="s">
        <v>43</v>
      </c>
      <c r="D127" s="82">
        <v>1</v>
      </c>
      <c r="E127" s="52">
        <v>25300</v>
      </c>
      <c r="F127" s="52">
        <f t="shared" si="3"/>
        <v>25300</v>
      </c>
    </row>
    <row r="128" spans="1:6" s="22" customFormat="1" hidden="1">
      <c r="A128" s="21"/>
      <c r="B128" s="70" t="s">
        <v>163</v>
      </c>
      <c r="C128" s="12"/>
      <c r="D128" s="12"/>
      <c r="E128" s="56"/>
      <c r="F128" s="56">
        <f>SUM(F109:F127)</f>
        <v>166231.1</v>
      </c>
    </row>
    <row r="129" spans="1:7" ht="15" customHeight="1">
      <c r="A129" s="82"/>
      <c r="B129" s="73" t="s">
        <v>164</v>
      </c>
      <c r="C129" s="74"/>
      <c r="D129" s="74"/>
      <c r="E129" s="74"/>
      <c r="F129" s="75"/>
      <c r="G129" s="76"/>
    </row>
    <row r="130" spans="1:7" ht="43.2">
      <c r="A130" s="21" t="s">
        <v>217</v>
      </c>
      <c r="B130" s="64" t="s">
        <v>95</v>
      </c>
      <c r="C130" s="82" t="s">
        <v>43</v>
      </c>
      <c r="D130" s="82">
        <v>2</v>
      </c>
      <c r="E130" s="52"/>
      <c r="F130" s="52"/>
    </row>
    <row r="131" spans="1:7" ht="86.4">
      <c r="A131" s="21" t="s">
        <v>218</v>
      </c>
      <c r="B131" s="64" t="s">
        <v>101</v>
      </c>
      <c r="C131" s="82"/>
      <c r="D131" s="82"/>
      <c r="E131" s="52"/>
      <c r="F131" s="52"/>
    </row>
    <row r="132" spans="1:7">
      <c r="A132" s="21" t="s">
        <v>219</v>
      </c>
      <c r="B132" s="64" t="s">
        <v>102</v>
      </c>
      <c r="C132" s="82" t="s">
        <v>43</v>
      </c>
      <c r="D132" s="82">
        <v>2</v>
      </c>
      <c r="E132" s="52"/>
      <c r="F132" s="52"/>
    </row>
    <row r="133" spans="1:7" ht="57.6">
      <c r="A133" s="21" t="s">
        <v>220</v>
      </c>
      <c r="B133" s="64" t="s">
        <v>108</v>
      </c>
      <c r="C133" s="82"/>
      <c r="D133" s="82"/>
      <c r="E133" s="52"/>
      <c r="F133" s="52"/>
    </row>
    <row r="134" spans="1:7">
      <c r="A134" s="21" t="s">
        <v>221</v>
      </c>
      <c r="B134" s="64" t="s">
        <v>109</v>
      </c>
      <c r="C134" s="82" t="s">
        <v>110</v>
      </c>
      <c r="D134" s="82">
        <v>35</v>
      </c>
      <c r="E134" s="52"/>
      <c r="F134" s="52"/>
    </row>
    <row r="135" spans="1:7" ht="72">
      <c r="A135" s="21" t="s">
        <v>222</v>
      </c>
      <c r="B135" s="64" t="s">
        <v>111</v>
      </c>
      <c r="C135" s="82" t="s">
        <v>112</v>
      </c>
      <c r="D135" s="82">
        <v>2</v>
      </c>
      <c r="E135" s="52"/>
      <c r="F135" s="52"/>
    </row>
    <row r="136" spans="1:7" ht="57.6">
      <c r="A136" s="21" t="s">
        <v>223</v>
      </c>
      <c r="B136" s="64" t="s">
        <v>113</v>
      </c>
      <c r="C136" s="82"/>
      <c r="D136" s="82"/>
      <c r="E136" s="52"/>
      <c r="F136" s="52"/>
    </row>
    <row r="137" spans="1:7">
      <c r="A137" s="21" t="s">
        <v>224</v>
      </c>
      <c r="B137" s="64" t="s">
        <v>114</v>
      </c>
      <c r="C137" s="82" t="s">
        <v>43</v>
      </c>
      <c r="D137" s="82">
        <v>2</v>
      </c>
      <c r="E137" s="52"/>
      <c r="F137" s="52"/>
    </row>
    <row r="138" spans="1:7" ht="43.2">
      <c r="A138" s="21" t="s">
        <v>225</v>
      </c>
      <c r="B138" s="64" t="s">
        <v>118</v>
      </c>
      <c r="C138" s="82"/>
      <c r="D138" s="82"/>
      <c r="E138" s="52"/>
      <c r="F138" s="52"/>
    </row>
    <row r="139" spans="1:7">
      <c r="A139" s="21" t="s">
        <v>226</v>
      </c>
      <c r="B139" s="64" t="s">
        <v>119</v>
      </c>
      <c r="C139" s="82" t="s">
        <v>43</v>
      </c>
      <c r="D139" s="82">
        <v>4</v>
      </c>
      <c r="E139" s="52"/>
      <c r="F139" s="52"/>
    </row>
    <row r="140" spans="1:7" ht="57.6">
      <c r="A140" s="21" t="s">
        <v>227</v>
      </c>
      <c r="B140" s="64" t="s">
        <v>120</v>
      </c>
      <c r="C140" s="82"/>
      <c r="D140" s="82"/>
      <c r="E140" s="52"/>
      <c r="F140" s="52"/>
    </row>
    <row r="141" spans="1:7">
      <c r="A141" s="21" t="s">
        <v>228</v>
      </c>
      <c r="B141" s="64" t="s">
        <v>122</v>
      </c>
      <c r="C141" s="82" t="s">
        <v>124</v>
      </c>
      <c r="D141" s="82">
        <v>20</v>
      </c>
      <c r="E141" s="52"/>
      <c r="F141" s="52"/>
    </row>
    <row r="142" spans="1:7">
      <c r="A142" s="21" t="s">
        <v>229</v>
      </c>
      <c r="B142" s="64" t="s">
        <v>123</v>
      </c>
      <c r="C142" s="82" t="s">
        <v>124</v>
      </c>
      <c r="D142" s="82">
        <v>10</v>
      </c>
      <c r="E142" s="52"/>
      <c r="F142" s="52"/>
    </row>
    <row r="143" spans="1:7">
      <c r="A143" s="21"/>
      <c r="B143" s="70" t="s">
        <v>165</v>
      </c>
      <c r="C143" s="12"/>
      <c r="D143" s="12"/>
      <c r="E143" s="56"/>
      <c r="F143" s="56"/>
    </row>
    <row r="144" spans="1:7" hidden="1">
      <c r="A144" s="77"/>
      <c r="B144" s="78" t="s">
        <v>169</v>
      </c>
      <c r="C144" s="78"/>
      <c r="D144" s="78"/>
      <c r="E144" s="78"/>
      <c r="F144" s="79"/>
    </row>
    <row r="145" spans="1:6" ht="144" hidden="1">
      <c r="A145" s="16" t="s">
        <v>295</v>
      </c>
      <c r="B145" s="64" t="s">
        <v>168</v>
      </c>
      <c r="C145" s="82" t="s">
        <v>136</v>
      </c>
      <c r="D145" s="15">
        <f>500/3.281</f>
        <v>152.39256324291375</v>
      </c>
      <c r="E145" s="52">
        <v>6972.2</v>
      </c>
      <c r="F145" s="52">
        <f t="shared" ref="F145" si="4">E145*D145</f>
        <v>1062511.4294422432</v>
      </c>
    </row>
    <row r="146" spans="1:6" ht="43.2" hidden="1">
      <c r="A146" s="16" t="s">
        <v>296</v>
      </c>
      <c r="B146" s="64" t="s">
        <v>170</v>
      </c>
      <c r="C146" s="82" t="s">
        <v>43</v>
      </c>
      <c r="D146" s="82">
        <v>1</v>
      </c>
      <c r="E146" s="52">
        <v>29500</v>
      </c>
      <c r="F146" s="52">
        <f>E146*D146</f>
        <v>29500</v>
      </c>
    </row>
    <row r="147" spans="1:6" ht="57.6" hidden="1">
      <c r="A147" s="16" t="s">
        <v>297</v>
      </c>
      <c r="B147" s="64" t="s">
        <v>171</v>
      </c>
      <c r="C147" s="82" t="s">
        <v>43</v>
      </c>
      <c r="D147" s="82">
        <v>1</v>
      </c>
      <c r="E147" s="52">
        <v>12850</v>
      </c>
      <c r="F147" s="52">
        <f>E147*D147</f>
        <v>12850</v>
      </c>
    </row>
    <row r="148" spans="1:6" s="22" customFormat="1" hidden="1">
      <c r="A148" s="25"/>
      <c r="B148" s="70" t="s">
        <v>126</v>
      </c>
      <c r="C148" s="12"/>
      <c r="D148" s="24"/>
      <c r="E148" s="56"/>
      <c r="F148" s="56">
        <f>SUM(F145:F147)</f>
        <v>1104861.4294422432</v>
      </c>
    </row>
    <row r="149" spans="1:6" hidden="1">
      <c r="A149" s="12"/>
      <c r="B149" s="71" t="s">
        <v>166</v>
      </c>
      <c r="C149" s="12"/>
      <c r="D149" s="12"/>
      <c r="E149" s="56"/>
      <c r="F149" s="56">
        <f>F143+F128+F107+F72+F45+F148</f>
        <v>14801149.238783147</v>
      </c>
    </row>
    <row r="150" spans="1:6" hidden="1"/>
  </sheetData>
  <mergeCells count="5">
    <mergeCell ref="A1:F1"/>
    <mergeCell ref="G1:L1"/>
    <mergeCell ref="A2:F2"/>
    <mergeCell ref="G2:L2"/>
    <mergeCell ref="B45:E45"/>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sheetPr>
    <tabColor rgb="FFFFC000"/>
  </sheetPr>
  <dimension ref="A1:L147"/>
  <sheetViews>
    <sheetView view="pageBreakPreview" topLeftCell="A3" zoomScale="60" workbookViewId="0">
      <selection activeCell="O172" sqref="O172:O175"/>
    </sheetView>
  </sheetViews>
  <sheetFormatPr defaultRowHeight="14.4"/>
  <cols>
    <col min="1" max="1" width="8" style="4" customWidth="1"/>
    <col min="2" max="2" width="55.88671875" style="72" customWidth="1"/>
    <col min="3" max="3" width="9.109375" style="4"/>
    <col min="4" max="4" width="10" style="4" bestFit="1" customWidth="1"/>
    <col min="5" max="5" width="13.33203125" style="54" bestFit="1" customWidth="1"/>
    <col min="6" max="6" width="19.6640625" style="54" bestFit="1" customWidth="1"/>
  </cols>
  <sheetData>
    <row r="1" spans="1:12" ht="48" customHeight="1">
      <c r="A1" s="93" t="s">
        <v>298</v>
      </c>
      <c r="B1" s="94"/>
      <c r="C1" s="94"/>
      <c r="D1" s="94"/>
      <c r="E1" s="94"/>
      <c r="F1" s="94"/>
      <c r="G1" s="94"/>
      <c r="H1" s="94"/>
      <c r="I1" s="94"/>
      <c r="J1" s="94"/>
      <c r="K1" s="94"/>
      <c r="L1" s="94"/>
    </row>
    <row r="2" spans="1:12" ht="24.75" customHeight="1">
      <c r="A2" s="94" t="s">
        <v>176</v>
      </c>
      <c r="B2" s="94"/>
      <c r="C2" s="94"/>
      <c r="D2" s="94"/>
      <c r="E2" s="94"/>
      <c r="F2" s="94"/>
      <c r="G2" s="95"/>
      <c r="H2" s="95"/>
      <c r="I2" s="95"/>
      <c r="J2" s="95"/>
      <c r="K2" s="95"/>
      <c r="L2" s="95"/>
    </row>
    <row r="3" spans="1:12" s="4" customFormat="1" ht="29.25" customHeight="1">
      <c r="A3" s="42" t="s">
        <v>94</v>
      </c>
      <c r="B3" s="62" t="s">
        <v>0</v>
      </c>
      <c r="C3" s="43" t="s">
        <v>1</v>
      </c>
      <c r="D3" s="43" t="s">
        <v>2</v>
      </c>
      <c r="E3" s="50" t="s">
        <v>3</v>
      </c>
      <c r="F3" s="50" t="s">
        <v>4</v>
      </c>
    </row>
    <row r="4" spans="1:12" ht="57.6" hidden="1">
      <c r="A4" s="21" t="s">
        <v>179</v>
      </c>
      <c r="B4" s="63" t="s">
        <v>32</v>
      </c>
      <c r="C4" s="81" t="s">
        <v>24</v>
      </c>
      <c r="D4" s="14">
        <f>m.sheet!I15</f>
        <v>145.19252548131371</v>
      </c>
      <c r="E4" s="51">
        <v>339.65</v>
      </c>
      <c r="F4" s="51">
        <f>E4*D4</f>
        <v>49314.641279728196</v>
      </c>
    </row>
    <row r="5" spans="1:12" hidden="1">
      <c r="A5" s="21" t="s">
        <v>180</v>
      </c>
      <c r="B5" s="64" t="s">
        <v>33</v>
      </c>
      <c r="C5" s="82" t="s">
        <v>24</v>
      </c>
      <c r="D5" s="14">
        <f>D4</f>
        <v>145.19252548131371</v>
      </c>
      <c r="E5" s="52">
        <v>164.5</v>
      </c>
      <c r="F5" s="51">
        <f t="shared" ref="F5:F42" si="0">E5*D5</f>
        <v>23884.170441676106</v>
      </c>
    </row>
    <row r="6" spans="1:12" ht="28.8" hidden="1">
      <c r="A6" s="21" t="s">
        <v>181</v>
      </c>
      <c r="B6" s="65" t="s">
        <v>31</v>
      </c>
      <c r="C6" s="80" t="s">
        <v>24</v>
      </c>
      <c r="D6" s="14">
        <f>D5</f>
        <v>145.19252548131371</v>
      </c>
      <c r="E6" s="52">
        <v>235.8</v>
      </c>
      <c r="F6" s="51">
        <f t="shared" si="0"/>
        <v>34236.397508493777</v>
      </c>
    </row>
    <row r="7" spans="1:12" ht="43.2" hidden="1">
      <c r="A7" s="21" t="s">
        <v>182</v>
      </c>
      <c r="B7" s="64" t="s">
        <v>81</v>
      </c>
      <c r="C7" s="16"/>
      <c r="D7" s="16"/>
      <c r="E7" s="53"/>
      <c r="F7" s="51">
        <f t="shared" si="0"/>
        <v>0</v>
      </c>
    </row>
    <row r="8" spans="1:12" hidden="1">
      <c r="A8" s="21" t="s">
        <v>183</v>
      </c>
      <c r="B8" s="64" t="s">
        <v>80</v>
      </c>
      <c r="C8" s="82" t="s">
        <v>24</v>
      </c>
      <c r="D8" s="15">
        <f>m.sheet!I50</f>
        <v>12.708738816534543</v>
      </c>
      <c r="E8" s="52">
        <v>11140.4</v>
      </c>
      <c r="F8" s="51">
        <f t="shared" si="0"/>
        <v>141580.43391172143</v>
      </c>
    </row>
    <row r="9" spans="1:12" hidden="1">
      <c r="A9" s="21" t="s">
        <v>184</v>
      </c>
      <c r="B9" s="66" t="s">
        <v>83</v>
      </c>
      <c r="C9" s="82" t="s">
        <v>24</v>
      </c>
      <c r="D9" s="15">
        <f>m.sheet!I57</f>
        <v>14.715458663646661</v>
      </c>
      <c r="E9" s="52">
        <v>12625.55</v>
      </c>
      <c r="F9" s="51">
        <f t="shared" si="0"/>
        <v>185790.7591308041</v>
      </c>
    </row>
    <row r="10" spans="1:12" hidden="1">
      <c r="A10" s="21" t="s">
        <v>185</v>
      </c>
      <c r="B10" s="66" t="s">
        <v>82</v>
      </c>
      <c r="C10" s="82" t="s">
        <v>24</v>
      </c>
      <c r="D10" s="15">
        <f>m.sheet!I66</f>
        <v>5.1013590033975094</v>
      </c>
      <c r="E10" s="52">
        <v>13011.7</v>
      </c>
      <c r="F10" s="51">
        <f t="shared" si="0"/>
        <v>66377.35294450738</v>
      </c>
    </row>
    <row r="11" spans="1:12" hidden="1">
      <c r="A11" s="21" t="s">
        <v>186</v>
      </c>
      <c r="B11" s="66" t="s">
        <v>85</v>
      </c>
      <c r="C11" s="82" t="s">
        <v>24</v>
      </c>
      <c r="D11" s="15">
        <f>m.sheet!I87</f>
        <v>7.2876557191392983</v>
      </c>
      <c r="E11" s="52">
        <v>4613.25</v>
      </c>
      <c r="F11" s="51">
        <f t="shared" si="0"/>
        <v>33619.777746319371</v>
      </c>
    </row>
    <row r="12" spans="1:12" ht="115.2" hidden="1">
      <c r="A12" s="21" t="s">
        <v>187</v>
      </c>
      <c r="B12" s="64" t="s">
        <v>36</v>
      </c>
      <c r="C12" s="16"/>
      <c r="D12" s="16"/>
      <c r="E12" s="53"/>
      <c r="F12" s="51">
        <f t="shared" si="0"/>
        <v>0</v>
      </c>
    </row>
    <row r="13" spans="1:12" ht="86.4" hidden="1">
      <c r="A13" s="21" t="s">
        <v>188</v>
      </c>
      <c r="B13" s="64" t="s">
        <v>34</v>
      </c>
      <c r="C13" s="82" t="s">
        <v>24</v>
      </c>
      <c r="D13" s="15">
        <f>m.sheet!I98</f>
        <v>29.173980747451871</v>
      </c>
      <c r="E13" s="52">
        <v>18022.05</v>
      </c>
      <c r="F13" s="51">
        <f t="shared" si="0"/>
        <v>525774.939729615</v>
      </c>
    </row>
    <row r="14" spans="1:12" ht="57.6" hidden="1">
      <c r="A14" s="21" t="s">
        <v>189</v>
      </c>
      <c r="B14" s="64" t="s">
        <v>35</v>
      </c>
      <c r="C14" s="82" t="s">
        <v>24</v>
      </c>
      <c r="D14" s="15">
        <f>m.sheet!I111</f>
        <v>50.172706681766705</v>
      </c>
      <c r="E14" s="52">
        <v>21857.8</v>
      </c>
      <c r="F14" s="51">
        <f t="shared" si="0"/>
        <v>1096664.9881087202</v>
      </c>
    </row>
    <row r="15" spans="1:12" ht="72" hidden="1">
      <c r="A15" s="21" t="s">
        <v>190</v>
      </c>
      <c r="B15" s="64" t="s">
        <v>38</v>
      </c>
      <c r="C15" s="16"/>
      <c r="D15" s="16"/>
      <c r="E15" s="53"/>
      <c r="F15" s="51">
        <f t="shared" si="0"/>
        <v>0</v>
      </c>
    </row>
    <row r="16" spans="1:12" hidden="1">
      <c r="A16" s="21" t="s">
        <v>191</v>
      </c>
      <c r="B16" s="66" t="s">
        <v>39</v>
      </c>
      <c r="C16" s="82" t="s">
        <v>44</v>
      </c>
      <c r="D16" s="15">
        <f>m.sheet!I73</f>
        <v>63.499096948818902</v>
      </c>
      <c r="E16" s="52">
        <v>34749</v>
      </c>
      <c r="F16" s="51">
        <f t="shared" si="0"/>
        <v>2206530.1198745081</v>
      </c>
    </row>
    <row r="17" spans="1:9" hidden="1">
      <c r="A17" s="21" t="s">
        <v>192</v>
      </c>
      <c r="B17" s="66" t="s">
        <v>40</v>
      </c>
      <c r="C17" s="82" t="s">
        <v>44</v>
      </c>
      <c r="D17" s="15">
        <f>m.sheet!I80</f>
        <v>64.169723444846156</v>
      </c>
      <c r="E17" s="52">
        <v>35138.75</v>
      </c>
      <c r="F17" s="51">
        <f t="shared" si="0"/>
        <v>2254843.869697588</v>
      </c>
    </row>
    <row r="18" spans="1:9" ht="28.8" hidden="1">
      <c r="A18" s="21" t="s">
        <v>193</v>
      </c>
      <c r="B18" s="64" t="s">
        <v>37</v>
      </c>
      <c r="C18" s="82" t="s">
        <v>24</v>
      </c>
      <c r="D18" s="15">
        <f>m.sheet!I125</f>
        <v>35.819295016987546</v>
      </c>
      <c r="E18" s="54">
        <v>13021.95</v>
      </c>
      <c r="F18" s="51">
        <f t="shared" si="0"/>
        <v>466437.06874646101</v>
      </c>
    </row>
    <row r="19" spans="1:9" ht="30" hidden="1" customHeight="1">
      <c r="A19" s="21" t="s">
        <v>194</v>
      </c>
      <c r="B19" s="67" t="str">
        <f>m.sheet!B127</f>
        <v>Pacca brick work in ground floor cement, sand mortar:- Ratio 1:4</v>
      </c>
      <c r="C19" s="17" t="s">
        <v>24</v>
      </c>
      <c r="D19" s="18">
        <f>m.sheet!I141</f>
        <v>27.708274348810875</v>
      </c>
      <c r="E19" s="55">
        <v>14034.6</v>
      </c>
      <c r="F19" s="51">
        <f t="shared" si="0"/>
        <v>388874.54717582109</v>
      </c>
    </row>
    <row r="20" spans="1:9" ht="30" hidden="1" customHeight="1">
      <c r="A20" s="21" t="s">
        <v>195</v>
      </c>
      <c r="B20" s="68" t="s">
        <v>26</v>
      </c>
      <c r="C20" s="81" t="s">
        <v>25</v>
      </c>
      <c r="D20" s="14">
        <f>m.sheet!I149</f>
        <v>229.2093023255814</v>
      </c>
      <c r="E20" s="52">
        <v>432.5</v>
      </c>
      <c r="F20" s="51">
        <f t="shared" si="0"/>
        <v>99133.023255813954</v>
      </c>
    </row>
    <row r="21" spans="1:9" ht="30" hidden="1" customHeight="1">
      <c r="A21" s="21" t="s">
        <v>196</v>
      </c>
      <c r="B21" s="64" t="s">
        <v>27</v>
      </c>
      <c r="C21" s="82" t="s">
        <v>25</v>
      </c>
      <c r="D21" s="15">
        <f>m.sheet!I157</f>
        <v>182.13953488372096</v>
      </c>
      <c r="E21" s="54">
        <v>578</v>
      </c>
      <c r="F21" s="51">
        <f t="shared" si="0"/>
        <v>105276.65116279072</v>
      </c>
    </row>
    <row r="22" spans="1:9" ht="30" hidden="1" customHeight="1">
      <c r="A22" s="21" t="s">
        <v>197</v>
      </c>
      <c r="B22" s="64" t="s">
        <v>28</v>
      </c>
      <c r="C22" s="80" t="s">
        <v>25</v>
      </c>
      <c r="D22" s="20">
        <f>m.sheet!I164</f>
        <v>193.39534883720933</v>
      </c>
      <c r="E22" s="55">
        <v>483.35</v>
      </c>
      <c r="F22" s="51">
        <f t="shared" si="0"/>
        <v>93477.641860465126</v>
      </c>
    </row>
    <row r="23" spans="1:9" ht="43.2" hidden="1">
      <c r="A23" s="21" t="s">
        <v>198</v>
      </c>
      <c r="B23" s="63" t="s">
        <v>45</v>
      </c>
      <c r="C23" s="82" t="s">
        <v>25</v>
      </c>
      <c r="D23" s="15">
        <f>D22+D21+D20</f>
        <v>604.74418604651169</v>
      </c>
      <c r="E23" s="52">
        <v>52.1</v>
      </c>
      <c r="F23" s="51">
        <f t="shared" si="0"/>
        <v>31507.172093023259</v>
      </c>
    </row>
    <row r="24" spans="1:9" hidden="1">
      <c r="A24" s="21" t="s">
        <v>199</v>
      </c>
      <c r="B24" s="66" t="s">
        <v>46</v>
      </c>
      <c r="C24" s="82" t="s">
        <v>25</v>
      </c>
      <c r="D24" s="15">
        <f>D23</f>
        <v>604.74418604651169</v>
      </c>
      <c r="E24" s="52">
        <v>181.25</v>
      </c>
      <c r="F24" s="51">
        <f t="shared" si="0"/>
        <v>109609.88372093024</v>
      </c>
    </row>
    <row r="25" spans="1:9" ht="43.2" hidden="1">
      <c r="A25" s="21" t="s">
        <v>200</v>
      </c>
      <c r="B25" s="68" t="s">
        <v>29</v>
      </c>
      <c r="C25" s="81" t="s">
        <v>25</v>
      </c>
      <c r="D25" s="14">
        <f>m.sheet!I193</f>
        <v>22.601162790697675</v>
      </c>
      <c r="E25" s="51">
        <v>875.3</v>
      </c>
      <c r="F25" s="51">
        <f t="shared" si="0"/>
        <v>19782.797790697674</v>
      </c>
    </row>
    <row r="26" spans="1:9" ht="57.6" hidden="1">
      <c r="A26" s="21" t="s">
        <v>167</v>
      </c>
      <c r="B26" s="64" t="s">
        <v>30</v>
      </c>
      <c r="C26" s="82" t="s">
        <v>25</v>
      </c>
      <c r="D26" s="15">
        <f>m.sheet!I205</f>
        <v>88.38372093023257</v>
      </c>
      <c r="E26" s="52">
        <v>836.4</v>
      </c>
      <c r="F26" s="51">
        <f t="shared" si="0"/>
        <v>73924.144186046513</v>
      </c>
    </row>
    <row r="27" spans="1:9" ht="149.25" hidden="1" customHeight="1">
      <c r="A27" s="21" t="s">
        <v>201</v>
      </c>
      <c r="B27" s="63" t="s">
        <v>41</v>
      </c>
      <c r="C27" s="82" t="s">
        <v>25</v>
      </c>
      <c r="D27" s="15">
        <f>m.sheet!I171</f>
        <v>193.39534883720933</v>
      </c>
      <c r="E27" s="52">
        <v>2104.9</v>
      </c>
      <c r="F27" s="51">
        <f t="shared" si="0"/>
        <v>407077.86976744194</v>
      </c>
    </row>
    <row r="28" spans="1:9" ht="30" hidden="1" customHeight="1">
      <c r="A28" s="21" t="s">
        <v>202</v>
      </c>
      <c r="B28" s="66" t="s">
        <v>42</v>
      </c>
      <c r="C28" s="82" t="s">
        <v>43</v>
      </c>
      <c r="D28" s="82">
        <v>2</v>
      </c>
      <c r="E28" s="52">
        <v>1017.35</v>
      </c>
      <c r="F28" s="51">
        <f t="shared" si="0"/>
        <v>2034.7</v>
      </c>
    </row>
    <row r="29" spans="1:9" ht="86.4" hidden="1">
      <c r="A29" s="21" t="s">
        <v>203</v>
      </c>
      <c r="B29" s="64" t="s">
        <v>60</v>
      </c>
      <c r="C29" s="82" t="s">
        <v>25</v>
      </c>
      <c r="D29" s="15">
        <f>m.sheet!I35</f>
        <v>159.93488372093023</v>
      </c>
      <c r="E29" s="54">
        <v>129.25</v>
      </c>
      <c r="F29" s="51">
        <f t="shared" si="0"/>
        <v>20671.583720930234</v>
      </c>
    </row>
    <row r="30" spans="1:9" ht="57.6" hidden="1">
      <c r="A30" s="21" t="s">
        <v>204</v>
      </c>
      <c r="B30" s="63" t="s">
        <v>47</v>
      </c>
      <c r="C30" s="82" t="s">
        <v>25</v>
      </c>
      <c r="D30" s="15">
        <f>m.sheet!I180</f>
        <v>68.455813953488374</v>
      </c>
      <c r="E30" s="54">
        <v>3100.25</v>
      </c>
      <c r="F30" s="51">
        <f t="shared" si="0"/>
        <v>212230.13720930234</v>
      </c>
    </row>
    <row r="31" spans="1:9" ht="86.4" hidden="1">
      <c r="A31" s="21" t="s">
        <v>205</v>
      </c>
      <c r="B31" s="64" t="s">
        <v>69</v>
      </c>
      <c r="C31" s="82" t="s">
        <v>25</v>
      </c>
      <c r="D31" s="15">
        <f>m.sheet!I225</f>
        <v>184.18604651162795</v>
      </c>
      <c r="E31" s="52">
        <v>5723.15</v>
      </c>
      <c r="F31" s="51">
        <f t="shared" si="0"/>
        <v>1054124.3720930235</v>
      </c>
    </row>
    <row r="32" spans="1:9" ht="30" hidden="1" customHeight="1">
      <c r="A32" s="21" t="s">
        <v>206</v>
      </c>
      <c r="B32" s="64" t="s">
        <v>70</v>
      </c>
      <c r="C32" s="82"/>
      <c r="D32" s="15">
        <f>D31</f>
        <v>184.18604651162795</v>
      </c>
      <c r="E32" s="52">
        <v>69.05</v>
      </c>
      <c r="F32" s="51">
        <f t="shared" si="0"/>
        <v>12718.04651162791</v>
      </c>
      <c r="I32" t="s">
        <v>61</v>
      </c>
    </row>
    <row r="33" spans="1:6" ht="86.4" hidden="1">
      <c r="A33" s="21" t="s">
        <v>207</v>
      </c>
      <c r="B33" s="64" t="s">
        <v>89</v>
      </c>
      <c r="C33" s="82" t="s">
        <v>25</v>
      </c>
      <c r="D33" s="15">
        <f>m.sheet!I278</f>
        <v>14.243720930232557</v>
      </c>
      <c r="E33" s="52">
        <v>3380.3</v>
      </c>
      <c r="F33" s="51">
        <f t="shared" si="0"/>
        <v>48148.049860465115</v>
      </c>
    </row>
    <row r="34" spans="1:6" ht="86.4" hidden="1">
      <c r="A34" s="21" t="s">
        <v>208</v>
      </c>
      <c r="B34" s="63" t="s">
        <v>90</v>
      </c>
      <c r="C34" s="82" t="s">
        <v>25</v>
      </c>
      <c r="D34" s="15">
        <f>m.sheet!I285</f>
        <v>24.558139534883722</v>
      </c>
      <c r="E34" s="52">
        <v>7309.4</v>
      </c>
      <c r="F34" s="51">
        <f t="shared" si="0"/>
        <v>179505.26511627907</v>
      </c>
    </row>
    <row r="35" spans="1:6" hidden="1">
      <c r="A35" s="21" t="s">
        <v>209</v>
      </c>
      <c r="B35" s="64" t="s">
        <v>92</v>
      </c>
      <c r="C35" s="82" t="s">
        <v>24</v>
      </c>
      <c r="D35" s="15">
        <f>m.sheet!I23</f>
        <v>176.58550396375992</v>
      </c>
      <c r="E35" s="54">
        <v>1085.9000000000001</v>
      </c>
      <c r="F35" s="51">
        <f t="shared" si="0"/>
        <v>191754.1987542469</v>
      </c>
    </row>
    <row r="36" spans="1:6" ht="111.75" hidden="1" customHeight="1">
      <c r="A36" s="21" t="s">
        <v>210</v>
      </c>
      <c r="B36" s="64" t="s">
        <v>71</v>
      </c>
      <c r="C36" s="82" t="s">
        <v>25</v>
      </c>
      <c r="D36" s="15">
        <f>m.sheet!I232</f>
        <v>15.348837209302326</v>
      </c>
      <c r="E36" s="52">
        <v>3871.35</v>
      </c>
      <c r="F36" s="51">
        <f t="shared" si="0"/>
        <v>59420.720930232557</v>
      </c>
    </row>
    <row r="37" spans="1:6" ht="100.8" hidden="1">
      <c r="A37" s="21" t="s">
        <v>211</v>
      </c>
      <c r="B37" s="64" t="s">
        <v>76</v>
      </c>
      <c r="C37" s="82" t="s">
        <v>25</v>
      </c>
      <c r="D37" s="15">
        <f>m.sheet!I241</f>
        <v>31.720930232558143</v>
      </c>
      <c r="E37" s="52">
        <v>5550.55</v>
      </c>
      <c r="F37" s="51">
        <f t="shared" si="0"/>
        <v>176068.60930232561</v>
      </c>
    </row>
    <row r="38" spans="1:6" ht="144" hidden="1">
      <c r="A38" s="21" t="s">
        <v>212</v>
      </c>
      <c r="B38" s="64" t="s">
        <v>72</v>
      </c>
      <c r="C38" s="82" t="s">
        <v>25</v>
      </c>
      <c r="D38" s="15">
        <f>m.sheet!I257</f>
        <v>23.944186046511629</v>
      </c>
      <c r="E38" s="52">
        <v>12672.3</v>
      </c>
      <c r="F38" s="51">
        <f t="shared" si="0"/>
        <v>303427.90883720928</v>
      </c>
    </row>
    <row r="39" spans="1:6" ht="72" hidden="1">
      <c r="A39" s="21" t="s">
        <v>213</v>
      </c>
      <c r="B39" s="64" t="s">
        <v>73</v>
      </c>
      <c r="C39" s="82" t="s">
        <v>25</v>
      </c>
      <c r="D39" s="15">
        <f>m.sheet!I249</f>
        <v>23.944186046511629</v>
      </c>
      <c r="E39" s="52">
        <v>14904.7</v>
      </c>
      <c r="F39" s="51">
        <f t="shared" si="0"/>
        <v>356880.90976744186</v>
      </c>
    </row>
    <row r="40" spans="1:6" ht="115.2" hidden="1">
      <c r="A40" s="21" t="s">
        <v>214</v>
      </c>
      <c r="B40" s="64" t="s">
        <v>74</v>
      </c>
      <c r="C40" s="82" t="s">
        <v>25</v>
      </c>
      <c r="D40" s="15">
        <f>m.sheet!I264</f>
        <v>7.7767441860465123</v>
      </c>
      <c r="E40" s="52">
        <v>17617.599999999999</v>
      </c>
      <c r="F40" s="51">
        <f t="shared" si="0"/>
        <v>137007.56837209302</v>
      </c>
    </row>
    <row r="41" spans="1:6" ht="115.2" hidden="1">
      <c r="A41" s="21" t="s">
        <v>215</v>
      </c>
      <c r="B41" s="64" t="s">
        <v>75</v>
      </c>
      <c r="C41" s="82" t="s">
        <v>25</v>
      </c>
      <c r="D41" s="15">
        <f>m.sheet!I271</f>
        <v>5.525581395348838</v>
      </c>
      <c r="E41" s="52">
        <v>26213.75</v>
      </c>
      <c r="F41" s="51">
        <f t="shared" si="0"/>
        <v>144846.20930232559</v>
      </c>
    </row>
    <row r="42" spans="1:6" ht="30" hidden="1" customHeight="1">
      <c r="A42" s="21" t="s">
        <v>216</v>
      </c>
      <c r="B42" s="63" t="s">
        <v>91</v>
      </c>
      <c r="C42" s="82" t="s">
        <v>25</v>
      </c>
      <c r="D42" s="15">
        <f>m.sheet!I292</f>
        <v>13.097674418604653</v>
      </c>
      <c r="E42" s="52">
        <v>4776.8999999999996</v>
      </c>
      <c r="F42" s="51">
        <f t="shared" si="0"/>
        <v>62566.280930232562</v>
      </c>
    </row>
    <row r="43" spans="1:6" hidden="1">
      <c r="A43" s="21"/>
      <c r="B43" s="66"/>
      <c r="C43" s="82"/>
      <c r="D43" s="82"/>
      <c r="E43" s="52"/>
      <c r="F43" s="52"/>
    </row>
    <row r="44" spans="1:6" hidden="1">
      <c r="A44" s="21"/>
      <c r="B44" s="96" t="s">
        <v>126</v>
      </c>
      <c r="C44" s="96"/>
      <c r="D44" s="96"/>
      <c r="E44" s="96"/>
      <c r="F44" s="56">
        <f>SUM(F4:F43)</f>
        <v>11375122.810840905</v>
      </c>
    </row>
    <row r="45" spans="1:6" ht="15.75" hidden="1" customHeight="1">
      <c r="A45" s="47"/>
      <c r="B45" s="69" t="s">
        <v>134</v>
      </c>
      <c r="C45" s="48"/>
      <c r="D45" s="48"/>
      <c r="E45" s="57"/>
      <c r="F45" s="58"/>
    </row>
    <row r="46" spans="1:6" ht="43.2" hidden="1">
      <c r="A46" s="21" t="s">
        <v>217</v>
      </c>
      <c r="B46" s="64" t="s">
        <v>95</v>
      </c>
      <c r="C46" s="82" t="s">
        <v>43</v>
      </c>
      <c r="D46" s="82">
        <f>'CR-EW-SHEET'!D5</f>
        <v>16</v>
      </c>
      <c r="E46" s="52">
        <v>1907.5</v>
      </c>
      <c r="F46" s="52">
        <f>E46*D46</f>
        <v>30520</v>
      </c>
    </row>
    <row r="47" spans="1:6" ht="57.6" hidden="1">
      <c r="A47" s="21" t="s">
        <v>218</v>
      </c>
      <c r="B47" s="64" t="s">
        <v>97</v>
      </c>
      <c r="C47" s="82" t="s">
        <v>43</v>
      </c>
      <c r="D47" s="82">
        <f>'CR-EW-SHEET'!D6</f>
        <v>8</v>
      </c>
      <c r="E47" s="52">
        <v>9218.15</v>
      </c>
      <c r="F47" s="52">
        <f t="shared" ref="F47:F70" si="1">E47*D47</f>
        <v>73745.2</v>
      </c>
    </row>
    <row r="48" spans="1:6" ht="28.8" hidden="1">
      <c r="A48" s="21" t="s">
        <v>219</v>
      </c>
      <c r="B48" s="64" t="s">
        <v>98</v>
      </c>
      <c r="C48" s="82" t="s">
        <v>43</v>
      </c>
      <c r="D48" s="82">
        <f>'CR-EW-SHEET'!D7</f>
        <v>8</v>
      </c>
      <c r="E48" s="52">
        <v>90.65</v>
      </c>
      <c r="F48" s="52">
        <f t="shared" si="1"/>
        <v>725.2</v>
      </c>
    </row>
    <row r="49" spans="1:6" ht="115.2" hidden="1">
      <c r="A49" s="21" t="s">
        <v>220</v>
      </c>
      <c r="B49" s="64" t="s">
        <v>99</v>
      </c>
      <c r="C49" s="82" t="s">
        <v>100</v>
      </c>
      <c r="D49" s="82">
        <f>'CR-EW-SHEET'!D8</f>
        <v>0</v>
      </c>
      <c r="E49" s="52">
        <v>23383.7</v>
      </c>
      <c r="F49" s="52">
        <f t="shared" si="1"/>
        <v>0</v>
      </c>
    </row>
    <row r="50" spans="1:6" ht="86.4" hidden="1">
      <c r="A50" s="21" t="s">
        <v>221</v>
      </c>
      <c r="B50" s="64" t="s">
        <v>101</v>
      </c>
      <c r="C50" s="82"/>
      <c r="D50" s="82">
        <f>'CR-EW-SHEET'!D9</f>
        <v>0</v>
      </c>
      <c r="E50" s="52"/>
      <c r="F50" s="52">
        <f t="shared" si="1"/>
        <v>0</v>
      </c>
    </row>
    <row r="51" spans="1:6" hidden="1">
      <c r="A51" s="21" t="s">
        <v>222</v>
      </c>
      <c r="B51" s="66" t="s">
        <v>102</v>
      </c>
      <c r="C51" s="82" t="s">
        <v>43</v>
      </c>
      <c r="D51" s="82">
        <f>'CR-EW-SHEET'!D10</f>
        <v>6</v>
      </c>
      <c r="E51" s="52">
        <v>1547.7</v>
      </c>
      <c r="F51" s="52">
        <f t="shared" si="1"/>
        <v>9286.2000000000007</v>
      </c>
    </row>
    <row r="52" spans="1:6" hidden="1">
      <c r="A52" s="21" t="s">
        <v>223</v>
      </c>
      <c r="B52" s="66" t="s">
        <v>103</v>
      </c>
      <c r="C52" s="82" t="s">
        <v>43</v>
      </c>
      <c r="D52" s="82">
        <f>'CR-EW-SHEET'!D11</f>
        <v>2</v>
      </c>
      <c r="E52" s="52">
        <v>1404.8</v>
      </c>
      <c r="F52" s="52">
        <f t="shared" si="1"/>
        <v>2809.6</v>
      </c>
    </row>
    <row r="53" spans="1:6" ht="86.4" hidden="1">
      <c r="A53" s="21" t="s">
        <v>224</v>
      </c>
      <c r="B53" s="64" t="s">
        <v>104</v>
      </c>
      <c r="C53" s="82"/>
      <c r="D53" s="82">
        <f>'CR-EW-SHEET'!D12</f>
        <v>0</v>
      </c>
      <c r="E53" s="52"/>
      <c r="F53" s="52">
        <f t="shared" si="1"/>
        <v>0</v>
      </c>
    </row>
    <row r="54" spans="1:6" hidden="1">
      <c r="A54" s="21" t="s">
        <v>225</v>
      </c>
      <c r="B54" s="66" t="s">
        <v>105</v>
      </c>
      <c r="C54" s="82" t="s">
        <v>43</v>
      </c>
      <c r="D54" s="82">
        <f>'CR-EW-SHEET'!D13</f>
        <v>2</v>
      </c>
      <c r="E54" s="52">
        <v>12215.35</v>
      </c>
      <c r="F54" s="52">
        <f t="shared" si="1"/>
        <v>24430.7</v>
      </c>
    </row>
    <row r="55" spans="1:6" hidden="1">
      <c r="A55" s="21" t="s">
        <v>226</v>
      </c>
      <c r="B55" s="66" t="s">
        <v>106</v>
      </c>
      <c r="C55" s="82" t="s">
        <v>43</v>
      </c>
      <c r="D55" s="82">
        <f>'CR-EW-SHEET'!D14</f>
        <v>2</v>
      </c>
      <c r="E55" s="52">
        <v>11315.35</v>
      </c>
      <c r="F55" s="52">
        <f t="shared" si="1"/>
        <v>22630.7</v>
      </c>
    </row>
    <row r="56" spans="1:6" ht="158.4" hidden="1">
      <c r="A56" s="21" t="s">
        <v>227</v>
      </c>
      <c r="B56" s="64" t="s">
        <v>107</v>
      </c>
      <c r="C56" s="82" t="s">
        <v>100</v>
      </c>
      <c r="D56" s="82">
        <f>'CR-EW-SHEET'!D15</f>
        <v>2</v>
      </c>
      <c r="E56" s="52">
        <v>3494.45</v>
      </c>
      <c r="F56" s="52">
        <f t="shared" si="1"/>
        <v>6988.9</v>
      </c>
    </row>
    <row r="57" spans="1:6" ht="57.6" hidden="1">
      <c r="A57" s="21" t="s">
        <v>228</v>
      </c>
      <c r="B57" s="64" t="s">
        <v>108</v>
      </c>
      <c r="C57" s="82"/>
      <c r="D57" s="82">
        <f>'CR-EW-SHEET'!D16</f>
        <v>0</v>
      </c>
      <c r="E57" s="52"/>
      <c r="F57" s="52">
        <f t="shared" si="1"/>
        <v>0</v>
      </c>
    </row>
    <row r="58" spans="1:6" hidden="1">
      <c r="A58" s="21" t="s">
        <v>229</v>
      </c>
      <c r="B58" s="66" t="s">
        <v>109</v>
      </c>
      <c r="C58" s="82" t="s">
        <v>110</v>
      </c>
      <c r="D58" s="82">
        <f>'CR-EW-SHEET'!D17</f>
        <v>100</v>
      </c>
      <c r="E58" s="52">
        <v>325.64999999999998</v>
      </c>
      <c r="F58" s="52">
        <f t="shared" si="1"/>
        <v>32564.999999999996</v>
      </c>
    </row>
    <row r="59" spans="1:6" ht="72" hidden="1">
      <c r="A59" s="21" t="s">
        <v>230</v>
      </c>
      <c r="B59" s="64" t="s">
        <v>111</v>
      </c>
      <c r="C59" s="82" t="s">
        <v>112</v>
      </c>
      <c r="D59" s="82">
        <f>'CR-EW-SHEET'!D18</f>
        <v>1</v>
      </c>
      <c r="E59" s="52">
        <v>12508.3</v>
      </c>
      <c r="F59" s="52">
        <f t="shared" si="1"/>
        <v>12508.3</v>
      </c>
    </row>
    <row r="60" spans="1:6" ht="57.6" hidden="1">
      <c r="A60" s="21" t="s">
        <v>231</v>
      </c>
      <c r="B60" s="64" t="s">
        <v>113</v>
      </c>
      <c r="C60" s="82"/>
      <c r="D60" s="82">
        <f>'CR-EW-SHEET'!D19</f>
        <v>0</v>
      </c>
      <c r="E60" s="52"/>
      <c r="F60" s="52">
        <f t="shared" si="1"/>
        <v>0</v>
      </c>
    </row>
    <row r="61" spans="1:6" hidden="1">
      <c r="A61" s="21" t="s">
        <v>232</v>
      </c>
      <c r="B61" s="66" t="s">
        <v>114</v>
      </c>
      <c r="C61" s="82" t="s">
        <v>43</v>
      </c>
      <c r="D61" s="82">
        <f>'CR-EW-SHEET'!D20</f>
        <v>2</v>
      </c>
      <c r="E61" s="52">
        <v>1042.5</v>
      </c>
      <c r="F61" s="52">
        <f t="shared" si="1"/>
        <v>2085</v>
      </c>
    </row>
    <row r="62" spans="1:6" hidden="1">
      <c r="A62" s="21" t="s">
        <v>233</v>
      </c>
      <c r="B62" s="66" t="s">
        <v>115</v>
      </c>
      <c r="C62" s="82" t="s">
        <v>43</v>
      </c>
      <c r="D62" s="82">
        <f>'CR-EW-SHEET'!D21</f>
        <v>4</v>
      </c>
      <c r="E62" s="52">
        <v>678.9</v>
      </c>
      <c r="F62" s="52">
        <f t="shared" si="1"/>
        <v>2715.6</v>
      </c>
    </row>
    <row r="63" spans="1:6" hidden="1">
      <c r="A63" s="21" t="s">
        <v>234</v>
      </c>
      <c r="B63" s="66" t="s">
        <v>116</v>
      </c>
      <c r="C63" s="82" t="s">
        <v>43</v>
      </c>
      <c r="D63" s="82">
        <f>'CR-EW-SHEET'!D22</f>
        <v>12</v>
      </c>
      <c r="E63" s="52">
        <v>665.7</v>
      </c>
      <c r="F63" s="52">
        <f t="shared" si="1"/>
        <v>7988.4000000000005</v>
      </c>
    </row>
    <row r="64" spans="1:6" hidden="1">
      <c r="A64" s="21" t="s">
        <v>235</v>
      </c>
      <c r="B64" s="66" t="s">
        <v>117</v>
      </c>
      <c r="C64" s="82" t="s">
        <v>43</v>
      </c>
      <c r="D64" s="82">
        <f>'CR-EW-SHEET'!D23</f>
        <v>28</v>
      </c>
      <c r="E64" s="52">
        <v>536.1</v>
      </c>
      <c r="F64" s="52">
        <f t="shared" si="1"/>
        <v>15010.800000000001</v>
      </c>
    </row>
    <row r="65" spans="1:6" ht="43.2" hidden="1">
      <c r="A65" s="21" t="s">
        <v>236</v>
      </c>
      <c r="B65" s="64" t="s">
        <v>118</v>
      </c>
      <c r="C65" s="82"/>
      <c r="D65" s="82">
        <f>'CR-EW-SHEET'!D24</f>
        <v>0</v>
      </c>
      <c r="E65" s="52"/>
      <c r="F65" s="52">
        <f t="shared" si="1"/>
        <v>0</v>
      </c>
    </row>
    <row r="66" spans="1:6" hidden="1">
      <c r="A66" s="21" t="s">
        <v>237</v>
      </c>
      <c r="B66" s="64" t="s">
        <v>119</v>
      </c>
      <c r="C66" s="82" t="s">
        <v>43</v>
      </c>
      <c r="D66" s="82">
        <f>'CR-EW-SHEET'!D25</f>
        <v>28</v>
      </c>
      <c r="E66" s="52">
        <v>583.54999999999995</v>
      </c>
      <c r="F66" s="52">
        <f t="shared" si="1"/>
        <v>16339.399999999998</v>
      </c>
    </row>
    <row r="67" spans="1:6" ht="57.6" hidden="1">
      <c r="A67" s="21" t="s">
        <v>238</v>
      </c>
      <c r="B67" s="64" t="s">
        <v>120</v>
      </c>
      <c r="C67" s="82"/>
      <c r="D67" s="82">
        <f>'CR-EW-SHEET'!D26</f>
        <v>0</v>
      </c>
      <c r="E67" s="52"/>
      <c r="F67" s="52">
        <f t="shared" si="1"/>
        <v>0</v>
      </c>
    </row>
    <row r="68" spans="1:6" hidden="1">
      <c r="A68" s="21" t="s">
        <v>239</v>
      </c>
      <c r="B68" s="66" t="s">
        <v>121</v>
      </c>
      <c r="C68" s="82"/>
      <c r="D68" s="82">
        <f>'CR-EW-SHEET'!D27</f>
        <v>0</v>
      </c>
      <c r="E68" s="52"/>
      <c r="F68" s="52">
        <f t="shared" si="1"/>
        <v>0</v>
      </c>
    </row>
    <row r="69" spans="1:6" hidden="1">
      <c r="A69" s="21" t="s">
        <v>240</v>
      </c>
      <c r="B69" s="66" t="s">
        <v>122</v>
      </c>
      <c r="C69" s="82" t="s">
        <v>124</v>
      </c>
      <c r="D69" s="82">
        <f>'CR-EW-SHEET'!D28</f>
        <v>50</v>
      </c>
      <c r="E69" s="52">
        <v>106</v>
      </c>
      <c r="F69" s="52">
        <f t="shared" si="1"/>
        <v>5300</v>
      </c>
    </row>
    <row r="70" spans="1:6" hidden="1">
      <c r="A70" s="21" t="s">
        <v>241</v>
      </c>
      <c r="B70" s="66" t="s">
        <v>123</v>
      </c>
      <c r="C70" s="82" t="s">
        <v>124</v>
      </c>
      <c r="D70" s="82">
        <f>'CR-EW-SHEET'!D29</f>
        <v>50</v>
      </c>
      <c r="E70" s="52">
        <v>118.5</v>
      </c>
      <c r="F70" s="52">
        <f t="shared" si="1"/>
        <v>5925</v>
      </c>
    </row>
    <row r="71" spans="1:6" hidden="1">
      <c r="A71" s="21" t="s">
        <v>242</v>
      </c>
      <c r="B71" s="71" t="s">
        <v>125</v>
      </c>
      <c r="C71" s="12"/>
      <c r="D71" s="12"/>
      <c r="E71" s="56"/>
      <c r="F71" s="56">
        <f>SUM(F46:F70)</f>
        <v>271574</v>
      </c>
    </row>
    <row r="72" spans="1:6" hidden="1">
      <c r="A72" s="82"/>
      <c r="B72" s="61" t="s">
        <v>135</v>
      </c>
      <c r="C72" s="49"/>
      <c r="D72" s="49"/>
      <c r="E72" s="59"/>
      <c r="F72" s="60"/>
    </row>
    <row r="73" spans="1:6" ht="57.6" hidden="1">
      <c r="A73" s="21" t="s">
        <v>243</v>
      </c>
      <c r="B73" s="64" t="s">
        <v>32</v>
      </c>
      <c r="C73" s="82" t="s">
        <v>24</v>
      </c>
      <c r="D73" s="82">
        <v>22.42</v>
      </c>
      <c r="E73" s="52">
        <v>339.65</v>
      </c>
      <c r="F73" s="52">
        <f>E73*D73</f>
        <v>7614.9530000000004</v>
      </c>
    </row>
    <row r="74" spans="1:6" hidden="1">
      <c r="A74" s="21" t="s">
        <v>244</v>
      </c>
      <c r="B74" s="64" t="s">
        <v>33</v>
      </c>
      <c r="C74" s="82" t="s">
        <v>24</v>
      </c>
      <c r="D74" s="82">
        <v>22.42</v>
      </c>
      <c r="E74" s="52">
        <v>164.5</v>
      </c>
      <c r="F74" s="52">
        <f t="shared" ref="F74:F105" si="2">E74*D74</f>
        <v>3688.09</v>
      </c>
    </row>
    <row r="75" spans="1:6" ht="28.8" hidden="1">
      <c r="A75" s="21" t="s">
        <v>245</v>
      </c>
      <c r="B75" s="64" t="s">
        <v>31</v>
      </c>
      <c r="C75" s="82" t="s">
        <v>24</v>
      </c>
      <c r="D75" s="82">
        <v>22.42</v>
      </c>
      <c r="E75" s="52">
        <v>235.8</v>
      </c>
      <c r="F75" s="52">
        <f t="shared" si="2"/>
        <v>5286.6360000000004</v>
      </c>
    </row>
    <row r="76" spans="1:6" ht="43.2" hidden="1">
      <c r="A76" s="21" t="s">
        <v>246</v>
      </c>
      <c r="B76" s="64" t="s">
        <v>81</v>
      </c>
      <c r="C76" s="82"/>
      <c r="D76" s="82"/>
      <c r="E76" s="52"/>
      <c r="F76" s="52">
        <f t="shared" si="2"/>
        <v>0</v>
      </c>
    </row>
    <row r="77" spans="1:6" hidden="1">
      <c r="A77" s="21" t="s">
        <v>247</v>
      </c>
      <c r="B77" s="64" t="s">
        <v>80</v>
      </c>
      <c r="C77" s="82" t="s">
        <v>24</v>
      </c>
      <c r="D77" s="82">
        <v>1.1200000000000001</v>
      </c>
      <c r="E77" s="52">
        <v>11140.4</v>
      </c>
      <c r="F77" s="52">
        <f t="shared" si="2"/>
        <v>12477.248000000001</v>
      </c>
    </row>
    <row r="78" spans="1:6" hidden="1">
      <c r="A78" s="21" t="s">
        <v>248</v>
      </c>
      <c r="B78" s="64" t="s">
        <v>83</v>
      </c>
      <c r="C78" s="82" t="s">
        <v>24</v>
      </c>
      <c r="D78" s="82">
        <v>0.84</v>
      </c>
      <c r="E78" s="52">
        <v>12625.55</v>
      </c>
      <c r="F78" s="52">
        <f t="shared" si="2"/>
        <v>10605.462</v>
      </c>
    </row>
    <row r="79" spans="1:6" hidden="1">
      <c r="A79" s="21" t="s">
        <v>249</v>
      </c>
      <c r="B79" s="64" t="s">
        <v>82</v>
      </c>
      <c r="C79" s="82" t="s">
        <v>24</v>
      </c>
      <c r="D79" s="82">
        <v>0.52</v>
      </c>
      <c r="E79" s="52">
        <v>13011.7</v>
      </c>
      <c r="F79" s="52">
        <f t="shared" si="2"/>
        <v>6766.0840000000007</v>
      </c>
    </row>
    <row r="80" spans="1:6" hidden="1">
      <c r="A80" s="21" t="s">
        <v>250</v>
      </c>
      <c r="B80" s="64" t="s">
        <v>85</v>
      </c>
      <c r="C80" s="82" t="s">
        <v>24</v>
      </c>
      <c r="D80" s="82">
        <v>5.05</v>
      </c>
      <c r="E80" s="52">
        <v>4613.25</v>
      </c>
      <c r="F80" s="52">
        <f t="shared" si="2"/>
        <v>23296.912499999999</v>
      </c>
    </row>
    <row r="81" spans="1:6" ht="115.2" hidden="1">
      <c r="A81" s="21" t="s">
        <v>251</v>
      </c>
      <c r="B81" s="64" t="s">
        <v>36</v>
      </c>
      <c r="C81" s="82"/>
      <c r="D81" s="82"/>
      <c r="E81" s="52"/>
      <c r="F81" s="52">
        <f t="shared" si="2"/>
        <v>0</v>
      </c>
    </row>
    <row r="82" spans="1:6" ht="86.4" hidden="1">
      <c r="A82" s="21" t="s">
        <v>252</v>
      </c>
      <c r="B82" s="64" t="s">
        <v>34</v>
      </c>
      <c r="C82" s="82" t="s">
        <v>24</v>
      </c>
      <c r="D82" s="82">
        <v>2.8</v>
      </c>
      <c r="E82" s="52">
        <v>18022.05</v>
      </c>
      <c r="F82" s="52">
        <f>E82*D82</f>
        <v>50461.74</v>
      </c>
    </row>
    <row r="83" spans="1:6" ht="57.6" hidden="1">
      <c r="A83" s="21" t="s">
        <v>253</v>
      </c>
      <c r="B83" s="64" t="s">
        <v>35</v>
      </c>
      <c r="C83" s="82" t="s">
        <v>24</v>
      </c>
      <c r="D83" s="82">
        <v>13.08</v>
      </c>
      <c r="E83" s="52">
        <v>21857.8</v>
      </c>
      <c r="F83" s="52">
        <f t="shared" si="2"/>
        <v>285900.02399999998</v>
      </c>
    </row>
    <row r="84" spans="1:6" ht="72" hidden="1">
      <c r="A84" s="21" t="s">
        <v>254</v>
      </c>
      <c r="B84" s="64" t="s">
        <v>38</v>
      </c>
      <c r="C84" s="82"/>
      <c r="D84" s="82"/>
      <c r="E84" s="52"/>
      <c r="F84" s="52">
        <f>E84*D84</f>
        <v>0</v>
      </c>
    </row>
    <row r="85" spans="1:6" hidden="1">
      <c r="A85" s="21" t="s">
        <v>255</v>
      </c>
      <c r="B85" s="64" t="s">
        <v>39</v>
      </c>
      <c r="C85" s="82" t="s">
        <v>44</v>
      </c>
      <c r="D85" s="82">
        <v>18.41</v>
      </c>
      <c r="E85" s="52">
        <v>34749</v>
      </c>
      <c r="F85" s="52">
        <f t="shared" si="2"/>
        <v>639729.09</v>
      </c>
    </row>
    <row r="86" spans="1:6" ht="28.8" hidden="1">
      <c r="A86" s="21" t="s">
        <v>256</v>
      </c>
      <c r="B86" s="64" t="s">
        <v>37</v>
      </c>
      <c r="C86" s="82" t="s">
        <v>24</v>
      </c>
      <c r="D86" s="82">
        <v>13.08</v>
      </c>
      <c r="E86" s="52">
        <v>13021.95</v>
      </c>
      <c r="F86" s="52">
        <f t="shared" si="2"/>
        <v>170327.106</v>
      </c>
    </row>
    <row r="87" spans="1:6" ht="28.8" hidden="1">
      <c r="A87" s="21" t="s">
        <v>257</v>
      </c>
      <c r="B87" s="64" t="s">
        <v>37</v>
      </c>
      <c r="C87" s="82" t="s">
        <v>24</v>
      </c>
      <c r="D87" s="82">
        <v>9.48</v>
      </c>
      <c r="E87" s="52">
        <v>14034.6</v>
      </c>
      <c r="F87" s="52">
        <f t="shared" si="2"/>
        <v>133048.008</v>
      </c>
    </row>
    <row r="88" spans="1:6" hidden="1">
      <c r="A88" s="21" t="s">
        <v>258</v>
      </c>
      <c r="B88" s="64" t="s">
        <v>26</v>
      </c>
      <c r="C88" s="82" t="s">
        <v>25</v>
      </c>
      <c r="D88" s="82">
        <v>57.3</v>
      </c>
      <c r="E88" s="52">
        <v>432.5</v>
      </c>
      <c r="F88" s="52">
        <f t="shared" si="2"/>
        <v>24782.25</v>
      </c>
    </row>
    <row r="89" spans="1:6" hidden="1">
      <c r="A89" s="21" t="s">
        <v>259</v>
      </c>
      <c r="B89" s="64" t="s">
        <v>27</v>
      </c>
      <c r="C89" s="82" t="s">
        <v>25</v>
      </c>
      <c r="D89" s="82">
        <v>47.07</v>
      </c>
      <c r="E89" s="52">
        <v>578</v>
      </c>
      <c r="F89" s="52">
        <f>E89*D89</f>
        <v>27206.46</v>
      </c>
    </row>
    <row r="90" spans="1:6" ht="28.8" hidden="1">
      <c r="A90" s="21" t="s">
        <v>260</v>
      </c>
      <c r="B90" s="64" t="s">
        <v>28</v>
      </c>
      <c r="C90" s="82" t="s">
        <v>25</v>
      </c>
      <c r="D90" s="82">
        <v>9.2100000000000009</v>
      </c>
      <c r="E90" s="52">
        <v>483.35</v>
      </c>
      <c r="F90" s="52">
        <f t="shared" si="2"/>
        <v>4451.6535000000003</v>
      </c>
    </row>
    <row r="91" spans="1:6" ht="43.2" hidden="1">
      <c r="A91" s="21" t="s">
        <v>261</v>
      </c>
      <c r="B91" s="64" t="s">
        <v>45</v>
      </c>
      <c r="C91" s="82" t="s">
        <v>25</v>
      </c>
      <c r="D91" s="82">
        <v>113.58</v>
      </c>
      <c r="E91" s="52">
        <v>52.1</v>
      </c>
      <c r="F91" s="52">
        <f t="shared" si="2"/>
        <v>5917.518</v>
      </c>
    </row>
    <row r="92" spans="1:6" hidden="1">
      <c r="A92" s="21" t="s">
        <v>262</v>
      </c>
      <c r="B92" s="64" t="s">
        <v>46</v>
      </c>
      <c r="C92" s="82" t="s">
        <v>25</v>
      </c>
      <c r="D92" s="82">
        <v>113.58</v>
      </c>
      <c r="E92" s="52">
        <v>181.25</v>
      </c>
      <c r="F92" s="52">
        <f t="shared" si="2"/>
        <v>20586.375</v>
      </c>
    </row>
    <row r="93" spans="1:6" ht="43.2" hidden="1">
      <c r="A93" s="21" t="s">
        <v>263</v>
      </c>
      <c r="B93" s="64" t="s">
        <v>29</v>
      </c>
      <c r="C93" s="82" t="s">
        <v>25</v>
      </c>
      <c r="D93" s="82">
        <v>4.3</v>
      </c>
      <c r="E93" s="52">
        <v>875.3</v>
      </c>
      <c r="F93" s="52">
        <f t="shared" si="2"/>
        <v>3763.7899999999995</v>
      </c>
    </row>
    <row r="94" spans="1:6" ht="57.6" hidden="1">
      <c r="A94" s="21" t="s">
        <v>264</v>
      </c>
      <c r="B94" s="64" t="s">
        <v>30</v>
      </c>
      <c r="C94" s="82" t="s">
        <v>25</v>
      </c>
      <c r="D94" s="82">
        <v>57.3</v>
      </c>
      <c r="E94" s="52">
        <v>836.4</v>
      </c>
      <c r="F94" s="52">
        <f t="shared" si="2"/>
        <v>47925.719999999994</v>
      </c>
    </row>
    <row r="95" spans="1:6" ht="86.4" hidden="1">
      <c r="A95" s="21" t="s">
        <v>265</v>
      </c>
      <c r="B95" s="64" t="s">
        <v>41</v>
      </c>
      <c r="C95" s="82" t="s">
        <v>25</v>
      </c>
      <c r="D95" s="82">
        <v>9.2100000000000009</v>
      </c>
      <c r="E95" s="52">
        <v>2104.9</v>
      </c>
      <c r="F95" s="52">
        <f>E95*D95</f>
        <v>19386.129000000001</v>
      </c>
    </row>
    <row r="96" spans="1:6" hidden="1">
      <c r="A96" s="21" t="s">
        <v>266</v>
      </c>
      <c r="B96" s="64" t="s">
        <v>42</v>
      </c>
      <c r="C96" s="82" t="s">
        <v>43</v>
      </c>
      <c r="D96" s="82">
        <v>2</v>
      </c>
      <c r="E96" s="52">
        <v>1017.35</v>
      </c>
      <c r="F96" s="52">
        <f t="shared" si="2"/>
        <v>2034.7</v>
      </c>
    </row>
    <row r="97" spans="1:6" ht="86.4" hidden="1">
      <c r="A97" s="21" t="s">
        <v>267</v>
      </c>
      <c r="B97" s="64" t="s">
        <v>60</v>
      </c>
      <c r="C97" s="82" t="s">
        <v>25</v>
      </c>
      <c r="D97" s="82">
        <v>18.420000000000002</v>
      </c>
      <c r="E97" s="52">
        <v>129.25</v>
      </c>
      <c r="F97" s="52">
        <f t="shared" si="2"/>
        <v>2380.7850000000003</v>
      </c>
    </row>
    <row r="98" spans="1:6" ht="115.2" hidden="1">
      <c r="A98" s="21" t="s">
        <v>268</v>
      </c>
      <c r="B98" s="64" t="s">
        <v>137</v>
      </c>
      <c r="C98" s="82" t="s">
        <v>25</v>
      </c>
      <c r="D98" s="82">
        <v>20.47</v>
      </c>
      <c r="E98" s="52">
        <v>3557.5</v>
      </c>
      <c r="F98" s="52">
        <f>E98*D98</f>
        <v>72822.024999999994</v>
      </c>
    </row>
    <row r="99" spans="1:6" ht="115.2" hidden="1">
      <c r="A99" s="21" t="s">
        <v>269</v>
      </c>
      <c r="B99" s="64" t="s">
        <v>138</v>
      </c>
      <c r="C99" s="82" t="s">
        <v>25</v>
      </c>
      <c r="D99" s="82">
        <v>6.25</v>
      </c>
      <c r="E99" s="52">
        <v>2752.45</v>
      </c>
      <c r="F99" s="52">
        <f t="shared" si="2"/>
        <v>17202.8125</v>
      </c>
    </row>
    <row r="100" spans="1:6" hidden="1">
      <c r="A100" s="21" t="s">
        <v>270</v>
      </c>
      <c r="B100" s="64" t="s">
        <v>92</v>
      </c>
      <c r="C100" s="82" t="s">
        <v>24</v>
      </c>
      <c r="D100" s="82">
        <v>10.09</v>
      </c>
      <c r="E100" s="52">
        <v>1085.9000000000001</v>
      </c>
      <c r="F100" s="52">
        <f>E100*D100</f>
        <v>10956.731000000002</v>
      </c>
    </row>
    <row r="101" spans="1:6" ht="72" hidden="1">
      <c r="A101" s="21" t="s">
        <v>271</v>
      </c>
      <c r="B101" s="64" t="s">
        <v>71</v>
      </c>
      <c r="C101" s="82" t="s">
        <v>25</v>
      </c>
      <c r="D101" s="82">
        <v>4.5999999999999996</v>
      </c>
      <c r="E101" s="52">
        <v>3871.35</v>
      </c>
      <c r="F101" s="52">
        <f t="shared" si="2"/>
        <v>17808.21</v>
      </c>
    </row>
    <row r="102" spans="1:6" ht="100.8" hidden="1">
      <c r="A102" s="21" t="s">
        <v>272</v>
      </c>
      <c r="B102" s="64" t="s">
        <v>76</v>
      </c>
      <c r="C102" s="82" t="s">
        <v>25</v>
      </c>
      <c r="D102" s="82">
        <v>17.04</v>
      </c>
      <c r="E102" s="52">
        <v>5550.55</v>
      </c>
      <c r="F102" s="52">
        <f t="shared" si="2"/>
        <v>94581.372000000003</v>
      </c>
    </row>
    <row r="103" spans="1:6" ht="144" hidden="1">
      <c r="A103" s="21" t="s">
        <v>273</v>
      </c>
      <c r="B103" s="64" t="s">
        <v>72</v>
      </c>
      <c r="C103" s="82" t="s">
        <v>25</v>
      </c>
      <c r="D103" s="82">
        <v>1.23</v>
      </c>
      <c r="E103" s="52">
        <v>12672.3</v>
      </c>
      <c r="F103" s="52">
        <f t="shared" si="2"/>
        <v>15586.928999999998</v>
      </c>
    </row>
    <row r="104" spans="1:6" ht="72" hidden="1">
      <c r="A104" s="21" t="s">
        <v>274</v>
      </c>
      <c r="B104" s="64" t="s">
        <v>73</v>
      </c>
      <c r="C104" s="82" t="s">
        <v>25</v>
      </c>
      <c r="D104" s="82">
        <v>1.23</v>
      </c>
      <c r="E104" s="52">
        <v>14904.7</v>
      </c>
      <c r="F104" s="52">
        <f>E104*D104</f>
        <v>18332.780999999999</v>
      </c>
    </row>
    <row r="105" spans="1:6" ht="115.2" hidden="1">
      <c r="A105" s="21" t="s">
        <v>275</v>
      </c>
      <c r="B105" s="64" t="s">
        <v>139</v>
      </c>
      <c r="C105" s="82" t="s">
        <v>25</v>
      </c>
      <c r="D105" s="82">
        <v>7.29</v>
      </c>
      <c r="E105" s="52">
        <v>17617.599999999999</v>
      </c>
      <c r="F105" s="52">
        <f t="shared" si="2"/>
        <v>128432.30399999999</v>
      </c>
    </row>
    <row r="106" spans="1:6" hidden="1">
      <c r="A106" s="21"/>
      <c r="B106" s="64" t="s">
        <v>140</v>
      </c>
      <c r="C106" s="82"/>
      <c r="D106" s="82"/>
      <c r="E106" s="52"/>
      <c r="F106" s="56">
        <f>SUM(F73:F105)</f>
        <v>1883359.8984999992</v>
      </c>
    </row>
    <row r="107" spans="1:6" ht="21.75" hidden="1" customHeight="1">
      <c r="A107" s="82"/>
      <c r="B107" s="73" t="s">
        <v>141</v>
      </c>
      <c r="C107" s="74"/>
      <c r="D107" s="74"/>
      <c r="E107" s="74"/>
      <c r="F107" s="75"/>
    </row>
    <row r="108" spans="1:6" ht="28.8" hidden="1">
      <c r="A108" s="21" t="s">
        <v>276</v>
      </c>
      <c r="B108" s="64" t="s">
        <v>142</v>
      </c>
      <c r="C108" s="82" t="s">
        <v>43</v>
      </c>
      <c r="D108" s="82">
        <v>2</v>
      </c>
      <c r="E108" s="52">
        <v>3631.3</v>
      </c>
      <c r="F108" s="52">
        <f>E108*D108</f>
        <v>7262.6</v>
      </c>
    </row>
    <row r="109" spans="1:6" ht="72" hidden="1">
      <c r="A109" s="21" t="s">
        <v>277</v>
      </c>
      <c r="B109" s="64" t="s">
        <v>143</v>
      </c>
      <c r="C109" s="82"/>
      <c r="D109" s="82"/>
      <c r="E109" s="52"/>
      <c r="F109" s="52">
        <f t="shared" ref="F109:F126" si="3">E109*D109</f>
        <v>0</v>
      </c>
    </row>
    <row r="110" spans="1:6" hidden="1">
      <c r="A110" s="21" t="s">
        <v>278</v>
      </c>
      <c r="B110" s="64" t="s">
        <v>144</v>
      </c>
      <c r="C110" s="82" t="s">
        <v>43</v>
      </c>
      <c r="D110" s="82">
        <v>2</v>
      </c>
      <c r="E110" s="52">
        <v>2184.1</v>
      </c>
      <c r="F110" s="52">
        <f t="shared" si="3"/>
        <v>4368.2</v>
      </c>
    </row>
    <row r="111" spans="1:6" hidden="1">
      <c r="A111" s="21" t="s">
        <v>279</v>
      </c>
      <c r="B111" s="64" t="s">
        <v>145</v>
      </c>
      <c r="C111" s="82" t="s">
        <v>43</v>
      </c>
      <c r="D111" s="82">
        <v>2</v>
      </c>
      <c r="E111" s="52">
        <v>1824.1</v>
      </c>
      <c r="F111" s="52">
        <f t="shared" si="3"/>
        <v>3648.2</v>
      </c>
    </row>
    <row r="112" spans="1:6" hidden="1">
      <c r="A112" s="21" t="s">
        <v>280</v>
      </c>
      <c r="B112" s="64" t="s">
        <v>146</v>
      </c>
      <c r="C112" s="82" t="s">
        <v>43</v>
      </c>
      <c r="D112" s="82">
        <v>2</v>
      </c>
      <c r="E112" s="52">
        <v>2304.1</v>
      </c>
      <c r="F112" s="52">
        <f t="shared" si="3"/>
        <v>4608.2</v>
      </c>
    </row>
    <row r="113" spans="1:7" hidden="1">
      <c r="A113" s="21" t="s">
        <v>281</v>
      </c>
      <c r="B113" s="64" t="s">
        <v>147</v>
      </c>
      <c r="C113" s="82" t="s">
        <v>110</v>
      </c>
      <c r="D113" s="82">
        <v>2</v>
      </c>
      <c r="E113" s="52">
        <v>684.1</v>
      </c>
      <c r="F113" s="52">
        <f t="shared" si="3"/>
        <v>1368.2</v>
      </c>
    </row>
    <row r="114" spans="1:7" ht="86.4" hidden="1">
      <c r="A114" s="21" t="s">
        <v>282</v>
      </c>
      <c r="B114" s="64" t="s">
        <v>148</v>
      </c>
      <c r="C114" s="82" t="s">
        <v>149</v>
      </c>
      <c r="D114" s="82">
        <v>45</v>
      </c>
      <c r="E114" s="52">
        <v>37.5</v>
      </c>
      <c r="F114" s="52">
        <f t="shared" si="3"/>
        <v>1687.5</v>
      </c>
    </row>
    <row r="115" spans="1:7" ht="57.6" hidden="1">
      <c r="A115" s="21" t="s">
        <v>283</v>
      </c>
      <c r="B115" s="64" t="s">
        <v>150</v>
      </c>
      <c r="C115" s="82" t="s">
        <v>43</v>
      </c>
      <c r="D115" s="82">
        <v>2</v>
      </c>
      <c r="E115" s="52">
        <v>2555.9499999999998</v>
      </c>
      <c r="F115" s="52">
        <f>E115*D115</f>
        <v>5111.8999999999996</v>
      </c>
    </row>
    <row r="116" spans="1:7" ht="28.8" hidden="1">
      <c r="A116" s="21" t="s">
        <v>284</v>
      </c>
      <c r="B116" s="64" t="s">
        <v>151</v>
      </c>
      <c r="C116" s="82" t="s">
        <v>43</v>
      </c>
      <c r="D116" s="82">
        <v>2</v>
      </c>
      <c r="E116" s="52">
        <v>3445.15</v>
      </c>
      <c r="F116" s="52">
        <f t="shared" si="3"/>
        <v>6890.3</v>
      </c>
    </row>
    <row r="117" spans="1:7" ht="57.6" hidden="1">
      <c r="A117" s="21" t="s">
        <v>285</v>
      </c>
      <c r="B117" s="64" t="s">
        <v>152</v>
      </c>
      <c r="C117" s="82" t="s">
        <v>153</v>
      </c>
      <c r="D117" s="82">
        <v>2</v>
      </c>
      <c r="E117" s="52">
        <v>21266.799999999999</v>
      </c>
      <c r="F117" s="52">
        <f t="shared" si="3"/>
        <v>42533.599999999999</v>
      </c>
    </row>
    <row r="118" spans="1:7" ht="43.2" hidden="1">
      <c r="A118" s="21" t="s">
        <v>286</v>
      </c>
      <c r="B118" s="64" t="s">
        <v>154</v>
      </c>
      <c r="C118" s="82"/>
      <c r="D118" s="82">
        <v>2</v>
      </c>
      <c r="E118" s="52">
        <v>582.25</v>
      </c>
      <c r="F118" s="52">
        <f>E118*D118</f>
        <v>1164.5</v>
      </c>
    </row>
    <row r="119" spans="1:7" hidden="1">
      <c r="A119" s="21" t="s">
        <v>287</v>
      </c>
      <c r="B119" s="64" t="s">
        <v>155</v>
      </c>
      <c r="C119" s="82" t="s">
        <v>136</v>
      </c>
      <c r="D119" s="82">
        <v>18</v>
      </c>
      <c r="E119" s="52">
        <v>702.8</v>
      </c>
      <c r="F119" s="52">
        <f t="shared" si="3"/>
        <v>12650.4</v>
      </c>
    </row>
    <row r="120" spans="1:7" hidden="1">
      <c r="A120" s="21" t="s">
        <v>288</v>
      </c>
      <c r="B120" s="64" t="s">
        <v>156</v>
      </c>
      <c r="C120" s="82" t="s">
        <v>136</v>
      </c>
      <c r="D120" s="82">
        <v>15</v>
      </c>
      <c r="E120" s="52">
        <v>1028.8</v>
      </c>
      <c r="F120" s="52">
        <f t="shared" si="3"/>
        <v>15432</v>
      </c>
    </row>
    <row r="121" spans="1:7" hidden="1">
      <c r="A121" s="21" t="s">
        <v>289</v>
      </c>
      <c r="B121" s="64" t="s">
        <v>157</v>
      </c>
      <c r="C121" s="82" t="s">
        <v>136</v>
      </c>
      <c r="D121" s="82">
        <v>16</v>
      </c>
      <c r="E121" s="52">
        <v>1696.5</v>
      </c>
      <c r="F121" s="52">
        <f t="shared" si="3"/>
        <v>27144</v>
      </c>
    </row>
    <row r="122" spans="1:7" ht="72" hidden="1">
      <c r="A122" s="21" t="s">
        <v>290</v>
      </c>
      <c r="B122" s="64" t="s">
        <v>158</v>
      </c>
      <c r="C122" s="82"/>
      <c r="D122" s="82"/>
      <c r="E122" s="52"/>
      <c r="F122" s="52">
        <f t="shared" si="3"/>
        <v>0</v>
      </c>
    </row>
    <row r="123" spans="1:7" hidden="1">
      <c r="A123" s="21" t="s">
        <v>291</v>
      </c>
      <c r="B123" s="64" t="s">
        <v>159</v>
      </c>
      <c r="C123" s="82"/>
      <c r="D123" s="82"/>
      <c r="E123" s="52"/>
      <c r="F123" s="52">
        <f t="shared" si="3"/>
        <v>0</v>
      </c>
    </row>
    <row r="124" spans="1:7" hidden="1">
      <c r="A124" s="21" t="s">
        <v>292</v>
      </c>
      <c r="B124" s="64" t="s">
        <v>160</v>
      </c>
      <c r="C124" s="82" t="s">
        <v>124</v>
      </c>
      <c r="D124" s="82">
        <v>20</v>
      </c>
      <c r="E124" s="52">
        <v>159.94999999999999</v>
      </c>
      <c r="F124" s="52">
        <f t="shared" si="3"/>
        <v>3199</v>
      </c>
    </row>
    <row r="125" spans="1:7" hidden="1">
      <c r="A125" s="21" t="s">
        <v>293</v>
      </c>
      <c r="B125" s="64" t="s">
        <v>161</v>
      </c>
      <c r="C125" s="82" t="s">
        <v>124</v>
      </c>
      <c r="D125" s="82">
        <v>15</v>
      </c>
      <c r="E125" s="52">
        <v>257.5</v>
      </c>
      <c r="F125" s="52">
        <f>E125*D125</f>
        <v>3862.5</v>
      </c>
    </row>
    <row r="126" spans="1:7" ht="57.6" hidden="1">
      <c r="A126" s="21" t="s">
        <v>294</v>
      </c>
      <c r="B126" s="64" t="s">
        <v>162</v>
      </c>
      <c r="C126" s="82" t="s">
        <v>43</v>
      </c>
      <c r="D126" s="82">
        <v>1</v>
      </c>
      <c r="E126" s="52">
        <v>25300</v>
      </c>
      <c r="F126" s="52">
        <f t="shared" si="3"/>
        <v>25300</v>
      </c>
    </row>
    <row r="127" spans="1:7" s="22" customFormat="1" hidden="1">
      <c r="A127" s="21"/>
      <c r="B127" s="70" t="s">
        <v>163</v>
      </c>
      <c r="C127" s="12"/>
      <c r="D127" s="12"/>
      <c r="E127" s="56"/>
      <c r="F127" s="56">
        <f>SUM(F108:F126)</f>
        <v>166231.1</v>
      </c>
    </row>
    <row r="128" spans="1:7" ht="15" hidden="1" customHeight="1">
      <c r="A128" s="82"/>
      <c r="B128" s="73" t="s">
        <v>164</v>
      </c>
      <c r="C128" s="74"/>
      <c r="D128" s="74"/>
      <c r="E128" s="74"/>
      <c r="F128" s="75"/>
      <c r="G128" s="76"/>
    </row>
    <row r="129" spans="1:6" ht="43.2" hidden="1">
      <c r="A129" s="21" t="s">
        <v>217</v>
      </c>
      <c r="B129" s="64" t="s">
        <v>95</v>
      </c>
      <c r="C129" s="82" t="s">
        <v>43</v>
      </c>
      <c r="D129" s="82">
        <v>2</v>
      </c>
      <c r="E129" s="52">
        <v>1907.5</v>
      </c>
      <c r="F129" s="52">
        <f>E129*D129</f>
        <v>3815</v>
      </c>
    </row>
    <row r="130" spans="1:6" ht="86.4" hidden="1">
      <c r="A130" s="21" t="s">
        <v>218</v>
      </c>
      <c r="B130" s="64" t="s">
        <v>101</v>
      </c>
      <c r="C130" s="82"/>
      <c r="D130" s="82"/>
      <c r="E130" s="52"/>
      <c r="F130" s="52">
        <f t="shared" ref="F130:F137" si="4">E130*D130</f>
        <v>0</v>
      </c>
    </row>
    <row r="131" spans="1:6" hidden="1">
      <c r="A131" s="21" t="s">
        <v>219</v>
      </c>
      <c r="B131" s="64" t="s">
        <v>102</v>
      </c>
      <c r="C131" s="82" t="s">
        <v>43</v>
      </c>
      <c r="D131" s="82">
        <v>2</v>
      </c>
      <c r="E131" s="52">
        <v>1547.7</v>
      </c>
      <c r="F131" s="52">
        <f t="shared" si="4"/>
        <v>3095.4</v>
      </c>
    </row>
    <row r="132" spans="1:6" ht="57.6" hidden="1">
      <c r="A132" s="21" t="s">
        <v>220</v>
      </c>
      <c r="B132" s="64" t="s">
        <v>108</v>
      </c>
      <c r="C132" s="82"/>
      <c r="D132" s="82"/>
      <c r="E132" s="52"/>
      <c r="F132" s="52">
        <f>E132*D132</f>
        <v>0</v>
      </c>
    </row>
    <row r="133" spans="1:6" hidden="1">
      <c r="A133" s="21" t="s">
        <v>221</v>
      </c>
      <c r="B133" s="64" t="s">
        <v>109</v>
      </c>
      <c r="C133" s="82" t="s">
        <v>110</v>
      </c>
      <c r="D133" s="82">
        <v>35</v>
      </c>
      <c r="E133" s="52">
        <v>325.64999999999998</v>
      </c>
      <c r="F133" s="52">
        <f t="shared" si="4"/>
        <v>11397.75</v>
      </c>
    </row>
    <row r="134" spans="1:6" ht="72" hidden="1">
      <c r="A134" s="21" t="s">
        <v>222</v>
      </c>
      <c r="B134" s="64" t="s">
        <v>111</v>
      </c>
      <c r="C134" s="82" t="s">
        <v>112</v>
      </c>
      <c r="D134" s="82">
        <v>2</v>
      </c>
      <c r="E134" s="52">
        <v>12508.3</v>
      </c>
      <c r="F134" s="52">
        <f t="shared" si="4"/>
        <v>25016.6</v>
      </c>
    </row>
    <row r="135" spans="1:6" ht="57.6" hidden="1">
      <c r="A135" s="21" t="s">
        <v>223</v>
      </c>
      <c r="B135" s="64" t="s">
        <v>113</v>
      </c>
      <c r="C135" s="82"/>
      <c r="D135" s="82"/>
      <c r="E135" s="52"/>
      <c r="F135" s="52">
        <f>E135*D135</f>
        <v>0</v>
      </c>
    </row>
    <row r="136" spans="1:6" hidden="1">
      <c r="A136" s="21" t="s">
        <v>224</v>
      </c>
      <c r="B136" s="64" t="s">
        <v>114</v>
      </c>
      <c r="C136" s="82" t="s">
        <v>43</v>
      </c>
      <c r="D136" s="82">
        <v>2</v>
      </c>
      <c r="E136" s="52">
        <v>1042.5</v>
      </c>
      <c r="F136" s="52">
        <f t="shared" si="4"/>
        <v>2085</v>
      </c>
    </row>
    <row r="137" spans="1:6" ht="43.2" hidden="1">
      <c r="A137" s="21" t="s">
        <v>225</v>
      </c>
      <c r="B137" s="64" t="s">
        <v>118</v>
      </c>
      <c r="C137" s="82"/>
      <c r="D137" s="82"/>
      <c r="E137" s="52"/>
      <c r="F137" s="52">
        <f t="shared" si="4"/>
        <v>0</v>
      </c>
    </row>
    <row r="138" spans="1:6" hidden="1">
      <c r="A138" s="21" t="s">
        <v>226</v>
      </c>
      <c r="B138" s="64" t="s">
        <v>119</v>
      </c>
      <c r="C138" s="82" t="s">
        <v>43</v>
      </c>
      <c r="D138" s="82">
        <v>4</v>
      </c>
      <c r="E138" s="52">
        <v>583.54999999999995</v>
      </c>
      <c r="F138" s="52">
        <f>E138*D138</f>
        <v>2334.1999999999998</v>
      </c>
    </row>
    <row r="139" spans="1:6" ht="57.6" hidden="1">
      <c r="A139" s="21" t="s">
        <v>227</v>
      </c>
      <c r="B139" s="64" t="s">
        <v>120</v>
      </c>
      <c r="C139" s="82"/>
      <c r="D139" s="82"/>
      <c r="E139" s="52"/>
      <c r="F139" s="52">
        <f>E139*D139</f>
        <v>0</v>
      </c>
    </row>
    <row r="140" spans="1:6" hidden="1">
      <c r="A140" s="21" t="s">
        <v>228</v>
      </c>
      <c r="B140" s="64" t="s">
        <v>122</v>
      </c>
      <c r="C140" s="82" t="s">
        <v>124</v>
      </c>
      <c r="D140" s="82">
        <v>20</v>
      </c>
      <c r="E140" s="52">
        <v>106</v>
      </c>
      <c r="F140" s="52">
        <f t="shared" ref="F140:F141" si="5">E140*D140</f>
        <v>2120</v>
      </c>
    </row>
    <row r="141" spans="1:6" hidden="1">
      <c r="A141" s="21" t="s">
        <v>229</v>
      </c>
      <c r="B141" s="64" t="s">
        <v>123</v>
      </c>
      <c r="C141" s="82" t="s">
        <v>124</v>
      </c>
      <c r="D141" s="82">
        <v>10</v>
      </c>
      <c r="E141" s="52">
        <v>118.5</v>
      </c>
      <c r="F141" s="52">
        <f t="shared" si="5"/>
        <v>1185</v>
      </c>
    </row>
    <row r="142" spans="1:6" hidden="1">
      <c r="A142" s="21"/>
      <c r="B142" s="70" t="s">
        <v>165</v>
      </c>
      <c r="C142" s="12"/>
      <c r="D142" s="12"/>
      <c r="E142" s="56"/>
      <c r="F142" s="56">
        <f>SUM(F129:F141)</f>
        <v>51048.95</v>
      </c>
    </row>
    <row r="143" spans="1:6">
      <c r="A143" s="77"/>
      <c r="B143" s="78" t="s">
        <v>169</v>
      </c>
      <c r="C143" s="78"/>
      <c r="D143" s="78"/>
      <c r="E143" s="78"/>
      <c r="F143" s="79"/>
    </row>
    <row r="144" spans="1:6" ht="144">
      <c r="A144" s="16" t="s">
        <v>295</v>
      </c>
      <c r="B144" s="64" t="s">
        <v>168</v>
      </c>
      <c r="C144" s="82" t="s">
        <v>136</v>
      </c>
      <c r="D144" s="15">
        <f>500/3.281</f>
        <v>152.39256324291375</v>
      </c>
      <c r="E144" s="52"/>
      <c r="F144" s="52"/>
    </row>
    <row r="145" spans="1:6" ht="43.2">
      <c r="A145" s="16" t="s">
        <v>296</v>
      </c>
      <c r="B145" s="64" t="s">
        <v>170</v>
      </c>
      <c r="C145" s="82" t="s">
        <v>43</v>
      </c>
      <c r="D145" s="82">
        <v>1</v>
      </c>
      <c r="E145" s="52"/>
      <c r="F145" s="52"/>
    </row>
    <row r="146" spans="1:6" ht="57.6">
      <c r="A146" s="16" t="s">
        <v>297</v>
      </c>
      <c r="B146" s="64" t="s">
        <v>171</v>
      </c>
      <c r="C146" s="82" t="s">
        <v>43</v>
      </c>
      <c r="D146" s="82">
        <v>1</v>
      </c>
      <c r="E146" s="52"/>
      <c r="F146" s="52"/>
    </row>
    <row r="147" spans="1:6" s="22" customFormat="1">
      <c r="A147" s="25"/>
      <c r="B147" s="70" t="s">
        <v>126</v>
      </c>
      <c r="C147" s="12"/>
      <c r="D147" s="24"/>
      <c r="E147" s="56"/>
      <c r="F147" s="56"/>
    </row>
  </sheetData>
  <mergeCells count="5">
    <mergeCell ref="A1:F1"/>
    <mergeCell ref="G1:L1"/>
    <mergeCell ref="A2:F2"/>
    <mergeCell ref="G2:L2"/>
    <mergeCell ref="B44:E44"/>
  </mergeCells>
  <pageMargins left="0.7" right="0.7" top="0.75" bottom="0.75" header="0.3" footer="0.3"/>
  <pageSetup paperSize="9" scale="75" orientation="portrait" r:id="rId1"/>
</worksheet>
</file>

<file path=xl/worksheets/sheet9.xml><?xml version="1.0" encoding="utf-8"?>
<worksheet xmlns="http://schemas.openxmlformats.org/spreadsheetml/2006/main" xmlns:r="http://schemas.openxmlformats.org/officeDocument/2006/relationships">
  <dimension ref="A1:I220"/>
  <sheetViews>
    <sheetView topLeftCell="A7" workbookViewId="0">
      <selection activeCell="E17" sqref="E17"/>
    </sheetView>
  </sheetViews>
  <sheetFormatPr defaultRowHeight="14.4"/>
  <cols>
    <col min="2" max="2" width="15.88671875" customWidth="1"/>
  </cols>
  <sheetData>
    <row r="1" spans="1:9" ht="15.6">
      <c r="A1" s="116" t="s">
        <v>312</v>
      </c>
      <c r="B1" s="116"/>
      <c r="C1" s="116"/>
      <c r="D1" s="116"/>
      <c r="E1" s="116"/>
      <c r="F1" s="116"/>
      <c r="G1" s="116"/>
      <c r="H1" s="116"/>
    </row>
    <row r="2" spans="1:9" ht="15.6">
      <c r="A2" s="116" t="s">
        <v>5</v>
      </c>
      <c r="B2" s="116"/>
      <c r="C2" s="116"/>
      <c r="D2" s="116"/>
      <c r="E2" s="116"/>
      <c r="F2" s="116"/>
      <c r="G2" s="116"/>
      <c r="H2" s="116"/>
    </row>
    <row r="3" spans="1:9" ht="24.75" customHeight="1">
      <c r="A3" s="117" t="s">
        <v>313</v>
      </c>
      <c r="B3" s="117"/>
      <c r="C3" s="117"/>
      <c r="D3" s="117"/>
      <c r="E3" s="117"/>
      <c r="F3" s="117"/>
      <c r="G3" s="117"/>
      <c r="H3" s="117"/>
    </row>
    <row r="4" spans="1:9" ht="64.5" customHeight="1">
      <c r="A4" s="2" t="s">
        <v>12</v>
      </c>
      <c r="B4" s="101" t="str">
        <f>'[1]civil works'!B6</f>
        <v>Excavation in foundation of building, bridges and other tructures, including dagbelling, dressing, refilling in layers around tructure with excavated earth, watering and ramming lead upto one chain (30 m)lift upto 5 ft (1.5m). 2) a) By Excavator  Ordinary soil</v>
      </c>
      <c r="C4" s="102"/>
      <c r="D4" s="102"/>
      <c r="E4" s="102"/>
      <c r="F4" s="102"/>
      <c r="G4" s="102"/>
      <c r="H4" s="103"/>
    </row>
    <row r="5" spans="1:9" s="4" customFormat="1">
      <c r="A5" s="104" t="s">
        <v>6</v>
      </c>
      <c r="B5" s="106" t="s">
        <v>0</v>
      </c>
      <c r="C5" s="106" t="s">
        <v>1</v>
      </c>
      <c r="D5" s="106" t="s">
        <v>14</v>
      </c>
      <c r="E5" s="108" t="s">
        <v>7</v>
      </c>
      <c r="F5" s="108"/>
      <c r="G5" s="108"/>
      <c r="H5" s="106" t="s">
        <v>2</v>
      </c>
    </row>
    <row r="6" spans="1:9" s="4" customFormat="1">
      <c r="A6" s="105"/>
      <c r="B6" s="107"/>
      <c r="C6" s="107"/>
      <c r="D6" s="107"/>
      <c r="E6" s="82" t="s">
        <v>8</v>
      </c>
      <c r="F6" s="82" t="s">
        <v>9</v>
      </c>
      <c r="G6" s="82" t="s">
        <v>10</v>
      </c>
      <c r="H6" s="107"/>
    </row>
    <row r="7" spans="1:9">
      <c r="A7" s="1"/>
      <c r="B7" s="1" t="s">
        <v>48</v>
      </c>
      <c r="C7" s="1" t="s">
        <v>15</v>
      </c>
      <c r="D7" s="1">
        <v>2</v>
      </c>
      <c r="E7" s="1">
        <v>18</v>
      </c>
      <c r="F7" s="1">
        <v>3</v>
      </c>
      <c r="G7" s="1">
        <v>5</v>
      </c>
      <c r="H7" s="1">
        <f>G7*F7*E7*D7</f>
        <v>540</v>
      </c>
    </row>
    <row r="8" spans="1:9">
      <c r="A8" s="1"/>
      <c r="B8" s="1" t="s">
        <v>49</v>
      </c>
      <c r="C8" s="1" t="s">
        <v>15</v>
      </c>
      <c r="D8" s="1">
        <v>3</v>
      </c>
      <c r="E8" s="1">
        <v>4</v>
      </c>
      <c r="F8" s="1">
        <v>3</v>
      </c>
      <c r="G8" s="1">
        <v>5</v>
      </c>
      <c r="H8" s="1">
        <f>G8*F8*E8*D8</f>
        <v>180</v>
      </c>
    </row>
    <row r="9" spans="1:9">
      <c r="A9" s="1"/>
      <c r="B9" s="1"/>
      <c r="C9" s="6"/>
      <c r="D9" s="7"/>
      <c r="E9" s="7"/>
      <c r="F9" s="7"/>
      <c r="G9" s="8"/>
      <c r="H9" s="1"/>
    </row>
    <row r="10" spans="1:9">
      <c r="A10" s="1"/>
      <c r="B10" s="1"/>
      <c r="C10" s="98" t="s">
        <v>51</v>
      </c>
      <c r="D10" s="99"/>
      <c r="E10" s="99"/>
      <c r="F10" s="99"/>
      <c r="G10" s="100"/>
      <c r="H10" s="1">
        <f>SUM(H7:H8)</f>
        <v>720</v>
      </c>
    </row>
    <row r="11" spans="1:9">
      <c r="A11" s="1"/>
      <c r="B11" s="1"/>
      <c r="C11" s="98" t="s">
        <v>52</v>
      </c>
      <c r="D11" s="99"/>
      <c r="E11" s="99"/>
      <c r="F11" s="99"/>
      <c r="G11" s="100"/>
      <c r="H11" s="13">
        <f>H10/35.32</f>
        <v>20.385050962627407</v>
      </c>
    </row>
    <row r="12" spans="1:9">
      <c r="A12" s="1"/>
      <c r="B12" s="6"/>
      <c r="C12" s="99" t="s">
        <v>77</v>
      </c>
      <c r="D12" s="99"/>
      <c r="E12" s="99"/>
      <c r="F12" s="99"/>
      <c r="G12" s="99"/>
      <c r="H12" s="19">
        <f>H11*1.1</f>
        <v>22.423556058890149</v>
      </c>
      <c r="I12">
        <f>'TB-CW-SHEET'!D74</f>
        <v>22.423556058890149</v>
      </c>
    </row>
    <row r="13" spans="1:9" ht="64.5" customHeight="1">
      <c r="A13" s="2" t="s">
        <v>12</v>
      </c>
      <c r="B13" s="101" t="str">
        <f>'[1]civil works'!B45</f>
        <v>Supplying and filling sand under floor; or plugging in wells.</v>
      </c>
      <c r="C13" s="102"/>
      <c r="D13" s="102"/>
      <c r="E13" s="102"/>
      <c r="F13" s="102"/>
      <c r="G13" s="102"/>
      <c r="H13" s="103"/>
    </row>
    <row r="14" spans="1:9" s="4" customFormat="1">
      <c r="A14" s="104" t="s">
        <v>6</v>
      </c>
      <c r="B14" s="106" t="s">
        <v>0</v>
      </c>
      <c r="C14" s="106" t="s">
        <v>1</v>
      </c>
      <c r="D14" s="106" t="s">
        <v>14</v>
      </c>
      <c r="E14" s="108" t="s">
        <v>7</v>
      </c>
      <c r="F14" s="108"/>
      <c r="G14" s="108"/>
      <c r="H14" s="106" t="s">
        <v>2</v>
      </c>
    </row>
    <row r="15" spans="1:9" s="4" customFormat="1">
      <c r="A15" s="105"/>
      <c r="B15" s="107"/>
      <c r="C15" s="107"/>
      <c r="D15" s="107"/>
      <c r="E15" s="82" t="s">
        <v>8</v>
      </c>
      <c r="F15" s="82" t="s">
        <v>9</v>
      </c>
      <c r="G15" s="82" t="s">
        <v>10</v>
      </c>
      <c r="H15" s="107"/>
    </row>
    <row r="16" spans="1:9">
      <c r="A16" s="1"/>
      <c r="B16" s="1" t="s">
        <v>93</v>
      </c>
      <c r="C16" s="1" t="s">
        <v>15</v>
      </c>
      <c r="D16" s="1">
        <v>1</v>
      </c>
      <c r="E16" s="1">
        <v>18.222999999999999</v>
      </c>
      <c r="F16" s="1">
        <v>6</v>
      </c>
      <c r="G16" s="1">
        <v>3</v>
      </c>
      <c r="H16" s="1">
        <f>G16*F16*E16*D16</f>
        <v>328.01400000000001</v>
      </c>
    </row>
    <row r="17" spans="1:9">
      <c r="A17" s="1"/>
      <c r="B17" s="1"/>
      <c r="C17" s="6"/>
      <c r="D17" s="7"/>
      <c r="E17" s="7"/>
      <c r="F17" s="7"/>
      <c r="G17" s="8"/>
      <c r="H17" s="1"/>
    </row>
    <row r="18" spans="1:9">
      <c r="A18" s="1"/>
      <c r="B18" s="1"/>
      <c r="C18" s="98" t="s">
        <v>51</v>
      </c>
      <c r="D18" s="99"/>
      <c r="E18" s="99"/>
      <c r="F18" s="99"/>
      <c r="G18" s="100"/>
      <c r="H18" s="1">
        <f>SUM(H16:H16)</f>
        <v>328.01400000000001</v>
      </c>
    </row>
    <row r="19" spans="1:9">
      <c r="A19" s="1"/>
      <c r="B19" s="1"/>
      <c r="C19" s="98" t="s">
        <v>52</v>
      </c>
      <c r="D19" s="99"/>
      <c r="E19" s="99"/>
      <c r="F19" s="99"/>
      <c r="G19" s="100"/>
      <c r="H19" s="13">
        <f>H18/35.32</f>
        <v>9.2869195922989807</v>
      </c>
    </row>
    <row r="20" spans="1:9">
      <c r="A20" s="1"/>
      <c r="B20" s="6"/>
      <c r="C20" s="99" t="s">
        <v>77</v>
      </c>
      <c r="D20" s="99"/>
      <c r="E20" s="99"/>
      <c r="F20" s="99"/>
      <c r="G20" s="99"/>
      <c r="H20" s="19">
        <f>H19*1.1</f>
        <v>10.21561155152888</v>
      </c>
      <c r="I20">
        <f>'TB-CW-SHEET'!D101</f>
        <v>10.21561155152888</v>
      </c>
    </row>
    <row r="21" spans="1:9" ht="75.75" customHeight="1">
      <c r="A21" s="2" t="s">
        <v>12</v>
      </c>
      <c r="B21" s="101" t="str">
        <f>'[1]civil works'!B38</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21" s="102"/>
      <c r="D21" s="102"/>
      <c r="E21" s="102"/>
      <c r="F21" s="102"/>
      <c r="G21" s="102"/>
      <c r="H21" s="103"/>
    </row>
    <row r="22" spans="1:9" s="4" customFormat="1">
      <c r="A22" s="104" t="s">
        <v>6</v>
      </c>
      <c r="B22" s="106" t="s">
        <v>0</v>
      </c>
      <c r="C22" s="106" t="s">
        <v>1</v>
      </c>
      <c r="D22" s="106" t="s">
        <v>14</v>
      </c>
      <c r="E22" s="108" t="s">
        <v>7</v>
      </c>
      <c r="F22" s="108"/>
      <c r="G22" s="108"/>
      <c r="H22" s="106" t="s">
        <v>2</v>
      </c>
    </row>
    <row r="23" spans="1:9" s="4" customFormat="1">
      <c r="A23" s="105"/>
      <c r="B23" s="107"/>
      <c r="C23" s="107"/>
      <c r="D23" s="107"/>
      <c r="E23" s="82" t="s">
        <v>8</v>
      </c>
      <c r="F23" s="82" t="s">
        <v>9</v>
      </c>
      <c r="G23" s="82" t="s">
        <v>10</v>
      </c>
      <c r="H23" s="107"/>
    </row>
    <row r="24" spans="1:9">
      <c r="A24" s="1"/>
      <c r="B24" s="1" t="s">
        <v>48</v>
      </c>
      <c r="C24" s="1" t="s">
        <v>62</v>
      </c>
      <c r="D24" s="1">
        <v>2</v>
      </c>
      <c r="E24" s="1">
        <v>17</v>
      </c>
      <c r="F24" s="1">
        <v>3</v>
      </c>
      <c r="G24" s="1"/>
      <c r="H24" s="1">
        <f>F24*E24*D24</f>
        <v>102</v>
      </c>
    </row>
    <row r="25" spans="1:9">
      <c r="A25" s="1"/>
      <c r="B25" s="1" t="s">
        <v>49</v>
      </c>
      <c r="C25" s="1" t="s">
        <v>62</v>
      </c>
      <c r="D25" s="1">
        <v>3</v>
      </c>
      <c r="E25" s="1">
        <v>3</v>
      </c>
      <c r="F25" s="1">
        <v>3</v>
      </c>
      <c r="G25" s="1"/>
      <c r="H25" s="1">
        <f t="shared" ref="H25" si="0">F25*E25*D25</f>
        <v>27</v>
      </c>
    </row>
    <row r="26" spans="1:9">
      <c r="A26" s="1"/>
      <c r="B26" s="1"/>
      <c r="C26" s="98" t="s">
        <v>51</v>
      </c>
      <c r="D26" s="99"/>
      <c r="E26" s="99"/>
      <c r="F26" s="99"/>
      <c r="G26" s="100"/>
      <c r="H26" s="1">
        <f>SUM(H24:H25)</f>
        <v>129</v>
      </c>
    </row>
    <row r="27" spans="1:9">
      <c r="A27" s="1"/>
      <c r="B27" s="1"/>
      <c r="C27" s="98" t="s">
        <v>52</v>
      </c>
      <c r="D27" s="99"/>
      <c r="E27" s="99"/>
      <c r="F27" s="99"/>
      <c r="G27" s="100"/>
      <c r="H27" s="13">
        <f>H26/10.75</f>
        <v>12</v>
      </c>
    </row>
    <row r="28" spans="1:9">
      <c r="A28" s="1"/>
      <c r="B28" s="6"/>
      <c r="C28" s="99" t="s">
        <v>77</v>
      </c>
      <c r="D28" s="99"/>
      <c r="E28" s="99"/>
      <c r="F28" s="99"/>
      <c r="G28" s="99"/>
      <c r="H28" s="19">
        <f>H27*1.1</f>
        <v>13.200000000000001</v>
      </c>
    </row>
    <row r="29" spans="1:9" ht="64.5" customHeight="1">
      <c r="A29" s="2" t="s">
        <v>12</v>
      </c>
      <c r="B29" s="101" t="str">
        <f>'[1]civil works'!B11</f>
        <v>:(i) Ratio 1: 4: 8</v>
      </c>
      <c r="C29" s="102"/>
      <c r="D29" s="102"/>
      <c r="E29" s="102"/>
      <c r="F29" s="102"/>
      <c r="G29" s="102"/>
      <c r="H29" s="103"/>
    </row>
    <row r="30" spans="1:9" s="4" customFormat="1">
      <c r="A30" s="104" t="s">
        <v>6</v>
      </c>
      <c r="B30" s="106" t="s">
        <v>0</v>
      </c>
      <c r="C30" s="106" t="s">
        <v>1</v>
      </c>
      <c r="D30" s="106" t="s">
        <v>14</v>
      </c>
      <c r="E30" s="108" t="s">
        <v>7</v>
      </c>
      <c r="F30" s="108"/>
      <c r="G30" s="108"/>
      <c r="H30" s="106" t="s">
        <v>2</v>
      </c>
    </row>
    <row r="31" spans="1:9" s="4" customFormat="1">
      <c r="A31" s="105"/>
      <c r="B31" s="107"/>
      <c r="C31" s="107"/>
      <c r="D31" s="107"/>
      <c r="E31" s="82" t="s">
        <v>8</v>
      </c>
      <c r="F31" s="82" t="s">
        <v>9</v>
      </c>
      <c r="G31" s="82" t="s">
        <v>10</v>
      </c>
      <c r="H31" s="107"/>
    </row>
    <row r="32" spans="1:9">
      <c r="A32" s="1"/>
      <c r="B32" s="1" t="s">
        <v>48</v>
      </c>
      <c r="C32" s="1" t="s">
        <v>15</v>
      </c>
      <c r="D32" s="1">
        <v>2</v>
      </c>
      <c r="E32" s="1">
        <v>13.7</v>
      </c>
      <c r="F32" s="1">
        <v>3</v>
      </c>
      <c r="G32" s="1">
        <v>0.33</v>
      </c>
      <c r="H32" s="13">
        <f t="shared" ref="H32:H33" si="1">G32*F32*E32*D32</f>
        <v>27.125999999999998</v>
      </c>
    </row>
    <row r="33" spans="1:9">
      <c r="A33" s="1"/>
      <c r="B33" s="1" t="s">
        <v>49</v>
      </c>
      <c r="C33" s="1" t="s">
        <v>15</v>
      </c>
      <c r="D33" s="1">
        <v>3</v>
      </c>
      <c r="E33" s="1">
        <v>3</v>
      </c>
      <c r="F33" s="1">
        <v>3</v>
      </c>
      <c r="G33" s="1">
        <v>0.33</v>
      </c>
      <c r="H33" s="13">
        <f t="shared" si="1"/>
        <v>8.91</v>
      </c>
    </row>
    <row r="34" spans="1:9">
      <c r="A34" s="1"/>
      <c r="B34" s="1"/>
      <c r="C34" s="98" t="s">
        <v>51</v>
      </c>
      <c r="D34" s="99"/>
      <c r="E34" s="99"/>
      <c r="F34" s="99"/>
      <c r="G34" s="100"/>
      <c r="H34" s="13">
        <f>SUM(H32:H33)</f>
        <v>36.036000000000001</v>
      </c>
    </row>
    <row r="35" spans="1:9">
      <c r="A35" s="1"/>
      <c r="B35" s="1"/>
      <c r="C35" s="98" t="s">
        <v>52</v>
      </c>
      <c r="D35" s="99"/>
      <c r="E35" s="99"/>
      <c r="F35" s="99"/>
      <c r="G35" s="100"/>
      <c r="H35" s="13">
        <f>H34/35.32</f>
        <v>1.0202718006795017</v>
      </c>
    </row>
    <row r="36" spans="1:9">
      <c r="A36" s="1"/>
      <c r="B36" s="6"/>
      <c r="C36" s="99" t="s">
        <v>77</v>
      </c>
      <c r="D36" s="99"/>
      <c r="E36" s="99"/>
      <c r="F36" s="99"/>
      <c r="G36" s="99"/>
      <c r="H36" s="19">
        <f>H35*1.1</f>
        <v>1.1222989807474519</v>
      </c>
      <c r="I36">
        <f>'TB-CW-SHEET'!D78</f>
        <v>1.1222989807474519</v>
      </c>
    </row>
    <row r="37" spans="1:9" ht="64.5" customHeight="1">
      <c r="A37" s="2" t="s">
        <v>12</v>
      </c>
      <c r="B37" s="101" t="str">
        <f>'[1]civil works'!B12</f>
        <v>(h) Ratio 1: 3: 6</v>
      </c>
      <c r="C37" s="102"/>
      <c r="D37" s="102"/>
      <c r="E37" s="102"/>
      <c r="F37" s="102"/>
      <c r="G37" s="102"/>
      <c r="H37" s="103"/>
    </row>
    <row r="38" spans="1:9" s="4" customFormat="1">
      <c r="A38" s="104" t="s">
        <v>6</v>
      </c>
      <c r="B38" s="106" t="s">
        <v>0</v>
      </c>
      <c r="C38" s="106" t="s">
        <v>1</v>
      </c>
      <c r="D38" s="106" t="s">
        <v>14</v>
      </c>
      <c r="E38" s="108" t="s">
        <v>7</v>
      </c>
      <c r="F38" s="108"/>
      <c r="G38" s="108"/>
      <c r="H38" s="106" t="s">
        <v>2</v>
      </c>
    </row>
    <row r="39" spans="1:9" s="4" customFormat="1">
      <c r="A39" s="105"/>
      <c r="B39" s="107"/>
      <c r="C39" s="107"/>
      <c r="D39" s="107"/>
      <c r="E39" s="82" t="s">
        <v>8</v>
      </c>
      <c r="F39" s="82" t="s">
        <v>9</v>
      </c>
      <c r="G39" s="82" t="s">
        <v>10</v>
      </c>
      <c r="H39" s="107"/>
    </row>
    <row r="40" spans="1:9">
      <c r="A40" s="1"/>
      <c r="B40" s="1" t="s">
        <v>48</v>
      </c>
      <c r="C40" s="1" t="s">
        <v>15</v>
      </c>
      <c r="D40" s="1">
        <v>1</v>
      </c>
      <c r="E40" s="1">
        <v>21.5</v>
      </c>
      <c r="F40" s="1">
        <v>5</v>
      </c>
      <c r="G40" s="1">
        <v>0.25</v>
      </c>
      <c r="H40" s="13">
        <f>G40*F40*E40*D40</f>
        <v>26.875</v>
      </c>
    </row>
    <row r="41" spans="1:9">
      <c r="A41" s="1"/>
      <c r="B41" s="1"/>
      <c r="C41" s="98" t="s">
        <v>51</v>
      </c>
      <c r="D41" s="99"/>
      <c r="E41" s="99"/>
      <c r="F41" s="99"/>
      <c r="G41" s="100"/>
      <c r="H41" s="13">
        <f>SUM(H40:H40)</f>
        <v>26.875</v>
      </c>
    </row>
    <row r="42" spans="1:9">
      <c r="A42" s="1"/>
      <c r="B42" s="1"/>
      <c r="C42" s="98" t="s">
        <v>52</v>
      </c>
      <c r="D42" s="99"/>
      <c r="E42" s="99"/>
      <c r="F42" s="99"/>
      <c r="G42" s="100"/>
      <c r="H42" s="13">
        <f>H41/35.32</f>
        <v>0.76090033975084936</v>
      </c>
    </row>
    <row r="43" spans="1:9">
      <c r="A43" s="1"/>
      <c r="B43" s="6"/>
      <c r="C43" s="99" t="s">
        <v>77</v>
      </c>
      <c r="D43" s="99"/>
      <c r="E43" s="99"/>
      <c r="F43" s="99"/>
      <c r="G43" s="99"/>
      <c r="H43" s="19">
        <f>H42*1.1</f>
        <v>0.83699037372593432</v>
      </c>
      <c r="I43">
        <f>'TB-CW-SHEET'!D79</f>
        <v>0.83699037372593432</v>
      </c>
    </row>
    <row r="44" spans="1:9" ht="64.5" customHeight="1">
      <c r="A44" s="2" t="s">
        <v>12</v>
      </c>
      <c r="B44" s="101" t="str">
        <f>'[1]civil works'!B13</f>
        <v>(f) Ratio 1: 2: 4</v>
      </c>
      <c r="C44" s="102"/>
      <c r="D44" s="102"/>
      <c r="E44" s="102"/>
      <c r="F44" s="102"/>
      <c r="G44" s="102"/>
      <c r="H44" s="103"/>
    </row>
    <row r="45" spans="1:9" s="4" customFormat="1">
      <c r="A45" s="104" t="s">
        <v>6</v>
      </c>
      <c r="B45" s="106" t="s">
        <v>0</v>
      </c>
      <c r="C45" s="106" t="s">
        <v>1</v>
      </c>
      <c r="D45" s="106" t="s">
        <v>14</v>
      </c>
      <c r="E45" s="108" t="s">
        <v>7</v>
      </c>
      <c r="F45" s="108"/>
      <c r="G45" s="108"/>
      <c r="H45" s="106" t="s">
        <v>2</v>
      </c>
    </row>
    <row r="46" spans="1:9" s="4" customFormat="1">
      <c r="A46" s="105"/>
      <c r="B46" s="107"/>
      <c r="C46" s="107"/>
      <c r="D46" s="107"/>
      <c r="E46" s="82" t="s">
        <v>8</v>
      </c>
      <c r="F46" s="82" t="s">
        <v>9</v>
      </c>
      <c r="G46" s="82" t="s">
        <v>10</v>
      </c>
      <c r="H46" s="107"/>
    </row>
    <row r="47" spans="1:9">
      <c r="A47" s="1"/>
      <c r="B47" s="1" t="s">
        <v>84</v>
      </c>
      <c r="C47" s="6" t="s">
        <v>15</v>
      </c>
      <c r="D47" s="7">
        <v>1</v>
      </c>
      <c r="E47" s="7">
        <v>14</v>
      </c>
      <c r="F47" s="7">
        <v>3</v>
      </c>
      <c r="G47" s="8">
        <v>0.33</v>
      </c>
      <c r="H47" s="13">
        <f>G47*F47*E47*D47</f>
        <v>13.86</v>
      </c>
    </row>
    <row r="48" spans="1:9">
      <c r="A48" s="1"/>
      <c r="B48" s="1" t="s">
        <v>66</v>
      </c>
      <c r="C48" s="6" t="s">
        <v>15</v>
      </c>
      <c r="D48" s="7">
        <v>1</v>
      </c>
      <c r="E48" s="7">
        <v>3</v>
      </c>
      <c r="F48" s="7">
        <v>3</v>
      </c>
      <c r="G48" s="8">
        <v>0.33</v>
      </c>
      <c r="H48" s="13">
        <f>G48*F48*E48*D48</f>
        <v>2.9699999999999998</v>
      </c>
    </row>
    <row r="49" spans="1:9">
      <c r="A49" s="1"/>
      <c r="B49" s="1"/>
      <c r="C49" s="98" t="s">
        <v>51</v>
      </c>
      <c r="D49" s="99"/>
      <c r="E49" s="99"/>
      <c r="F49" s="99"/>
      <c r="G49" s="100"/>
      <c r="H49" s="13">
        <f>SUM(H47:H48)</f>
        <v>16.829999999999998</v>
      </c>
    </row>
    <row r="50" spans="1:9">
      <c r="A50" s="1"/>
      <c r="B50" s="1"/>
      <c r="C50" s="98" t="s">
        <v>52</v>
      </c>
      <c r="D50" s="99"/>
      <c r="E50" s="99"/>
      <c r="F50" s="99"/>
      <c r="G50" s="100"/>
      <c r="H50" s="13">
        <f>H49/35.32</f>
        <v>0.47650056625141557</v>
      </c>
    </row>
    <row r="51" spans="1:9">
      <c r="A51" s="1"/>
      <c r="B51" s="6"/>
      <c r="C51" s="99" t="s">
        <v>77</v>
      </c>
      <c r="D51" s="99"/>
      <c r="E51" s="99"/>
      <c r="F51" s="99"/>
      <c r="G51" s="99"/>
      <c r="H51" s="19">
        <f>H50*1.1</f>
        <v>0.52415062287655712</v>
      </c>
      <c r="I51">
        <f>'TB-CW-SHEET'!D80</f>
        <v>0.52415062287655712</v>
      </c>
    </row>
    <row r="52" spans="1:9" ht="64.5" customHeight="1">
      <c r="A52" s="2" t="s">
        <v>12</v>
      </c>
      <c r="B52" s="101" t="str">
        <f>'[1]civil works'!B19</f>
        <v>(b) Deformed bars (Grade-40)</v>
      </c>
      <c r="C52" s="102"/>
      <c r="D52" s="102"/>
      <c r="E52" s="102"/>
      <c r="F52" s="102"/>
      <c r="G52" s="102"/>
      <c r="H52" s="103"/>
    </row>
    <row r="53" spans="1:9" s="4" customFormat="1">
      <c r="A53" s="104" t="s">
        <v>6</v>
      </c>
      <c r="B53" s="106" t="s">
        <v>0</v>
      </c>
      <c r="C53" s="106" t="s">
        <v>1</v>
      </c>
      <c r="D53" s="106" t="s">
        <v>14</v>
      </c>
      <c r="E53" s="108" t="s">
        <v>7</v>
      </c>
      <c r="F53" s="108"/>
      <c r="G53" s="108"/>
      <c r="H53" s="106" t="s">
        <v>2</v>
      </c>
    </row>
    <row r="54" spans="1:9" s="4" customFormat="1">
      <c r="A54" s="105"/>
      <c r="B54" s="107"/>
      <c r="C54" s="107"/>
      <c r="D54" s="107"/>
      <c r="E54" s="82" t="s">
        <v>8</v>
      </c>
      <c r="F54" s="82" t="s">
        <v>9</v>
      </c>
      <c r="G54" s="82" t="s">
        <v>10</v>
      </c>
      <c r="H54" s="107"/>
    </row>
    <row r="55" spans="1:9">
      <c r="A55" s="1"/>
      <c r="B55" s="1" t="s">
        <v>84</v>
      </c>
      <c r="C55" s="6" t="str">
        <f>'[1]civil works'!C19</f>
        <v>per cwt</v>
      </c>
      <c r="D55" s="7">
        <v>1</v>
      </c>
      <c r="E55" s="115">
        <f>'[2]L.G.F.RAFT (2)'!$P$42</f>
        <v>1530.7593749999999</v>
      </c>
      <c r="F55" s="99"/>
      <c r="G55" s="100"/>
      <c r="H55" s="13">
        <f>E55*D55</f>
        <v>1530.7593749999999</v>
      </c>
    </row>
    <row r="56" spans="1:9">
      <c r="A56" s="1"/>
      <c r="B56" s="1"/>
      <c r="C56" s="98" t="s">
        <v>51</v>
      </c>
      <c r="D56" s="99"/>
      <c r="E56" s="99"/>
      <c r="F56" s="99"/>
      <c r="G56" s="100"/>
      <c r="H56" s="13">
        <f>SUM(H55:H55)</f>
        <v>1530.7593749999999</v>
      </c>
    </row>
    <row r="57" spans="1:9">
      <c r="A57" s="1"/>
      <c r="B57" s="1"/>
      <c r="C57" s="98" t="s">
        <v>52</v>
      </c>
      <c r="D57" s="99"/>
      <c r="E57" s="99"/>
      <c r="F57" s="99"/>
      <c r="G57" s="100"/>
      <c r="H57" s="13">
        <f>H56/50.8</f>
        <v>30.133058562992126</v>
      </c>
    </row>
    <row r="58" spans="1:9">
      <c r="A58" s="1"/>
      <c r="B58" s="6"/>
      <c r="C58" s="99" t="s">
        <v>77</v>
      </c>
      <c r="D58" s="99"/>
      <c r="E58" s="99"/>
      <c r="F58" s="99"/>
      <c r="G58" s="99"/>
      <c r="H58" s="19">
        <f>H57*1.1</f>
        <v>33.146364419291338</v>
      </c>
    </row>
    <row r="59" spans="1:9" ht="64.5" customHeight="1">
      <c r="A59" s="2" t="s">
        <v>12</v>
      </c>
      <c r="B59" s="101" t="str">
        <f>'[1]civil works'!B20</f>
        <v>('c) Deformed bars (Grade-60)</v>
      </c>
      <c r="C59" s="102"/>
      <c r="D59" s="102"/>
      <c r="E59" s="102"/>
      <c r="F59" s="102"/>
      <c r="G59" s="102"/>
      <c r="H59" s="103"/>
    </row>
    <row r="60" spans="1:9" s="4" customFormat="1">
      <c r="A60" s="104" t="s">
        <v>6</v>
      </c>
      <c r="B60" s="106" t="s">
        <v>0</v>
      </c>
      <c r="C60" s="106" t="s">
        <v>1</v>
      </c>
      <c r="D60" s="106" t="s">
        <v>14</v>
      </c>
      <c r="E60" s="108" t="s">
        <v>7</v>
      </c>
      <c r="F60" s="108"/>
      <c r="G60" s="108"/>
      <c r="H60" s="106" t="s">
        <v>2</v>
      </c>
    </row>
    <row r="61" spans="1:9" s="4" customFormat="1">
      <c r="A61" s="105"/>
      <c r="B61" s="107"/>
      <c r="C61" s="107"/>
      <c r="D61" s="107"/>
      <c r="E61" s="82" t="s">
        <v>8</v>
      </c>
      <c r="F61" s="82" t="s">
        <v>9</v>
      </c>
      <c r="G61" s="82" t="s">
        <v>10</v>
      </c>
      <c r="H61" s="107"/>
    </row>
    <row r="62" spans="1:9">
      <c r="A62" s="1"/>
      <c r="B62" s="1" t="s">
        <v>84</v>
      </c>
      <c r="C62" s="6" t="str">
        <f>'[1]civil works'!C20</f>
        <v>per cwt</v>
      </c>
      <c r="D62" s="7">
        <v>1</v>
      </c>
      <c r="E62" s="115">
        <v>850</v>
      </c>
      <c r="F62" s="99"/>
      <c r="G62" s="100"/>
      <c r="H62" s="13">
        <f>E62*D62</f>
        <v>850</v>
      </c>
    </row>
    <row r="63" spans="1:9">
      <c r="A63" s="1"/>
      <c r="B63" s="1"/>
      <c r="C63" s="98" t="s">
        <v>51</v>
      </c>
      <c r="D63" s="99"/>
      <c r="E63" s="99"/>
      <c r="F63" s="99"/>
      <c r="G63" s="100"/>
      <c r="H63" s="13">
        <f>SUM(H62:H62)</f>
        <v>850</v>
      </c>
    </row>
    <row r="64" spans="1:9">
      <c r="A64" s="1"/>
      <c r="B64" s="1"/>
      <c r="C64" s="98" t="s">
        <v>52</v>
      </c>
      <c r="D64" s="99"/>
      <c r="E64" s="99"/>
      <c r="F64" s="99"/>
      <c r="G64" s="100"/>
      <c r="H64" s="13">
        <f>H63/50.8</f>
        <v>16.73228346456693</v>
      </c>
    </row>
    <row r="65" spans="1:9">
      <c r="A65" s="1"/>
      <c r="B65" s="6"/>
      <c r="C65" s="99" t="s">
        <v>77</v>
      </c>
      <c r="D65" s="99"/>
      <c r="E65" s="99"/>
      <c r="F65" s="99"/>
      <c r="G65" s="99"/>
      <c r="H65" s="19">
        <f>H64*1.1</f>
        <v>18.405511811023626</v>
      </c>
      <c r="I65">
        <f>'TB-CW-SHEET'!D86</f>
        <v>18.405511811023626</v>
      </c>
    </row>
    <row r="66" spans="1:9" ht="64.5" customHeight="1">
      <c r="A66" s="2" t="s">
        <v>12</v>
      </c>
      <c r="B66" s="101" t="str">
        <f>'[1]civil works'!B14</f>
        <v>cement concrete in haunches 1:6:12</v>
      </c>
      <c r="C66" s="102"/>
      <c r="D66" s="102"/>
      <c r="E66" s="102"/>
      <c r="F66" s="102"/>
      <c r="G66" s="102"/>
      <c r="H66" s="103"/>
    </row>
    <row r="67" spans="1:9" s="4" customFormat="1">
      <c r="A67" s="104" t="s">
        <v>6</v>
      </c>
      <c r="B67" s="106" t="s">
        <v>0</v>
      </c>
      <c r="C67" s="106" t="s">
        <v>1</v>
      </c>
      <c r="D67" s="106" t="s">
        <v>14</v>
      </c>
      <c r="E67" s="108" t="s">
        <v>7</v>
      </c>
      <c r="F67" s="108"/>
      <c r="G67" s="108"/>
      <c r="H67" s="106" t="s">
        <v>2</v>
      </c>
    </row>
    <row r="68" spans="1:9" s="4" customFormat="1">
      <c r="A68" s="105"/>
      <c r="B68" s="107"/>
      <c r="C68" s="107"/>
      <c r="D68" s="107"/>
      <c r="E68" s="82" t="s">
        <v>8</v>
      </c>
      <c r="F68" s="82" t="s">
        <v>9</v>
      </c>
      <c r="G68" s="82" t="s">
        <v>10</v>
      </c>
      <c r="H68" s="107"/>
    </row>
    <row r="69" spans="1:9">
      <c r="A69" s="1"/>
      <c r="B69" s="1" t="s">
        <v>84</v>
      </c>
      <c r="C69" s="6" t="s">
        <v>15</v>
      </c>
      <c r="D69" s="7">
        <v>1</v>
      </c>
      <c r="E69" s="7">
        <v>18</v>
      </c>
      <c r="F69" s="7">
        <v>3</v>
      </c>
      <c r="G69" s="8">
        <v>3</v>
      </c>
      <c r="H69" s="13">
        <f>G69*F69*E69*D69</f>
        <v>162</v>
      </c>
    </row>
    <row r="70" spans="1:9">
      <c r="A70" s="1"/>
      <c r="B70" s="1"/>
      <c r="C70" s="98" t="s">
        <v>51</v>
      </c>
      <c r="D70" s="99"/>
      <c r="E70" s="99"/>
      <c r="F70" s="99"/>
      <c r="G70" s="100"/>
      <c r="H70" s="13">
        <f>SUM(H69:H69)</f>
        <v>162</v>
      </c>
    </row>
    <row r="71" spans="1:9">
      <c r="A71" s="1"/>
      <c r="B71" s="1"/>
      <c r="C71" s="98" t="s">
        <v>52</v>
      </c>
      <c r="D71" s="99"/>
      <c r="E71" s="99"/>
      <c r="F71" s="99"/>
      <c r="G71" s="100"/>
      <c r="H71" s="13">
        <f>H70/35.32</f>
        <v>4.5866364665911661</v>
      </c>
    </row>
    <row r="72" spans="1:9">
      <c r="A72" s="1"/>
      <c r="B72" s="6"/>
      <c r="C72" s="99" t="s">
        <v>77</v>
      </c>
      <c r="D72" s="99"/>
      <c r="E72" s="99"/>
      <c r="F72" s="99"/>
      <c r="G72" s="99"/>
      <c r="H72" s="19">
        <f>H71*1.1</f>
        <v>5.045300113250283</v>
      </c>
      <c r="I72">
        <f>'TB-CW-SHEET'!D81</f>
        <v>5.045300113250283</v>
      </c>
    </row>
    <row r="73" spans="1:9" ht="64.5" customHeight="1">
      <c r="A73" s="2" t="s">
        <v>12</v>
      </c>
      <c r="B73" s="101" t="str">
        <f>'[1]civil works'!B16</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73" s="102"/>
      <c r="D73" s="102"/>
      <c r="E73" s="102"/>
      <c r="F73" s="102"/>
      <c r="G73" s="102"/>
      <c r="H73" s="103"/>
    </row>
    <row r="74" spans="1:9" s="4" customFormat="1">
      <c r="A74" s="104" t="s">
        <v>6</v>
      </c>
      <c r="B74" s="106" t="s">
        <v>0</v>
      </c>
      <c r="C74" s="106" t="s">
        <v>1</v>
      </c>
      <c r="D74" s="106" t="s">
        <v>14</v>
      </c>
      <c r="E74" s="108" t="s">
        <v>7</v>
      </c>
      <c r="F74" s="108"/>
      <c r="G74" s="108"/>
      <c r="H74" s="106" t="s">
        <v>2</v>
      </c>
    </row>
    <row r="75" spans="1:9" s="4" customFormat="1">
      <c r="A75" s="105"/>
      <c r="B75" s="107"/>
      <c r="C75" s="107"/>
      <c r="D75" s="107"/>
      <c r="E75" s="82" t="s">
        <v>8</v>
      </c>
      <c r="F75" s="82" t="s">
        <v>9</v>
      </c>
      <c r="G75" s="82" t="s">
        <v>10</v>
      </c>
      <c r="H75" s="107"/>
    </row>
    <row r="76" spans="1:9">
      <c r="A76" s="1"/>
      <c r="B76" s="1" t="s">
        <v>314</v>
      </c>
      <c r="C76" s="1" t="s">
        <v>15</v>
      </c>
      <c r="D76" s="1">
        <v>1</v>
      </c>
      <c r="E76" s="1">
        <v>20</v>
      </c>
      <c r="F76" s="1">
        <v>3</v>
      </c>
      <c r="G76" s="1">
        <v>0.75</v>
      </c>
      <c r="H76" s="13">
        <f t="shared" ref="H76:H80" si="2">G76*F76*E76*D76</f>
        <v>45</v>
      </c>
    </row>
    <row r="77" spans="1:9">
      <c r="A77" s="1"/>
      <c r="B77" s="1" t="s">
        <v>16</v>
      </c>
      <c r="C77" s="1" t="s">
        <v>15</v>
      </c>
      <c r="D77" s="1">
        <v>1</v>
      </c>
      <c r="E77" s="1">
        <v>4</v>
      </c>
      <c r="F77" s="1">
        <v>3</v>
      </c>
      <c r="G77" s="1">
        <v>0.75</v>
      </c>
      <c r="H77" s="13">
        <f t="shared" si="2"/>
        <v>9</v>
      </c>
    </row>
    <row r="78" spans="1:9">
      <c r="A78" s="1"/>
      <c r="B78" s="1" t="s">
        <v>315</v>
      </c>
      <c r="C78" s="1" t="s">
        <v>15</v>
      </c>
      <c r="D78" s="1">
        <v>1</v>
      </c>
      <c r="E78" s="1">
        <v>8</v>
      </c>
      <c r="F78" s="1">
        <v>1</v>
      </c>
      <c r="G78" s="1">
        <v>1</v>
      </c>
      <c r="H78" s="13">
        <f t="shared" si="2"/>
        <v>8</v>
      </c>
    </row>
    <row r="79" spans="1:9">
      <c r="A79" s="1"/>
      <c r="B79" s="1" t="s">
        <v>316</v>
      </c>
      <c r="C79" s="1" t="s">
        <v>15</v>
      </c>
      <c r="D79" s="1">
        <v>1</v>
      </c>
      <c r="E79" s="1">
        <v>20</v>
      </c>
      <c r="F79" s="1">
        <v>1</v>
      </c>
      <c r="G79" s="1">
        <v>1</v>
      </c>
      <c r="H79" s="13">
        <f t="shared" si="2"/>
        <v>20</v>
      </c>
    </row>
    <row r="80" spans="1:9">
      <c r="A80" s="1"/>
      <c r="B80" s="1" t="s">
        <v>317</v>
      </c>
      <c r="C80" s="1" t="s">
        <v>15</v>
      </c>
      <c r="D80" s="1">
        <v>1</v>
      </c>
      <c r="E80" s="1">
        <v>8</v>
      </c>
      <c r="F80" s="1">
        <v>1</v>
      </c>
      <c r="G80" s="1">
        <v>1</v>
      </c>
      <c r="H80" s="13">
        <f t="shared" si="2"/>
        <v>8</v>
      </c>
    </row>
    <row r="81" spans="1:9">
      <c r="A81" s="1"/>
      <c r="B81" s="1"/>
      <c r="C81" s="98" t="s">
        <v>51</v>
      </c>
      <c r="D81" s="99"/>
      <c r="E81" s="99"/>
      <c r="F81" s="99"/>
      <c r="G81" s="100"/>
      <c r="H81" s="13">
        <f>SUM(H76:H80)</f>
        <v>90</v>
      </c>
    </row>
    <row r="82" spans="1:9">
      <c r="A82" s="1"/>
      <c r="B82" s="1"/>
      <c r="C82" s="98" t="s">
        <v>52</v>
      </c>
      <c r="D82" s="99"/>
      <c r="E82" s="99"/>
      <c r="F82" s="99"/>
      <c r="G82" s="100"/>
      <c r="H82" s="13">
        <f>H81/35.32</f>
        <v>2.5481313703284258</v>
      </c>
    </row>
    <row r="83" spans="1:9">
      <c r="A83" s="1"/>
      <c r="B83" s="6"/>
      <c r="C83" s="99" t="s">
        <v>77</v>
      </c>
      <c r="D83" s="99"/>
      <c r="E83" s="99"/>
      <c r="F83" s="99"/>
      <c r="G83" s="99"/>
      <c r="H83" s="19">
        <f>H82*1.1</f>
        <v>2.8029445073612687</v>
      </c>
      <c r="I83">
        <f>'TB-CW-SHEET'!D83</f>
        <v>2.8029445073612687</v>
      </c>
    </row>
    <row r="84" spans="1:9" ht="64.5" customHeight="1">
      <c r="A84" s="2" t="s">
        <v>12</v>
      </c>
      <c r="B84" s="101" t="str">
        <f>'[1]civil works'!B17</f>
        <v>(a) (i) Reinforced cement concrete in roof slab, beams columns lintels, girders and other structural members laid in situ or precast laid in position, or prestressed members cast in situ, complete in all respects:-(3) Type C (nominal mix 1: 2: 4)</v>
      </c>
      <c r="C84" s="102"/>
      <c r="D84" s="102"/>
      <c r="E84" s="102"/>
      <c r="F84" s="102"/>
      <c r="G84" s="102"/>
      <c r="H84" s="103"/>
    </row>
    <row r="85" spans="1:9" s="4" customFormat="1">
      <c r="A85" s="104" t="s">
        <v>6</v>
      </c>
      <c r="B85" s="106" t="s">
        <v>0</v>
      </c>
      <c r="C85" s="106" t="s">
        <v>1</v>
      </c>
      <c r="D85" s="106" t="s">
        <v>14</v>
      </c>
      <c r="E85" s="108" t="s">
        <v>7</v>
      </c>
      <c r="F85" s="108"/>
      <c r="G85" s="108"/>
      <c r="H85" s="106" t="s">
        <v>2</v>
      </c>
    </row>
    <row r="86" spans="1:9" s="4" customFormat="1">
      <c r="A86" s="105"/>
      <c r="B86" s="107"/>
      <c r="C86" s="107"/>
      <c r="D86" s="107"/>
      <c r="E86" s="82" t="s">
        <v>8</v>
      </c>
      <c r="F86" s="82" t="s">
        <v>9</v>
      </c>
      <c r="G86" s="82" t="s">
        <v>10</v>
      </c>
      <c r="H86" s="107"/>
    </row>
    <row r="87" spans="1:9">
      <c r="A87" s="1"/>
      <c r="B87" s="1" t="s">
        <v>56</v>
      </c>
      <c r="C87" s="1" t="s">
        <v>15</v>
      </c>
      <c r="D87" s="1">
        <v>6</v>
      </c>
      <c r="E87" s="1">
        <v>1</v>
      </c>
      <c r="F87" s="1">
        <v>1</v>
      </c>
      <c r="G87" s="1">
        <v>10</v>
      </c>
      <c r="H87" s="13">
        <f t="shared" ref="H87:H90" si="3">G87*F87*E87*D87</f>
        <v>60</v>
      </c>
    </row>
    <row r="88" spans="1:9">
      <c r="A88" s="1"/>
      <c r="B88" s="1" t="s">
        <v>318</v>
      </c>
      <c r="C88" s="1" t="s">
        <v>15</v>
      </c>
      <c r="D88" s="1">
        <v>6</v>
      </c>
      <c r="E88" s="1">
        <v>15</v>
      </c>
      <c r="F88" s="1">
        <v>1</v>
      </c>
      <c r="G88" s="1">
        <v>1</v>
      </c>
      <c r="H88" s="13">
        <f t="shared" si="3"/>
        <v>90</v>
      </c>
    </row>
    <row r="89" spans="1:9">
      <c r="A89" s="1"/>
      <c r="B89" s="1" t="s">
        <v>58</v>
      </c>
      <c r="C89" s="1" t="s">
        <v>15</v>
      </c>
      <c r="D89" s="1">
        <v>6</v>
      </c>
      <c r="E89" s="1">
        <v>15</v>
      </c>
      <c r="F89" s="1">
        <v>1</v>
      </c>
      <c r="G89" s="1">
        <v>1</v>
      </c>
      <c r="H89" s="13">
        <f t="shared" si="3"/>
        <v>90</v>
      </c>
    </row>
    <row r="90" spans="1:9">
      <c r="A90" s="1"/>
      <c r="B90" s="1" t="s">
        <v>59</v>
      </c>
      <c r="C90" s="1" t="s">
        <v>15</v>
      </c>
      <c r="D90" s="1">
        <v>1</v>
      </c>
      <c r="E90" s="1">
        <v>25.5</v>
      </c>
      <c r="F90" s="1">
        <v>14.12</v>
      </c>
      <c r="G90" s="1">
        <v>0.5</v>
      </c>
      <c r="H90" s="13">
        <f t="shared" si="3"/>
        <v>180.03</v>
      </c>
    </row>
    <row r="91" spans="1:9">
      <c r="A91" s="1"/>
      <c r="B91" s="1"/>
      <c r="C91" s="98" t="s">
        <v>51</v>
      </c>
      <c r="D91" s="99"/>
      <c r="E91" s="99"/>
      <c r="F91" s="99"/>
      <c r="G91" s="100"/>
      <c r="H91" s="13">
        <f>SUM(H87:H90)</f>
        <v>420.03</v>
      </c>
    </row>
    <row r="92" spans="1:9">
      <c r="A92" s="1"/>
      <c r="B92" s="1"/>
      <c r="C92" s="98" t="s">
        <v>52</v>
      </c>
      <c r="D92" s="99"/>
      <c r="E92" s="99"/>
      <c r="F92" s="99"/>
      <c r="G92" s="100"/>
      <c r="H92" s="13">
        <f>H91/35.32</f>
        <v>11.892129105322763</v>
      </c>
    </row>
    <row r="93" spans="1:9">
      <c r="A93" s="1"/>
      <c r="B93" s="6"/>
      <c r="C93" s="99" t="s">
        <v>77</v>
      </c>
      <c r="D93" s="99"/>
      <c r="E93" s="99"/>
      <c r="F93" s="99"/>
      <c r="G93" s="99"/>
      <c r="H93" s="19">
        <f>H92*1.1</f>
        <v>13.081342015855039</v>
      </c>
      <c r="I93">
        <f>'TB-CW-SHEET'!D84</f>
        <v>13.081342015855039</v>
      </c>
    </row>
    <row r="94" spans="1:9" ht="33.75" customHeight="1">
      <c r="A94" s="2" t="s">
        <v>12</v>
      </c>
      <c r="B94" s="101" t="str">
        <f>'[1]civil works'!B22</f>
        <v>Pacca brick work in foundation and plinth in:-i) Cement, sand mortar:-Ratio 1:4</v>
      </c>
      <c r="C94" s="102"/>
      <c r="D94" s="102"/>
      <c r="E94" s="102"/>
      <c r="F94" s="102"/>
      <c r="G94" s="102"/>
      <c r="H94" s="103"/>
    </row>
    <row r="95" spans="1:9" s="4" customFormat="1">
      <c r="A95" s="104" t="s">
        <v>6</v>
      </c>
      <c r="B95" s="106" t="s">
        <v>0</v>
      </c>
      <c r="C95" s="106" t="s">
        <v>1</v>
      </c>
      <c r="D95" s="106" t="s">
        <v>14</v>
      </c>
      <c r="E95" s="108" t="s">
        <v>7</v>
      </c>
      <c r="F95" s="108"/>
      <c r="G95" s="108"/>
      <c r="H95" s="106" t="s">
        <v>2</v>
      </c>
    </row>
    <row r="96" spans="1:9" s="4" customFormat="1">
      <c r="A96" s="105"/>
      <c r="B96" s="107"/>
      <c r="C96" s="107"/>
      <c r="D96" s="107"/>
      <c r="E96" s="82" t="s">
        <v>8</v>
      </c>
      <c r="F96" s="82" t="s">
        <v>9</v>
      </c>
      <c r="G96" s="82" t="s">
        <v>10</v>
      </c>
      <c r="H96" s="107"/>
    </row>
    <row r="97" spans="1:9">
      <c r="A97" s="2">
        <v>1</v>
      </c>
      <c r="B97" s="1" t="s">
        <v>13</v>
      </c>
      <c r="C97" s="1" t="s">
        <v>15</v>
      </c>
      <c r="D97" s="1">
        <v>2</v>
      </c>
      <c r="E97" s="1">
        <v>23.94</v>
      </c>
      <c r="F97" s="1">
        <v>1.125</v>
      </c>
      <c r="G97" s="1">
        <v>5</v>
      </c>
      <c r="H97" s="1">
        <f>G97*F97*E97*D97</f>
        <v>269.32499999999999</v>
      </c>
    </row>
    <row r="98" spans="1:9">
      <c r="A98" s="1">
        <v>2</v>
      </c>
      <c r="B98" s="1" t="s">
        <v>16</v>
      </c>
      <c r="C98" s="1" t="s">
        <v>15</v>
      </c>
      <c r="D98" s="1">
        <v>3</v>
      </c>
      <c r="E98" s="1">
        <v>8.92</v>
      </c>
      <c r="F98" s="1">
        <v>1.125</v>
      </c>
      <c r="G98" s="1">
        <v>5</v>
      </c>
      <c r="H98" s="1">
        <f t="shared" ref="H98" si="4">G98*F98*E98*D98</f>
        <v>150.52499999999998</v>
      </c>
    </row>
    <row r="99" spans="1:9">
      <c r="A99" s="1"/>
      <c r="B99" s="109" t="s">
        <v>23</v>
      </c>
      <c r="C99" s="110"/>
      <c r="D99" s="110"/>
      <c r="E99" s="110"/>
      <c r="F99" s="111"/>
      <c r="G99" s="1" t="s">
        <v>15</v>
      </c>
      <c r="H99" s="1">
        <f>SUM(H97:H98)</f>
        <v>419.84999999999997</v>
      </c>
    </row>
    <row r="100" spans="1:9">
      <c r="A100" s="1"/>
      <c r="B100" s="112"/>
      <c r="C100" s="113"/>
      <c r="D100" s="113"/>
      <c r="E100" s="113"/>
      <c r="F100" s="114"/>
      <c r="G100" s="1" t="s">
        <v>24</v>
      </c>
      <c r="H100" s="13">
        <f>H99/35.32</f>
        <v>11.887032842582105</v>
      </c>
    </row>
    <row r="101" spans="1:9">
      <c r="A101" s="1"/>
      <c r="B101" s="6"/>
      <c r="C101" s="99" t="s">
        <v>77</v>
      </c>
      <c r="D101" s="99"/>
      <c r="E101" s="99"/>
      <c r="F101" s="99"/>
      <c r="G101" s="99"/>
      <c r="H101" s="19">
        <f>H100*1.1</f>
        <v>13.075736126840317</v>
      </c>
      <c r="I101">
        <f>'TB-CW-SHEET'!D87</f>
        <v>13.075736126840317</v>
      </c>
    </row>
    <row r="103" spans="1:9" ht="33.75" customHeight="1">
      <c r="A103" s="2" t="s">
        <v>12</v>
      </c>
      <c r="B103" s="101" t="s">
        <v>11</v>
      </c>
      <c r="C103" s="102"/>
      <c r="D103" s="102"/>
      <c r="E103" s="102"/>
      <c r="F103" s="102"/>
      <c r="G103" s="102"/>
      <c r="H103" s="103"/>
    </row>
    <row r="104" spans="1:9" s="4" customFormat="1">
      <c r="A104" s="104" t="s">
        <v>6</v>
      </c>
      <c r="B104" s="106" t="s">
        <v>0</v>
      </c>
      <c r="C104" s="106" t="s">
        <v>1</v>
      </c>
      <c r="D104" s="106" t="s">
        <v>14</v>
      </c>
      <c r="E104" s="108" t="s">
        <v>7</v>
      </c>
      <c r="F104" s="108"/>
      <c r="G104" s="108"/>
      <c r="H104" s="106" t="s">
        <v>2</v>
      </c>
    </row>
    <row r="105" spans="1:9" s="4" customFormat="1">
      <c r="A105" s="105"/>
      <c r="B105" s="107"/>
      <c r="C105" s="107"/>
      <c r="D105" s="107"/>
      <c r="E105" s="82" t="s">
        <v>8</v>
      </c>
      <c r="F105" s="82" t="s">
        <v>9</v>
      </c>
      <c r="G105" s="82" t="s">
        <v>10</v>
      </c>
      <c r="H105" s="107"/>
    </row>
    <row r="106" spans="1:9">
      <c r="A106" s="2">
        <v>1</v>
      </c>
      <c r="B106" s="1" t="s">
        <v>13</v>
      </c>
      <c r="C106" s="1" t="s">
        <v>15</v>
      </c>
      <c r="D106" s="1">
        <v>2</v>
      </c>
      <c r="E106" s="1">
        <v>17.78</v>
      </c>
      <c r="F106" s="1">
        <v>0.75</v>
      </c>
      <c r="G106" s="1">
        <v>9.5</v>
      </c>
      <c r="H106" s="1">
        <f>G106*F106*E106*D106</f>
        <v>253.36500000000001</v>
      </c>
    </row>
    <row r="107" spans="1:9">
      <c r="A107" s="1">
        <v>2</v>
      </c>
      <c r="B107" s="1" t="s">
        <v>16</v>
      </c>
      <c r="C107" s="1" t="s">
        <v>15</v>
      </c>
      <c r="D107" s="1">
        <v>3</v>
      </c>
      <c r="E107" s="1">
        <v>7</v>
      </c>
      <c r="F107" s="1">
        <v>0.75</v>
      </c>
      <c r="G107" s="1">
        <v>9.5</v>
      </c>
      <c r="H107" s="1">
        <f t="shared" ref="H107:H112" si="5">G107*F107*E107*D107</f>
        <v>149.625</v>
      </c>
    </row>
    <row r="108" spans="1:9">
      <c r="A108" s="1"/>
      <c r="B108" s="1"/>
      <c r="C108" s="1"/>
      <c r="D108" s="1"/>
      <c r="E108" s="1"/>
      <c r="F108" s="1"/>
      <c r="G108" s="1"/>
      <c r="H108" s="1"/>
    </row>
    <row r="109" spans="1:9">
      <c r="A109" s="1"/>
      <c r="B109" s="1" t="s">
        <v>17</v>
      </c>
      <c r="C109" s="1"/>
      <c r="D109" s="1"/>
      <c r="E109" s="1"/>
      <c r="F109" s="1"/>
      <c r="G109" s="1"/>
      <c r="H109" s="1">
        <f t="shared" si="5"/>
        <v>0</v>
      </c>
    </row>
    <row r="110" spans="1:9">
      <c r="A110" s="1"/>
      <c r="B110" s="1" t="s">
        <v>18</v>
      </c>
      <c r="C110" s="1" t="s">
        <v>15</v>
      </c>
      <c r="D110" s="1">
        <v>-2</v>
      </c>
      <c r="E110" s="1">
        <v>2.5</v>
      </c>
      <c r="F110" s="1">
        <v>0.75</v>
      </c>
      <c r="G110" s="1">
        <v>9.5</v>
      </c>
      <c r="H110" s="1">
        <f t="shared" si="5"/>
        <v>-35.625</v>
      </c>
    </row>
    <row r="111" spans="1:9">
      <c r="A111" s="1"/>
      <c r="B111" s="1" t="s">
        <v>20</v>
      </c>
      <c r="C111" s="1" t="s">
        <v>15</v>
      </c>
      <c r="D111" s="1">
        <v>-2</v>
      </c>
      <c r="E111" s="1">
        <v>2</v>
      </c>
      <c r="F111" s="1">
        <v>0.75</v>
      </c>
      <c r="G111" s="1">
        <v>2</v>
      </c>
      <c r="H111" s="1">
        <f t="shared" si="5"/>
        <v>-6</v>
      </c>
    </row>
    <row r="112" spans="1:9">
      <c r="A112" s="1"/>
      <c r="B112" s="1" t="s">
        <v>22</v>
      </c>
      <c r="C112" s="1" t="s">
        <v>15</v>
      </c>
      <c r="D112" s="1">
        <v>-6</v>
      </c>
      <c r="E112" s="1">
        <v>1</v>
      </c>
      <c r="F112" s="1">
        <v>1</v>
      </c>
      <c r="G112" s="1">
        <v>9.5</v>
      </c>
      <c r="H112" s="1">
        <f t="shared" si="5"/>
        <v>-57</v>
      </c>
    </row>
    <row r="113" spans="1:9">
      <c r="A113" s="1"/>
      <c r="B113" s="109" t="s">
        <v>23</v>
      </c>
      <c r="C113" s="110"/>
      <c r="D113" s="110"/>
      <c r="E113" s="110"/>
      <c r="F113" s="111"/>
      <c r="G113" s="1" t="s">
        <v>15</v>
      </c>
      <c r="H113" s="1">
        <f>SUM(H106:H112)</f>
        <v>304.36500000000001</v>
      </c>
    </row>
    <row r="114" spans="1:9">
      <c r="A114" s="1"/>
      <c r="B114" s="112"/>
      <c r="C114" s="113"/>
      <c r="D114" s="113"/>
      <c r="E114" s="113"/>
      <c r="F114" s="114"/>
      <c r="G114" s="1" t="s">
        <v>24</v>
      </c>
      <c r="H114" s="1">
        <f>H113/35.32</f>
        <v>8.6173556058890153</v>
      </c>
    </row>
    <row r="115" spans="1:9">
      <c r="A115" s="1"/>
      <c r="B115" s="6"/>
      <c r="C115" s="99" t="s">
        <v>77</v>
      </c>
      <c r="D115" s="99"/>
      <c r="E115" s="99"/>
      <c r="F115" s="99"/>
      <c r="G115" s="99"/>
      <c r="H115" s="19">
        <f>H114*1.1</f>
        <v>9.4790911664779181</v>
      </c>
      <c r="I115">
        <f>'TB-CW-SHEET'!D88</f>
        <v>9.4790911664779181</v>
      </c>
    </row>
    <row r="116" spans="1:9" ht="75.75" customHeight="1">
      <c r="A116" s="2" t="s">
        <v>12</v>
      </c>
      <c r="B116" s="101" t="str">
        <f>'[1]civil works'!B25</f>
        <v>Cement plaster 1:4 upto 20' (6.00 m) height:a)  ½" (13 mm) thick</v>
      </c>
      <c r="C116" s="102"/>
      <c r="D116" s="102"/>
      <c r="E116" s="102"/>
      <c r="F116" s="102"/>
      <c r="G116" s="102"/>
      <c r="H116" s="103"/>
    </row>
    <row r="117" spans="1:9" s="4" customFormat="1">
      <c r="A117" s="104" t="s">
        <v>6</v>
      </c>
      <c r="B117" s="106" t="s">
        <v>0</v>
      </c>
      <c r="C117" s="106" t="s">
        <v>1</v>
      </c>
      <c r="D117" s="106" t="s">
        <v>14</v>
      </c>
      <c r="E117" s="108" t="s">
        <v>7</v>
      </c>
      <c r="F117" s="108"/>
      <c r="G117" s="108"/>
      <c r="H117" s="106" t="s">
        <v>2</v>
      </c>
    </row>
    <row r="118" spans="1:9" s="4" customFormat="1">
      <c r="A118" s="105"/>
      <c r="B118" s="107"/>
      <c r="C118" s="107"/>
      <c r="D118" s="107"/>
      <c r="E118" s="82" t="s">
        <v>8</v>
      </c>
      <c r="F118" s="82" t="s">
        <v>9</v>
      </c>
      <c r="G118" s="82" t="s">
        <v>10</v>
      </c>
      <c r="H118" s="107"/>
    </row>
    <row r="119" spans="1:9">
      <c r="A119" s="1"/>
      <c r="B119" s="1" t="s">
        <v>13</v>
      </c>
      <c r="C119" s="1" t="s">
        <v>62</v>
      </c>
      <c r="D119" s="1">
        <v>2</v>
      </c>
      <c r="E119" s="1">
        <v>17.995000000000001</v>
      </c>
      <c r="F119" s="1">
        <v>10</v>
      </c>
      <c r="G119" s="1"/>
      <c r="H119" s="1">
        <f>F119*E119*D119</f>
        <v>359.90000000000003</v>
      </c>
    </row>
    <row r="120" spans="1:9">
      <c r="A120" s="1"/>
      <c r="B120" s="1" t="s">
        <v>49</v>
      </c>
      <c r="C120" s="1" t="s">
        <v>62</v>
      </c>
      <c r="D120" s="1">
        <v>3</v>
      </c>
      <c r="E120" s="1">
        <v>6.67</v>
      </c>
      <c r="F120" s="1">
        <v>10</v>
      </c>
      <c r="G120" s="1"/>
      <c r="H120" s="1">
        <f t="shared" ref="H120" si="6">F120*E120*D120</f>
        <v>200.10000000000002</v>
      </c>
    </row>
    <row r="121" spans="1:9">
      <c r="A121" s="1"/>
      <c r="B121" s="1"/>
      <c r="C121" s="98" t="s">
        <v>51</v>
      </c>
      <c r="D121" s="99"/>
      <c r="E121" s="99"/>
      <c r="F121" s="99"/>
      <c r="G121" s="100"/>
      <c r="H121" s="1">
        <f>SUM(H119:H120)</f>
        <v>560</v>
      </c>
    </row>
    <row r="122" spans="1:9">
      <c r="A122" s="1"/>
      <c r="B122" s="1"/>
      <c r="C122" s="98" t="s">
        <v>52</v>
      </c>
      <c r="D122" s="99"/>
      <c r="E122" s="99"/>
      <c r="F122" s="99"/>
      <c r="G122" s="100"/>
      <c r="H122" s="13">
        <f>H121/10.75</f>
        <v>52.093023255813954</v>
      </c>
    </row>
    <row r="123" spans="1:9">
      <c r="A123" s="1"/>
      <c r="B123" s="6"/>
      <c r="C123" s="99" t="s">
        <v>77</v>
      </c>
      <c r="D123" s="99"/>
      <c r="E123" s="99"/>
      <c r="F123" s="99"/>
      <c r="G123" s="99"/>
      <c r="H123" s="19">
        <f>H122*1.1</f>
        <v>57.302325581395351</v>
      </c>
      <c r="I123">
        <f>'TB-CW-SHEET'!D89</f>
        <v>57.302325581395351</v>
      </c>
    </row>
    <row r="124" spans="1:9" ht="75.75" customHeight="1">
      <c r="A124" s="2" t="s">
        <v>12</v>
      </c>
      <c r="B124" s="101" t="str">
        <f>'[1]civil works'!B26</f>
        <v>Cement plaster 1:4 upto 20' (6.00 m) height ¾" (20 mm) thick</v>
      </c>
      <c r="C124" s="102"/>
      <c r="D124" s="102"/>
      <c r="E124" s="102"/>
      <c r="F124" s="102"/>
      <c r="G124" s="102"/>
      <c r="H124" s="103"/>
    </row>
    <row r="125" spans="1:9" s="4" customFormat="1">
      <c r="A125" s="104" t="s">
        <v>6</v>
      </c>
      <c r="B125" s="106" t="s">
        <v>0</v>
      </c>
      <c r="C125" s="106" t="s">
        <v>1</v>
      </c>
      <c r="D125" s="106" t="s">
        <v>14</v>
      </c>
      <c r="E125" s="108" t="s">
        <v>7</v>
      </c>
      <c r="F125" s="108"/>
      <c r="G125" s="108"/>
      <c r="H125" s="106" t="s">
        <v>2</v>
      </c>
    </row>
    <row r="126" spans="1:9" s="4" customFormat="1">
      <c r="A126" s="105"/>
      <c r="B126" s="107"/>
      <c r="C126" s="107"/>
      <c r="D126" s="107"/>
      <c r="E126" s="82" t="s">
        <v>8</v>
      </c>
      <c r="F126" s="82" t="s">
        <v>9</v>
      </c>
      <c r="G126" s="82" t="s">
        <v>10</v>
      </c>
      <c r="H126" s="107"/>
    </row>
    <row r="127" spans="1:9">
      <c r="A127" s="1"/>
      <c r="B127" s="1" t="s">
        <v>13</v>
      </c>
      <c r="C127" s="1" t="s">
        <v>62</v>
      </c>
      <c r="D127" s="1">
        <v>2</v>
      </c>
      <c r="E127" s="1">
        <v>16</v>
      </c>
      <c r="F127" s="1">
        <v>10</v>
      </c>
      <c r="G127" s="1"/>
      <c r="H127" s="1">
        <f>F127*E127*D127</f>
        <v>320</v>
      </c>
    </row>
    <row r="128" spans="1:9">
      <c r="A128" s="1"/>
      <c r="B128" s="1" t="s">
        <v>16</v>
      </c>
      <c r="C128" s="6"/>
      <c r="D128" s="7">
        <v>2</v>
      </c>
      <c r="E128" s="7">
        <v>7</v>
      </c>
      <c r="F128" s="7">
        <v>10</v>
      </c>
      <c r="G128" s="8"/>
      <c r="H128" s="1">
        <f>F128*E128*D128</f>
        <v>140</v>
      </c>
    </row>
    <row r="129" spans="1:9">
      <c r="A129" s="1"/>
      <c r="B129" s="1"/>
      <c r="C129" s="98" t="s">
        <v>51</v>
      </c>
      <c r="D129" s="99"/>
      <c r="E129" s="99"/>
      <c r="F129" s="99"/>
      <c r="G129" s="100"/>
      <c r="H129" s="1">
        <f>SUM(H127:H128)</f>
        <v>460</v>
      </c>
    </row>
    <row r="130" spans="1:9">
      <c r="A130" s="1"/>
      <c r="B130" s="1"/>
      <c r="C130" s="98" t="s">
        <v>52</v>
      </c>
      <c r="D130" s="99"/>
      <c r="E130" s="99"/>
      <c r="F130" s="99"/>
      <c r="G130" s="100"/>
      <c r="H130" s="13">
        <f>H129/10.75</f>
        <v>42.790697674418603</v>
      </c>
    </row>
    <row r="131" spans="1:9">
      <c r="A131" s="1"/>
      <c r="B131" s="6"/>
      <c r="C131" s="99" t="s">
        <v>77</v>
      </c>
      <c r="D131" s="99"/>
      <c r="E131" s="99"/>
      <c r="F131" s="99"/>
      <c r="G131" s="99"/>
      <c r="H131" s="19">
        <f>H130*1.1</f>
        <v>47.069767441860463</v>
      </c>
      <c r="I131">
        <f>'TB-CW-SHEET'!D90</f>
        <v>47.069767441860463</v>
      </c>
    </row>
    <row r="132" spans="1:9" ht="75.75" customHeight="1">
      <c r="A132" s="2" t="s">
        <v>12</v>
      </c>
      <c r="B132" s="101" t="str">
        <f>'[1]civil works'!B27</f>
        <v>Cement plaster 3/8" (10 mm) thick under soffit of R.C.C. roof slabs only, upto 20' height 1:4</v>
      </c>
      <c r="C132" s="102"/>
      <c r="D132" s="102"/>
      <c r="E132" s="102"/>
      <c r="F132" s="102"/>
      <c r="G132" s="102"/>
      <c r="H132" s="103"/>
    </row>
    <row r="133" spans="1:9" s="4" customFormat="1">
      <c r="A133" s="104" t="s">
        <v>6</v>
      </c>
      <c r="B133" s="106" t="s">
        <v>0</v>
      </c>
      <c r="C133" s="106" t="s">
        <v>1</v>
      </c>
      <c r="D133" s="106" t="s">
        <v>14</v>
      </c>
      <c r="E133" s="108" t="s">
        <v>7</v>
      </c>
      <c r="F133" s="108"/>
      <c r="G133" s="108"/>
      <c r="H133" s="106" t="s">
        <v>2</v>
      </c>
    </row>
    <row r="134" spans="1:9" s="4" customFormat="1">
      <c r="A134" s="105"/>
      <c r="B134" s="107"/>
      <c r="C134" s="107"/>
      <c r="D134" s="107"/>
      <c r="E134" s="82" t="s">
        <v>8</v>
      </c>
      <c r="F134" s="82" t="s">
        <v>9</v>
      </c>
      <c r="G134" s="82" t="s">
        <v>10</v>
      </c>
      <c r="H134" s="107"/>
    </row>
    <row r="135" spans="1:9">
      <c r="A135" s="1"/>
      <c r="B135" s="1" t="s">
        <v>13</v>
      </c>
      <c r="C135" s="1" t="s">
        <v>62</v>
      </c>
      <c r="D135" s="1">
        <v>1</v>
      </c>
      <c r="E135" s="1">
        <v>12.86</v>
      </c>
      <c r="F135" s="1">
        <v>7</v>
      </c>
      <c r="G135" s="1"/>
      <c r="H135" s="1">
        <f>F135*E135*D135</f>
        <v>90.02</v>
      </c>
    </row>
    <row r="136" spans="1:9">
      <c r="A136" s="1"/>
      <c r="B136" s="1"/>
      <c r="C136" s="98" t="s">
        <v>51</v>
      </c>
      <c r="D136" s="99"/>
      <c r="E136" s="99"/>
      <c r="F136" s="99"/>
      <c r="G136" s="100"/>
      <c r="H136" s="1">
        <f>SUM(H135:H135)</f>
        <v>90.02</v>
      </c>
    </row>
    <row r="137" spans="1:9">
      <c r="A137" s="1"/>
      <c r="B137" s="1"/>
      <c r="C137" s="98" t="s">
        <v>52</v>
      </c>
      <c r="D137" s="99"/>
      <c r="E137" s="99"/>
      <c r="F137" s="99"/>
      <c r="G137" s="100"/>
      <c r="H137" s="13">
        <f>H136/10.75</f>
        <v>8.3739534883720932</v>
      </c>
    </row>
    <row r="138" spans="1:9">
      <c r="A138" s="1"/>
      <c r="B138" s="6"/>
      <c r="C138" s="99" t="s">
        <v>77</v>
      </c>
      <c r="D138" s="99"/>
      <c r="E138" s="99"/>
      <c r="F138" s="99"/>
      <c r="G138" s="99"/>
      <c r="H138" s="19">
        <f>H137*1.1</f>
        <v>9.2113488372093038</v>
      </c>
      <c r="I138">
        <f>'TB-CW-SHEET'!D91</f>
        <v>9.2113488372093038</v>
      </c>
    </row>
    <row r="139" spans="1:9" ht="75.75" customHeight="1">
      <c r="A139" s="2" t="s">
        <v>12</v>
      </c>
      <c r="B139" s="101" t="str">
        <f>'[1]civil works'!B34</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39" s="102"/>
      <c r="D139" s="102"/>
      <c r="E139" s="102"/>
      <c r="F139" s="102"/>
      <c r="G139" s="102"/>
      <c r="H139" s="103"/>
    </row>
    <row r="140" spans="1:9" s="4" customFormat="1">
      <c r="A140" s="104" t="s">
        <v>6</v>
      </c>
      <c r="B140" s="106" t="s">
        <v>0</v>
      </c>
      <c r="C140" s="106" t="s">
        <v>1</v>
      </c>
      <c r="D140" s="106" t="s">
        <v>14</v>
      </c>
      <c r="E140" s="108" t="s">
        <v>7</v>
      </c>
      <c r="F140" s="108"/>
      <c r="G140" s="108"/>
      <c r="H140" s="106" t="s">
        <v>2</v>
      </c>
    </row>
    <row r="141" spans="1:9" s="4" customFormat="1">
      <c r="A141" s="105"/>
      <c r="B141" s="107"/>
      <c r="C141" s="107"/>
      <c r="D141" s="107"/>
      <c r="E141" s="82" t="s">
        <v>8</v>
      </c>
      <c r="F141" s="82" t="s">
        <v>9</v>
      </c>
      <c r="G141" s="82" t="s">
        <v>10</v>
      </c>
      <c r="H141" s="107"/>
    </row>
    <row r="142" spans="1:9">
      <c r="A142" s="1"/>
      <c r="B142" s="1" t="s">
        <v>13</v>
      </c>
      <c r="C142" s="1" t="s">
        <v>62</v>
      </c>
      <c r="D142" s="1">
        <v>1</v>
      </c>
      <c r="E142" s="1">
        <v>15</v>
      </c>
      <c r="F142" s="1">
        <v>6</v>
      </c>
      <c r="G142" s="1"/>
      <c r="H142" s="1">
        <f>F142*E142*D142</f>
        <v>90</v>
      </c>
    </row>
    <row r="143" spans="1:9">
      <c r="A143" s="1"/>
      <c r="B143" s="1"/>
      <c r="C143" s="98" t="s">
        <v>51</v>
      </c>
      <c r="D143" s="99"/>
      <c r="E143" s="99"/>
      <c r="F143" s="99"/>
      <c r="G143" s="100"/>
      <c r="H143" s="1">
        <f>SUM(H142:H142)</f>
        <v>90</v>
      </c>
    </row>
    <row r="144" spans="1:9">
      <c r="A144" s="1"/>
      <c r="B144" s="1"/>
      <c r="C144" s="98" t="s">
        <v>52</v>
      </c>
      <c r="D144" s="99"/>
      <c r="E144" s="99"/>
      <c r="F144" s="99"/>
      <c r="G144" s="100"/>
      <c r="H144" s="13">
        <f>H143/10.75</f>
        <v>8.3720930232558146</v>
      </c>
    </row>
    <row r="145" spans="1:9">
      <c r="A145" s="1"/>
      <c r="B145" s="6"/>
      <c r="C145" s="99" t="s">
        <v>77</v>
      </c>
      <c r="D145" s="99"/>
      <c r="E145" s="99"/>
      <c r="F145" s="99"/>
      <c r="G145" s="99"/>
      <c r="H145" s="19">
        <f>H144*1.1</f>
        <v>9.2093023255813975</v>
      </c>
      <c r="I145">
        <f>'TB-CW-SHEET'!D96</f>
        <v>9.2093023255813975</v>
      </c>
    </row>
    <row r="146" spans="1:9" ht="75.75" customHeight="1">
      <c r="A146" s="2" t="s">
        <v>12</v>
      </c>
      <c r="B146" s="101" t="str">
        <f>'TB-CW-SHEET'!B100</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46" s="102"/>
      <c r="D146" s="102"/>
      <c r="E146" s="102"/>
      <c r="F146" s="102"/>
      <c r="G146" s="102"/>
      <c r="H146" s="103"/>
    </row>
    <row r="147" spans="1:9" s="4" customFormat="1">
      <c r="A147" s="104" t="s">
        <v>6</v>
      </c>
      <c r="B147" s="106" t="s">
        <v>0</v>
      </c>
      <c r="C147" s="106" t="s">
        <v>1</v>
      </c>
      <c r="D147" s="106" t="s">
        <v>14</v>
      </c>
      <c r="E147" s="108" t="s">
        <v>7</v>
      </c>
      <c r="F147" s="108"/>
      <c r="G147" s="108"/>
      <c r="H147" s="106" t="s">
        <v>2</v>
      </c>
    </row>
    <row r="148" spans="1:9" s="4" customFormat="1">
      <c r="A148" s="105"/>
      <c r="B148" s="107"/>
      <c r="C148" s="107"/>
      <c r="D148" s="107"/>
      <c r="E148" s="82" t="s">
        <v>8</v>
      </c>
      <c r="F148" s="82" t="s">
        <v>9</v>
      </c>
      <c r="G148" s="82" t="s">
        <v>10</v>
      </c>
      <c r="H148" s="107"/>
    </row>
    <row r="149" spans="1:9">
      <c r="A149" s="1"/>
      <c r="B149" s="1" t="s">
        <v>13</v>
      </c>
      <c r="C149" s="1" t="s">
        <v>62</v>
      </c>
      <c r="D149" s="1">
        <v>2</v>
      </c>
      <c r="E149" s="1">
        <v>5</v>
      </c>
      <c r="F149" s="1">
        <v>3.11</v>
      </c>
      <c r="G149" s="1"/>
      <c r="H149" s="1">
        <f>F149*E149*D149</f>
        <v>31.099999999999998</v>
      </c>
    </row>
    <row r="150" spans="1:9">
      <c r="A150" s="1"/>
      <c r="B150" s="1" t="s">
        <v>16</v>
      </c>
      <c r="C150" s="1" t="s">
        <v>62</v>
      </c>
      <c r="D150" s="1">
        <v>2</v>
      </c>
      <c r="E150" s="1">
        <v>5</v>
      </c>
      <c r="F150" s="1">
        <v>3</v>
      </c>
      <c r="G150" s="1"/>
      <c r="H150" s="1">
        <f t="shared" ref="H150" si="7">F150*E150*D150</f>
        <v>30</v>
      </c>
    </row>
    <row r="151" spans="1:9">
      <c r="A151" s="1"/>
      <c r="B151" s="1"/>
      <c r="C151" s="98" t="s">
        <v>51</v>
      </c>
      <c r="D151" s="99"/>
      <c r="E151" s="99"/>
      <c r="F151" s="99"/>
      <c r="G151" s="100"/>
      <c r="H151" s="1">
        <f>SUM(H149:H150)</f>
        <v>61.099999999999994</v>
      </c>
    </row>
    <row r="152" spans="1:9">
      <c r="A152" s="1"/>
      <c r="B152" s="1"/>
      <c r="C152" s="98" t="s">
        <v>52</v>
      </c>
      <c r="D152" s="99"/>
      <c r="E152" s="99"/>
      <c r="F152" s="99"/>
      <c r="G152" s="100"/>
      <c r="H152" s="13">
        <f>H151/10.75</f>
        <v>5.6837209302325578</v>
      </c>
    </row>
    <row r="153" spans="1:9">
      <c r="A153" s="1"/>
      <c r="B153" s="6"/>
      <c r="C153" s="99" t="s">
        <v>77</v>
      </c>
      <c r="D153" s="99"/>
      <c r="E153" s="99"/>
      <c r="F153" s="99"/>
      <c r="G153" s="99"/>
      <c r="H153" s="19">
        <f>H152*1.1</f>
        <v>6.2520930232558136</v>
      </c>
      <c r="I153">
        <f>'TB-CW-SHEET'!D100</f>
        <v>6.2520930232558136</v>
      </c>
    </row>
    <row r="154" spans="1:9" ht="65.25" customHeight="1">
      <c r="A154" s="2" t="s">
        <v>12</v>
      </c>
      <c r="B154" s="101" t="str">
        <f>'[1]civil works'!B31</f>
        <v>Providing and laying damp proof course with cement sand plaster and bitumen coating:- (a) with one coat of bitumen and one coat of polythene sheet 500 gauge :- ii) Ratio 1:3 b) ¾ " thick (20mm)</v>
      </c>
      <c r="C154" s="102"/>
      <c r="D154" s="102"/>
      <c r="E154" s="102"/>
      <c r="F154" s="102"/>
      <c r="G154" s="102"/>
      <c r="H154" s="103"/>
    </row>
    <row r="155" spans="1:9" s="4" customFormat="1">
      <c r="A155" s="104" t="s">
        <v>6</v>
      </c>
      <c r="B155" s="106" t="s">
        <v>0</v>
      </c>
      <c r="C155" s="106" t="s">
        <v>1</v>
      </c>
      <c r="D155" s="106" t="s">
        <v>14</v>
      </c>
      <c r="E155" s="108" t="s">
        <v>7</v>
      </c>
      <c r="F155" s="108"/>
      <c r="G155" s="108"/>
      <c r="H155" s="106" t="s">
        <v>2</v>
      </c>
    </row>
    <row r="156" spans="1:9" s="4" customFormat="1">
      <c r="A156" s="105"/>
      <c r="B156" s="107"/>
      <c r="C156" s="107"/>
      <c r="D156" s="107"/>
      <c r="E156" s="82" t="s">
        <v>8</v>
      </c>
      <c r="F156" s="82" t="s">
        <v>9</v>
      </c>
      <c r="G156" s="82" t="s">
        <v>10</v>
      </c>
      <c r="H156" s="107"/>
    </row>
    <row r="157" spans="1:9">
      <c r="A157" s="2">
        <v>1</v>
      </c>
      <c r="B157" s="1" t="s">
        <v>13</v>
      </c>
      <c r="C157" s="1" t="s">
        <v>15</v>
      </c>
      <c r="D157" s="1">
        <v>4</v>
      </c>
      <c r="E157" s="1">
        <v>17</v>
      </c>
      <c r="F157" s="1">
        <v>0.75</v>
      </c>
      <c r="G157" s="1"/>
      <c r="H157" s="1">
        <f>F157*E157*D157</f>
        <v>51</v>
      </c>
    </row>
    <row r="158" spans="1:9">
      <c r="A158" s="1">
        <v>2</v>
      </c>
      <c r="B158" s="1" t="s">
        <v>16</v>
      </c>
      <c r="C158" s="1" t="s">
        <v>15</v>
      </c>
      <c r="D158" s="1">
        <v>6</v>
      </c>
      <c r="E158" s="1">
        <v>7</v>
      </c>
      <c r="F158" s="1">
        <v>0.75</v>
      </c>
      <c r="G158" s="1"/>
      <c r="H158" s="1">
        <f t="shared" ref="H158" si="8">F158*E158*D158</f>
        <v>31.5</v>
      </c>
    </row>
    <row r="159" spans="1:9">
      <c r="A159" s="1"/>
      <c r="B159" s="109" t="s">
        <v>23</v>
      </c>
      <c r="C159" s="110"/>
      <c r="D159" s="110"/>
      <c r="E159" s="110"/>
      <c r="F159" s="111"/>
      <c r="G159" s="1" t="s">
        <v>15</v>
      </c>
      <c r="H159" s="1">
        <f>SUM(H157:H158)</f>
        <v>82.5</v>
      </c>
    </row>
    <row r="160" spans="1:9">
      <c r="A160" s="1"/>
      <c r="B160" s="112"/>
      <c r="C160" s="113"/>
      <c r="D160" s="113"/>
      <c r="E160" s="113"/>
      <c r="F160" s="114"/>
      <c r="G160" s="1" t="s">
        <v>24</v>
      </c>
      <c r="H160" s="13">
        <f>H159/10.75</f>
        <v>7.6744186046511631</v>
      </c>
    </row>
    <row r="161" spans="1:9">
      <c r="A161" s="1"/>
      <c r="B161" s="6"/>
      <c r="C161" s="99" t="s">
        <v>77</v>
      </c>
      <c r="D161" s="99"/>
      <c r="E161" s="99"/>
      <c r="F161" s="99"/>
      <c r="G161" s="99"/>
      <c r="H161" s="19">
        <f>H160*1.1</f>
        <v>8.4418604651162799</v>
      </c>
    </row>
    <row r="162" spans="1:9" ht="65.25" customHeight="1">
      <c r="A162" s="2" t="s">
        <v>12</v>
      </c>
      <c r="B162" s="101" t="str">
        <f>'[1]civil works'!B32</f>
        <v>Providing and laying vertical damp proof course with cement sand plaster and bitumen coating:-(a) with one coat of bitumen and one coat of polythene sheet 500 gauge b) ¾ " thick (20 mm</v>
      </c>
      <c r="C162" s="102"/>
      <c r="D162" s="102"/>
      <c r="E162" s="102"/>
      <c r="F162" s="102"/>
      <c r="G162" s="102"/>
      <c r="H162" s="103"/>
    </row>
    <row r="163" spans="1:9" s="4" customFormat="1">
      <c r="A163" s="104" t="s">
        <v>6</v>
      </c>
      <c r="B163" s="106" t="s">
        <v>0</v>
      </c>
      <c r="C163" s="106" t="s">
        <v>1</v>
      </c>
      <c r="D163" s="106" t="s">
        <v>14</v>
      </c>
      <c r="E163" s="108" t="s">
        <v>7</v>
      </c>
      <c r="F163" s="108"/>
      <c r="G163" s="108"/>
      <c r="H163" s="106" t="s">
        <v>2</v>
      </c>
    </row>
    <row r="164" spans="1:9" s="4" customFormat="1">
      <c r="A164" s="105"/>
      <c r="B164" s="107"/>
      <c r="C164" s="107"/>
      <c r="D164" s="107"/>
      <c r="E164" s="82" t="s">
        <v>8</v>
      </c>
      <c r="F164" s="82" t="s">
        <v>9</v>
      </c>
      <c r="G164" s="82" t="s">
        <v>10</v>
      </c>
      <c r="H164" s="107"/>
    </row>
    <row r="165" spans="1:9">
      <c r="A165" s="2">
        <v>1</v>
      </c>
      <c r="B165" s="1" t="s">
        <v>13</v>
      </c>
      <c r="C165" s="1" t="s">
        <v>62</v>
      </c>
      <c r="D165" s="1">
        <v>2</v>
      </c>
      <c r="E165" s="1">
        <v>37</v>
      </c>
      <c r="F165" s="1">
        <v>5</v>
      </c>
      <c r="G165" s="1"/>
      <c r="H165" s="1">
        <f>F165*E165*D165</f>
        <v>370</v>
      </c>
    </row>
    <row r="166" spans="1:9">
      <c r="A166" s="1">
        <v>2</v>
      </c>
      <c r="B166" s="1" t="s">
        <v>16</v>
      </c>
      <c r="C166" s="1" t="s">
        <v>62</v>
      </c>
      <c r="D166" s="1">
        <v>2</v>
      </c>
      <c r="E166" s="1">
        <v>19</v>
      </c>
      <c r="F166" s="1">
        <v>5</v>
      </c>
      <c r="G166" s="1"/>
      <c r="H166" s="1">
        <f t="shared" ref="H166" si="9">F166*E166*D166</f>
        <v>190</v>
      </c>
    </row>
    <row r="167" spans="1:9">
      <c r="A167" s="1"/>
      <c r="B167" s="109"/>
      <c r="C167" s="110"/>
      <c r="D167" s="110"/>
      <c r="E167" s="110"/>
      <c r="F167" s="111"/>
      <c r="G167" s="1" t="s">
        <v>15</v>
      </c>
      <c r="H167" s="1">
        <f>SUM(H165:H166)</f>
        <v>560</v>
      </c>
    </row>
    <row r="168" spans="1:9">
      <c r="A168" s="1"/>
      <c r="B168" s="112"/>
      <c r="C168" s="113"/>
      <c r="D168" s="113"/>
      <c r="E168" s="113"/>
      <c r="F168" s="114"/>
      <c r="G168" s="1" t="s">
        <v>24</v>
      </c>
      <c r="H168" s="13">
        <f>H167/10.75</f>
        <v>52.093023255813954</v>
      </c>
    </row>
    <row r="169" spans="1:9">
      <c r="A169" s="1"/>
      <c r="B169" s="6"/>
      <c r="C169" s="99" t="s">
        <v>77</v>
      </c>
      <c r="D169" s="99"/>
      <c r="E169" s="99"/>
      <c r="F169" s="99"/>
      <c r="G169" s="99"/>
      <c r="H169" s="19">
        <f>H168*1.1</f>
        <v>57.302325581395351</v>
      </c>
      <c r="I169">
        <f>'TB-CW-SHEET'!D95</f>
        <v>57.302325581395351</v>
      </c>
    </row>
    <row r="170" spans="1:9" ht="64.5" customHeight="1">
      <c r="A170" s="2" t="s">
        <v>12</v>
      </c>
      <c r="B170" s="101" t="str">
        <f>'[1]civil works'!B31</f>
        <v>Providing and laying damp proof course with cement sand plaster and bitumen coating:- (a) with one coat of bitumen and one coat of polythene sheet 500 gauge :- ii) Ratio 1:3 b) ¾ " thick (20mm)</v>
      </c>
      <c r="C170" s="102"/>
      <c r="D170" s="102"/>
      <c r="E170" s="102"/>
      <c r="F170" s="102"/>
      <c r="G170" s="102"/>
      <c r="H170" s="103"/>
    </row>
    <row r="171" spans="1:9" s="4" customFormat="1">
      <c r="A171" s="104" t="s">
        <v>6</v>
      </c>
      <c r="B171" s="106" t="s">
        <v>0</v>
      </c>
      <c r="C171" s="106" t="s">
        <v>1</v>
      </c>
      <c r="D171" s="106" t="s">
        <v>14</v>
      </c>
      <c r="E171" s="108" t="s">
        <v>7</v>
      </c>
      <c r="F171" s="108"/>
      <c r="G171" s="108"/>
      <c r="H171" s="106" t="s">
        <v>2</v>
      </c>
    </row>
    <row r="172" spans="1:9" s="4" customFormat="1">
      <c r="A172" s="105"/>
      <c r="B172" s="107"/>
      <c r="C172" s="107"/>
      <c r="D172" s="107"/>
      <c r="E172" s="82" t="s">
        <v>8</v>
      </c>
      <c r="F172" s="82" t="s">
        <v>9</v>
      </c>
      <c r="G172" s="82" t="s">
        <v>10</v>
      </c>
      <c r="H172" s="107"/>
    </row>
    <row r="173" spans="1:9">
      <c r="A173" s="1"/>
      <c r="B173" s="1" t="s">
        <v>48</v>
      </c>
      <c r="C173" s="1" t="s">
        <v>62</v>
      </c>
      <c r="D173" s="1">
        <v>1</v>
      </c>
      <c r="E173" s="1">
        <v>8</v>
      </c>
      <c r="F173" s="1">
        <v>4</v>
      </c>
      <c r="G173" s="1"/>
      <c r="H173" s="13">
        <f>F173*E173*D173</f>
        <v>32</v>
      </c>
    </row>
    <row r="174" spans="1:9">
      <c r="A174" s="1"/>
      <c r="B174" s="1" t="s">
        <v>49</v>
      </c>
      <c r="C174" s="1" t="s">
        <v>62</v>
      </c>
      <c r="D174" s="1">
        <v>1</v>
      </c>
      <c r="E174" s="1">
        <v>4</v>
      </c>
      <c r="F174" s="1">
        <v>2.5</v>
      </c>
      <c r="G174" s="1"/>
      <c r="H174" s="13">
        <f t="shared" ref="H174" si="10">F174*E174*D174</f>
        <v>10</v>
      </c>
    </row>
    <row r="175" spans="1:9">
      <c r="A175" s="1"/>
      <c r="B175" s="1"/>
      <c r="C175" s="98" t="s">
        <v>51</v>
      </c>
      <c r="D175" s="99"/>
      <c r="E175" s="99"/>
      <c r="F175" s="99"/>
      <c r="G175" s="100"/>
      <c r="H175" s="13">
        <f>SUM(H173:H174)</f>
        <v>42</v>
      </c>
    </row>
    <row r="176" spans="1:9">
      <c r="A176" s="1"/>
      <c r="B176" s="1"/>
      <c r="C176" s="98" t="s">
        <v>52</v>
      </c>
      <c r="D176" s="99"/>
      <c r="E176" s="99"/>
      <c r="F176" s="99"/>
      <c r="G176" s="100"/>
      <c r="H176" s="13">
        <f>H175/10.75</f>
        <v>3.9069767441860463</v>
      </c>
    </row>
    <row r="177" spans="1:9">
      <c r="A177" s="1"/>
      <c r="B177" s="6"/>
      <c r="C177" s="99" t="s">
        <v>77</v>
      </c>
      <c r="D177" s="99"/>
      <c r="E177" s="99"/>
      <c r="F177" s="99"/>
      <c r="G177" s="99"/>
      <c r="H177" s="19">
        <f>H176*1.1</f>
        <v>4.2976744186046512</v>
      </c>
      <c r="I177">
        <f>'TB-CW-SHEET'!D94</f>
        <v>4.2976744186046512</v>
      </c>
    </row>
    <row r="178" spans="1:9" ht="117" customHeight="1">
      <c r="A178" s="2" t="s">
        <v>12</v>
      </c>
      <c r="B178" s="101" t="str">
        <f>'TB-CW-SHEET'!B99</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78" s="102"/>
      <c r="D178" s="102"/>
      <c r="E178" s="102"/>
      <c r="F178" s="102"/>
      <c r="G178" s="102"/>
      <c r="H178" s="103"/>
    </row>
    <row r="179" spans="1:9" s="4" customFormat="1">
      <c r="A179" s="104" t="s">
        <v>6</v>
      </c>
      <c r="B179" s="106" t="s">
        <v>0</v>
      </c>
      <c r="C179" s="106" t="s">
        <v>1</v>
      </c>
      <c r="D179" s="106" t="s">
        <v>14</v>
      </c>
      <c r="E179" s="108" t="s">
        <v>7</v>
      </c>
      <c r="F179" s="108"/>
      <c r="G179" s="108"/>
      <c r="H179" s="106" t="s">
        <v>2</v>
      </c>
    </row>
    <row r="180" spans="1:9" s="4" customFormat="1">
      <c r="A180" s="105"/>
      <c r="B180" s="107"/>
      <c r="C180" s="107"/>
      <c r="D180" s="107"/>
      <c r="E180" s="82" t="s">
        <v>8</v>
      </c>
      <c r="F180" s="82" t="s">
        <v>9</v>
      </c>
      <c r="G180" s="82" t="s">
        <v>10</v>
      </c>
      <c r="H180" s="107"/>
    </row>
    <row r="181" spans="1:9">
      <c r="A181" s="1"/>
      <c r="B181" s="1" t="s">
        <v>78</v>
      </c>
      <c r="C181" s="1" t="s">
        <v>15</v>
      </c>
      <c r="D181" s="1">
        <v>1</v>
      </c>
      <c r="E181" s="1">
        <v>25</v>
      </c>
      <c r="F181" s="1">
        <v>8</v>
      </c>
      <c r="G181" s="1"/>
      <c r="H181" s="13">
        <f>F181*E181*D181</f>
        <v>200</v>
      </c>
    </row>
    <row r="182" spans="1:9">
      <c r="A182" s="1"/>
      <c r="B182" s="1"/>
      <c r="C182" s="98" t="s">
        <v>51</v>
      </c>
      <c r="D182" s="99"/>
      <c r="E182" s="99"/>
      <c r="F182" s="99"/>
      <c r="G182" s="100"/>
      <c r="H182" s="13">
        <f>SUM(H181:H181)</f>
        <v>200</v>
      </c>
    </row>
    <row r="183" spans="1:9">
      <c r="A183" s="1"/>
      <c r="B183" s="1"/>
      <c r="C183" s="98" t="s">
        <v>52</v>
      </c>
      <c r="D183" s="99"/>
      <c r="E183" s="99"/>
      <c r="F183" s="99"/>
      <c r="G183" s="100"/>
      <c r="H183" s="13">
        <f>H182/10.75</f>
        <v>18.604651162790699</v>
      </c>
    </row>
    <row r="184" spans="1:9">
      <c r="A184" s="1"/>
      <c r="B184" s="6"/>
      <c r="C184" s="99" t="s">
        <v>77</v>
      </c>
      <c r="D184" s="99"/>
      <c r="E184" s="99"/>
      <c r="F184" s="99"/>
      <c r="G184" s="99"/>
      <c r="H184" s="19">
        <f>H183*1.1</f>
        <v>20.465116279069772</v>
      </c>
      <c r="I184">
        <f>'TB-CW-SHEET'!D99</f>
        <v>20.465116279069772</v>
      </c>
    </row>
    <row r="185" spans="1:9" ht="117" customHeight="1">
      <c r="A185" s="2" t="s">
        <v>12</v>
      </c>
      <c r="B185" s="101" t="str">
        <f>'[1]civil works'!B47</f>
        <v>Providing/fixing stair railing consisting of M.S. Box section size 1-1/2"x3" of 16 SWG welded with M.S. flat 1"x1/8" continuously and welded over M.S. square bars 5/8"x5/8" punched in M.S. flat 2 ¾' high @ 5½" c/c fixed in steps of stair I/C painting 3 coats complete</v>
      </c>
      <c r="C185" s="102"/>
      <c r="D185" s="102"/>
      <c r="E185" s="102"/>
      <c r="F185" s="102"/>
      <c r="G185" s="102"/>
      <c r="H185" s="103"/>
    </row>
    <row r="186" spans="1:9" s="4" customFormat="1">
      <c r="A186" s="104" t="s">
        <v>6</v>
      </c>
      <c r="B186" s="106" t="s">
        <v>0</v>
      </c>
      <c r="C186" s="106" t="s">
        <v>1</v>
      </c>
      <c r="D186" s="106" t="s">
        <v>14</v>
      </c>
      <c r="E186" s="108" t="s">
        <v>7</v>
      </c>
      <c r="F186" s="108"/>
      <c r="G186" s="108"/>
      <c r="H186" s="106" t="s">
        <v>2</v>
      </c>
    </row>
    <row r="187" spans="1:9" s="4" customFormat="1">
      <c r="A187" s="105"/>
      <c r="B187" s="107"/>
      <c r="C187" s="107"/>
      <c r="D187" s="107"/>
      <c r="E187" s="82" t="s">
        <v>8</v>
      </c>
      <c r="F187" s="82" t="s">
        <v>9</v>
      </c>
      <c r="G187" s="82" t="s">
        <v>10</v>
      </c>
      <c r="H187" s="107"/>
    </row>
    <row r="188" spans="1:9">
      <c r="A188" s="1"/>
      <c r="B188" s="1" t="s">
        <v>78</v>
      </c>
      <c r="C188" s="1" t="s">
        <v>15</v>
      </c>
      <c r="D188" s="1">
        <v>1</v>
      </c>
      <c r="E188" s="1">
        <v>15</v>
      </c>
      <c r="F188" s="1">
        <v>3</v>
      </c>
      <c r="G188" s="1"/>
      <c r="H188" s="13">
        <f>F188*E188*D188</f>
        <v>45</v>
      </c>
    </row>
    <row r="189" spans="1:9">
      <c r="A189" s="1"/>
      <c r="B189" s="1"/>
      <c r="C189" s="98" t="s">
        <v>51</v>
      </c>
      <c r="D189" s="99"/>
      <c r="E189" s="99"/>
      <c r="F189" s="99"/>
      <c r="G189" s="100"/>
      <c r="H189" s="13">
        <f>SUM(H188:H188)</f>
        <v>45</v>
      </c>
    </row>
    <row r="190" spans="1:9">
      <c r="A190" s="1"/>
      <c r="B190" s="1"/>
      <c r="C190" s="98" t="s">
        <v>52</v>
      </c>
      <c r="D190" s="99"/>
      <c r="E190" s="99"/>
      <c r="F190" s="99"/>
      <c r="G190" s="100"/>
      <c r="H190" s="13">
        <f>H189/10.75</f>
        <v>4.1860465116279073</v>
      </c>
    </row>
    <row r="191" spans="1:9">
      <c r="A191" s="1"/>
      <c r="B191" s="6"/>
      <c r="C191" s="99" t="s">
        <v>77</v>
      </c>
      <c r="D191" s="99"/>
      <c r="E191" s="99"/>
      <c r="F191" s="99"/>
      <c r="G191" s="99"/>
      <c r="H191" s="19">
        <f>H190*1.1</f>
        <v>4.6046511627906987</v>
      </c>
      <c r="I191">
        <f>'TB-CW-SHEET'!D102</f>
        <v>4.6046511627906987</v>
      </c>
    </row>
    <row r="192" spans="1:9" ht="117" customHeight="1">
      <c r="A192" s="2" t="s">
        <v>12</v>
      </c>
      <c r="B192" s="101" t="str">
        <f>'[1]civil works'!B48</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192" s="102"/>
      <c r="D192" s="102"/>
      <c r="E192" s="102"/>
      <c r="F192" s="102"/>
      <c r="G192" s="102"/>
      <c r="H192" s="103"/>
    </row>
    <row r="193" spans="1:9" s="4" customFormat="1">
      <c r="A193" s="104" t="s">
        <v>6</v>
      </c>
      <c r="B193" s="106" t="s">
        <v>0</v>
      </c>
      <c r="C193" s="106" t="s">
        <v>1</v>
      </c>
      <c r="D193" s="106" t="s">
        <v>14</v>
      </c>
      <c r="E193" s="108" t="s">
        <v>7</v>
      </c>
      <c r="F193" s="108"/>
      <c r="G193" s="108"/>
      <c r="H193" s="106" t="s">
        <v>2</v>
      </c>
    </row>
    <row r="194" spans="1:9" s="4" customFormat="1">
      <c r="A194" s="105"/>
      <c r="B194" s="107"/>
      <c r="C194" s="107"/>
      <c r="D194" s="107"/>
      <c r="E194" s="82" t="s">
        <v>8</v>
      </c>
      <c r="F194" s="82" t="s">
        <v>9</v>
      </c>
      <c r="G194" s="82" t="s">
        <v>10</v>
      </c>
      <c r="H194" s="107"/>
    </row>
    <row r="195" spans="1:9">
      <c r="A195" s="1"/>
      <c r="B195" s="1" t="s">
        <v>18</v>
      </c>
      <c r="C195" s="1" t="s">
        <v>62</v>
      </c>
      <c r="D195" s="1">
        <v>4</v>
      </c>
      <c r="E195" s="1">
        <v>4</v>
      </c>
      <c r="F195" s="1">
        <v>9</v>
      </c>
      <c r="G195" s="1"/>
      <c r="H195" s="13">
        <f>F195*E195*D195</f>
        <v>144</v>
      </c>
    </row>
    <row r="196" spans="1:9">
      <c r="A196" s="1"/>
      <c r="B196" s="1" t="s">
        <v>86</v>
      </c>
      <c r="C196" s="1" t="s">
        <v>62</v>
      </c>
      <c r="D196" s="1">
        <v>4</v>
      </c>
      <c r="E196" s="1">
        <v>2.5</v>
      </c>
      <c r="F196" s="1">
        <v>2.25</v>
      </c>
      <c r="G196" s="1"/>
      <c r="H196" s="13">
        <f t="shared" ref="H196" si="11">F196*E196*D196</f>
        <v>22.5</v>
      </c>
    </row>
    <row r="197" spans="1:9">
      <c r="A197" s="1"/>
      <c r="B197" s="1"/>
      <c r="C197" s="98" t="s">
        <v>51</v>
      </c>
      <c r="D197" s="99"/>
      <c r="E197" s="99"/>
      <c r="F197" s="99"/>
      <c r="G197" s="100"/>
      <c r="H197" s="13">
        <f>SUM(H195:H196)</f>
        <v>166.5</v>
      </c>
    </row>
    <row r="198" spans="1:9">
      <c r="A198" s="1"/>
      <c r="B198" s="1"/>
      <c r="C198" s="98" t="s">
        <v>52</v>
      </c>
      <c r="D198" s="99"/>
      <c r="E198" s="99"/>
      <c r="F198" s="99"/>
      <c r="G198" s="100"/>
      <c r="H198" s="13">
        <f>H197/10.75</f>
        <v>15.488372093023257</v>
      </c>
    </row>
    <row r="199" spans="1:9">
      <c r="A199" s="1"/>
      <c r="B199" s="6"/>
      <c r="C199" s="99" t="s">
        <v>77</v>
      </c>
      <c r="D199" s="99"/>
      <c r="E199" s="99"/>
      <c r="F199" s="99"/>
      <c r="G199" s="99"/>
      <c r="H199" s="19">
        <f>H198*1.1</f>
        <v>17.037209302325582</v>
      </c>
      <c r="I199">
        <f>'TB-CW-SHEET'!D103</f>
        <v>17.037209302325582</v>
      </c>
    </row>
    <row r="200" spans="1:9" ht="117" customHeight="1">
      <c r="A200" s="2" t="s">
        <v>12</v>
      </c>
      <c r="B200" s="101" t="str">
        <f>'[1]civil works'!B50</f>
        <v>Providing and Fixing steel grating on windows comprising of ¾” MS square bars of 4"c/c penetrated through punched holes of 3 no Ms flat 2”x3/8” duly welded wiith 2”x2”x3/8" angle iron frame i/c three coat painting complete in all respect as approved by the Engineer incharge</v>
      </c>
      <c r="C200" s="102"/>
      <c r="D200" s="102"/>
      <c r="E200" s="102"/>
      <c r="F200" s="102"/>
      <c r="G200" s="102"/>
      <c r="H200" s="103"/>
    </row>
    <row r="201" spans="1:9" s="4" customFormat="1">
      <c r="A201" s="104" t="s">
        <v>6</v>
      </c>
      <c r="B201" s="106" t="s">
        <v>0</v>
      </c>
      <c r="C201" s="106" t="s">
        <v>1</v>
      </c>
      <c r="D201" s="106" t="s">
        <v>14</v>
      </c>
      <c r="E201" s="108" t="s">
        <v>7</v>
      </c>
      <c r="F201" s="108"/>
      <c r="G201" s="108"/>
      <c r="H201" s="106" t="s">
        <v>2</v>
      </c>
    </row>
    <row r="202" spans="1:9" s="4" customFormat="1">
      <c r="A202" s="105"/>
      <c r="B202" s="107"/>
      <c r="C202" s="107"/>
      <c r="D202" s="107"/>
      <c r="E202" s="82" t="s">
        <v>8</v>
      </c>
      <c r="F202" s="82" t="s">
        <v>9</v>
      </c>
      <c r="G202" s="82" t="s">
        <v>10</v>
      </c>
      <c r="H202" s="107"/>
    </row>
    <row r="203" spans="1:9">
      <c r="A203" s="1"/>
      <c r="B203" s="1" t="s">
        <v>86</v>
      </c>
      <c r="C203" s="1" t="s">
        <v>62</v>
      </c>
      <c r="D203" s="1">
        <v>2</v>
      </c>
      <c r="E203" s="1">
        <v>2.4500000000000002</v>
      </c>
      <c r="F203" s="1">
        <v>2.4500000000000002</v>
      </c>
      <c r="G203" s="1"/>
      <c r="H203" s="13">
        <f t="shared" ref="H203" si="12">F203*E203*D203</f>
        <v>12.005000000000003</v>
      </c>
    </row>
    <row r="204" spans="1:9">
      <c r="A204" s="1"/>
      <c r="B204" s="1"/>
      <c r="C204" s="98" t="s">
        <v>51</v>
      </c>
      <c r="D204" s="99"/>
      <c r="E204" s="99"/>
      <c r="F204" s="99"/>
      <c r="G204" s="100"/>
      <c r="H204" s="13">
        <f>SUM(H203:H203)</f>
        <v>12.005000000000003</v>
      </c>
    </row>
    <row r="205" spans="1:9">
      <c r="A205" s="1"/>
      <c r="B205" s="1"/>
      <c r="C205" s="98" t="s">
        <v>52</v>
      </c>
      <c r="D205" s="99"/>
      <c r="E205" s="99"/>
      <c r="F205" s="99"/>
      <c r="G205" s="100"/>
      <c r="H205" s="13">
        <f>H204/10.75</f>
        <v>1.1167441860465119</v>
      </c>
    </row>
    <row r="206" spans="1:9">
      <c r="A206" s="1"/>
      <c r="B206" s="6"/>
      <c r="C206" s="99" t="s">
        <v>77</v>
      </c>
      <c r="D206" s="99"/>
      <c r="E206" s="99"/>
      <c r="F206" s="99"/>
      <c r="G206" s="99"/>
      <c r="H206" s="19">
        <f>H205*1.1</f>
        <v>1.2284186046511631</v>
      </c>
    </row>
    <row r="207" spans="1:9" ht="117" customHeight="1">
      <c r="A207" s="2" t="s">
        <v>12</v>
      </c>
      <c r="B207" s="101" t="str">
        <f>'[1]civil works'!B49</f>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brassfittings, holdfast, duly painted, complete in all respects,including all cost of material and labour, etc. as perapproved design and as directed by theEngineer-in-charge:-v) glass pane 5 mm thick</v>
      </c>
      <c r="C207" s="102"/>
      <c r="D207" s="102"/>
      <c r="E207" s="102"/>
      <c r="F207" s="102"/>
      <c r="G207" s="102"/>
      <c r="H207" s="103"/>
    </row>
    <row r="208" spans="1:9" s="4" customFormat="1">
      <c r="A208" s="104" t="s">
        <v>6</v>
      </c>
      <c r="B208" s="106" t="s">
        <v>0</v>
      </c>
      <c r="C208" s="106" t="s">
        <v>1</v>
      </c>
      <c r="D208" s="106" t="s">
        <v>14</v>
      </c>
      <c r="E208" s="108" t="s">
        <v>7</v>
      </c>
      <c r="F208" s="108"/>
      <c r="G208" s="108"/>
      <c r="H208" s="106" t="s">
        <v>2</v>
      </c>
    </row>
    <row r="209" spans="1:9" s="4" customFormat="1">
      <c r="A209" s="105"/>
      <c r="B209" s="107"/>
      <c r="C209" s="107"/>
      <c r="D209" s="107"/>
      <c r="E209" s="82" t="s">
        <v>8</v>
      </c>
      <c r="F209" s="82" t="s">
        <v>9</v>
      </c>
      <c r="G209" s="82" t="s">
        <v>10</v>
      </c>
      <c r="H209" s="107"/>
    </row>
    <row r="210" spans="1:9">
      <c r="A210" s="1"/>
      <c r="B210" s="1" t="s">
        <v>86</v>
      </c>
      <c r="C210" s="1" t="s">
        <v>62</v>
      </c>
      <c r="D210" s="1">
        <v>2</v>
      </c>
      <c r="E210" s="1">
        <v>2.4500000000000002</v>
      </c>
      <c r="F210" s="1">
        <v>2.4500000000000002</v>
      </c>
      <c r="G210" s="1"/>
      <c r="H210" s="13">
        <f t="shared" ref="H210" si="13">F210*E210*D210</f>
        <v>12.005000000000003</v>
      </c>
    </row>
    <row r="211" spans="1:9">
      <c r="A211" s="1"/>
      <c r="B211" s="1"/>
      <c r="C211" s="98" t="s">
        <v>51</v>
      </c>
      <c r="D211" s="99"/>
      <c r="E211" s="99"/>
      <c r="F211" s="99"/>
      <c r="G211" s="100"/>
      <c r="H211" s="13">
        <f>SUM(H210:H210)</f>
        <v>12.005000000000003</v>
      </c>
    </row>
    <row r="212" spans="1:9">
      <c r="A212" s="1"/>
      <c r="B212" s="1"/>
      <c r="C212" s="98" t="s">
        <v>52</v>
      </c>
      <c r="D212" s="99"/>
      <c r="E212" s="99"/>
      <c r="F212" s="99"/>
      <c r="G212" s="100"/>
      <c r="H212" s="13">
        <f>H211/10.75</f>
        <v>1.1167441860465119</v>
      </c>
    </row>
    <row r="213" spans="1:9">
      <c r="A213" s="1"/>
      <c r="B213" s="6"/>
      <c r="C213" s="99" t="s">
        <v>77</v>
      </c>
      <c r="D213" s="99"/>
      <c r="E213" s="99"/>
      <c r="F213" s="99"/>
      <c r="G213" s="99"/>
      <c r="H213" s="19">
        <f>H212*1.1</f>
        <v>1.2284186046511631</v>
      </c>
      <c r="I213">
        <f>'TB-CW-SHEET'!D104</f>
        <v>1.2284186046511631</v>
      </c>
    </row>
    <row r="214" spans="1:9" ht="117" customHeight="1">
      <c r="A214" s="2" t="s">
        <v>12</v>
      </c>
      <c r="B214" s="101" t="str">
        <f>'TB-CW-SHEET'!B106</f>
        <v>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v>
      </c>
      <c r="C214" s="102"/>
      <c r="D214" s="102"/>
      <c r="E214" s="102"/>
      <c r="F214" s="102"/>
      <c r="G214" s="102"/>
      <c r="H214" s="103"/>
    </row>
    <row r="215" spans="1:9" s="4" customFormat="1">
      <c r="A215" s="104" t="s">
        <v>6</v>
      </c>
      <c r="B215" s="106" t="s">
        <v>0</v>
      </c>
      <c r="C215" s="106" t="s">
        <v>1</v>
      </c>
      <c r="D215" s="106" t="s">
        <v>14</v>
      </c>
      <c r="E215" s="108" t="s">
        <v>7</v>
      </c>
      <c r="F215" s="108"/>
      <c r="G215" s="108"/>
      <c r="H215" s="106" t="s">
        <v>2</v>
      </c>
    </row>
    <row r="216" spans="1:9" s="4" customFormat="1">
      <c r="A216" s="105"/>
      <c r="B216" s="107"/>
      <c r="C216" s="107"/>
      <c r="D216" s="107"/>
      <c r="E216" s="82" t="s">
        <v>8</v>
      </c>
      <c r="F216" s="82" t="s">
        <v>9</v>
      </c>
      <c r="G216" s="82" t="s">
        <v>10</v>
      </c>
      <c r="H216" s="107"/>
    </row>
    <row r="217" spans="1:9">
      <c r="A217" s="1"/>
      <c r="B217" s="1" t="s">
        <v>18</v>
      </c>
      <c r="C217" s="1" t="s">
        <v>62</v>
      </c>
      <c r="D217" s="1">
        <v>3</v>
      </c>
      <c r="E217" s="1">
        <v>2.5</v>
      </c>
      <c r="F217" s="1">
        <v>9.5</v>
      </c>
      <c r="G217" s="1"/>
      <c r="H217" s="13">
        <f>F217*E217*D217</f>
        <v>71.25</v>
      </c>
    </row>
    <row r="218" spans="1:9">
      <c r="A218" s="1"/>
      <c r="B218" s="1"/>
      <c r="C218" s="98" t="s">
        <v>51</v>
      </c>
      <c r="D218" s="99"/>
      <c r="E218" s="99"/>
      <c r="F218" s="99"/>
      <c r="G218" s="100"/>
      <c r="H218" s="13">
        <f>SUM(H217:H217)</f>
        <v>71.25</v>
      </c>
    </row>
    <row r="219" spans="1:9">
      <c r="A219" s="1"/>
      <c r="B219" s="1"/>
      <c r="C219" s="98" t="s">
        <v>52</v>
      </c>
      <c r="D219" s="99"/>
      <c r="E219" s="99"/>
      <c r="F219" s="99"/>
      <c r="G219" s="100"/>
      <c r="H219" s="13">
        <f>H218/10.75</f>
        <v>6.6279069767441863</v>
      </c>
    </row>
    <row r="220" spans="1:9">
      <c r="A220" s="1"/>
      <c r="B220" s="6"/>
      <c r="C220" s="99" t="s">
        <v>77</v>
      </c>
      <c r="D220" s="99"/>
      <c r="E220" s="99"/>
      <c r="F220" s="99"/>
      <c r="G220" s="99"/>
      <c r="H220" s="19">
        <f>H219*1.1</f>
        <v>7.2906976744186052</v>
      </c>
      <c r="I220">
        <f>'TB-CW-SHEET'!D106</f>
        <v>7.2906976744186052</v>
      </c>
    </row>
  </sheetData>
  <mergeCells count="271">
    <mergeCell ref="A1:H1"/>
    <mergeCell ref="A2:H2"/>
    <mergeCell ref="A3:H3"/>
    <mergeCell ref="B4:H4"/>
    <mergeCell ref="A5:A6"/>
    <mergeCell ref="B5:B6"/>
    <mergeCell ref="C5:C6"/>
    <mergeCell ref="D5:D6"/>
    <mergeCell ref="E5:G5"/>
    <mergeCell ref="H5:H6"/>
    <mergeCell ref="C10:G10"/>
    <mergeCell ref="C11:G11"/>
    <mergeCell ref="C12:G12"/>
    <mergeCell ref="B13:H13"/>
    <mergeCell ref="A14:A15"/>
    <mergeCell ref="B14:B15"/>
    <mergeCell ref="C14:C15"/>
    <mergeCell ref="D14:D15"/>
    <mergeCell ref="E14:G14"/>
    <mergeCell ref="H14:H15"/>
    <mergeCell ref="C18:G18"/>
    <mergeCell ref="C19:G19"/>
    <mergeCell ref="C20:G20"/>
    <mergeCell ref="B21:H21"/>
    <mergeCell ref="A22:A23"/>
    <mergeCell ref="B22:B23"/>
    <mergeCell ref="C22:C23"/>
    <mergeCell ref="D22:D23"/>
    <mergeCell ref="E22:G22"/>
    <mergeCell ref="H22:H23"/>
    <mergeCell ref="C26:G26"/>
    <mergeCell ref="C27:G27"/>
    <mergeCell ref="C28:G28"/>
    <mergeCell ref="B29:H29"/>
    <mergeCell ref="A30:A31"/>
    <mergeCell ref="B30:B31"/>
    <mergeCell ref="C30:C31"/>
    <mergeCell ref="D30:D31"/>
    <mergeCell ref="E30:G30"/>
    <mergeCell ref="H30:H31"/>
    <mergeCell ref="C34:G34"/>
    <mergeCell ref="C35:G35"/>
    <mergeCell ref="C36:G36"/>
    <mergeCell ref="B37:H37"/>
    <mergeCell ref="A38:A39"/>
    <mergeCell ref="B38:B39"/>
    <mergeCell ref="C38:C39"/>
    <mergeCell ref="D38:D39"/>
    <mergeCell ref="E38:G38"/>
    <mergeCell ref="H38:H39"/>
    <mergeCell ref="C41:G41"/>
    <mergeCell ref="C42:G42"/>
    <mergeCell ref="C43:G43"/>
    <mergeCell ref="B44:H44"/>
    <mergeCell ref="A45:A46"/>
    <mergeCell ref="B45:B46"/>
    <mergeCell ref="C45:C46"/>
    <mergeCell ref="D45:D46"/>
    <mergeCell ref="E45:G45"/>
    <mergeCell ref="H45:H46"/>
    <mergeCell ref="C49:G49"/>
    <mergeCell ref="C50:G50"/>
    <mergeCell ref="C51:G51"/>
    <mergeCell ref="B52:H52"/>
    <mergeCell ref="A53:A54"/>
    <mergeCell ref="B53:B54"/>
    <mergeCell ref="C53:C54"/>
    <mergeCell ref="D53:D54"/>
    <mergeCell ref="E53:G53"/>
    <mergeCell ref="H53:H54"/>
    <mergeCell ref="E55:G55"/>
    <mergeCell ref="C56:G56"/>
    <mergeCell ref="C57:G57"/>
    <mergeCell ref="C58:G58"/>
    <mergeCell ref="B59:H59"/>
    <mergeCell ref="A60:A61"/>
    <mergeCell ref="B60:B61"/>
    <mergeCell ref="C60:C61"/>
    <mergeCell ref="D60:D61"/>
    <mergeCell ref="E60:G60"/>
    <mergeCell ref="A67:A68"/>
    <mergeCell ref="B67:B68"/>
    <mergeCell ref="C67:C68"/>
    <mergeCell ref="D67:D68"/>
    <mergeCell ref="E67:G67"/>
    <mergeCell ref="H67:H68"/>
    <mergeCell ref="H60:H61"/>
    <mergeCell ref="E62:G62"/>
    <mergeCell ref="C63:G63"/>
    <mergeCell ref="C64:G64"/>
    <mergeCell ref="C65:G65"/>
    <mergeCell ref="B66:H66"/>
    <mergeCell ref="C70:G70"/>
    <mergeCell ref="C71:G71"/>
    <mergeCell ref="C72:G72"/>
    <mergeCell ref="B73:H73"/>
    <mergeCell ref="A74:A75"/>
    <mergeCell ref="B74:B75"/>
    <mergeCell ref="C74:C75"/>
    <mergeCell ref="D74:D75"/>
    <mergeCell ref="E74:G74"/>
    <mergeCell ref="H74:H75"/>
    <mergeCell ref="C81:G81"/>
    <mergeCell ref="C82:G82"/>
    <mergeCell ref="C83:G83"/>
    <mergeCell ref="B84:H84"/>
    <mergeCell ref="A85:A86"/>
    <mergeCell ref="B85:B86"/>
    <mergeCell ref="C85:C86"/>
    <mergeCell ref="D85:D86"/>
    <mergeCell ref="E85:G85"/>
    <mergeCell ref="H85:H86"/>
    <mergeCell ref="C91:G91"/>
    <mergeCell ref="C92:G92"/>
    <mergeCell ref="C93:G93"/>
    <mergeCell ref="B94:H94"/>
    <mergeCell ref="A95:A96"/>
    <mergeCell ref="B95:B96"/>
    <mergeCell ref="C95:C96"/>
    <mergeCell ref="D95:D96"/>
    <mergeCell ref="E95:G95"/>
    <mergeCell ref="H95:H96"/>
    <mergeCell ref="B99:F100"/>
    <mergeCell ref="C101:G101"/>
    <mergeCell ref="B103:H103"/>
    <mergeCell ref="A104:A105"/>
    <mergeCell ref="B104:B105"/>
    <mergeCell ref="C104:C105"/>
    <mergeCell ref="D104:D105"/>
    <mergeCell ref="E104:G104"/>
    <mergeCell ref="H104:H105"/>
    <mergeCell ref="B113:F114"/>
    <mergeCell ref="C115:G115"/>
    <mergeCell ref="B116:H116"/>
    <mergeCell ref="A117:A118"/>
    <mergeCell ref="B117:B118"/>
    <mergeCell ref="C117:C118"/>
    <mergeCell ref="D117:D118"/>
    <mergeCell ref="E117:G117"/>
    <mergeCell ref="H117:H118"/>
    <mergeCell ref="C121:G121"/>
    <mergeCell ref="C122:G122"/>
    <mergeCell ref="C123:G123"/>
    <mergeCell ref="B124:H124"/>
    <mergeCell ref="A125:A126"/>
    <mergeCell ref="B125:B126"/>
    <mergeCell ref="C125:C126"/>
    <mergeCell ref="D125:D126"/>
    <mergeCell ref="E125:G125"/>
    <mergeCell ref="H125:H126"/>
    <mergeCell ref="C129:G129"/>
    <mergeCell ref="C130:G130"/>
    <mergeCell ref="C131:G131"/>
    <mergeCell ref="B132:H132"/>
    <mergeCell ref="A133:A134"/>
    <mergeCell ref="B133:B134"/>
    <mergeCell ref="C133:C134"/>
    <mergeCell ref="D133:D134"/>
    <mergeCell ref="E133:G133"/>
    <mergeCell ref="H133:H134"/>
    <mergeCell ref="C136:G136"/>
    <mergeCell ref="C137:G137"/>
    <mergeCell ref="C138:G138"/>
    <mergeCell ref="B139:H139"/>
    <mergeCell ref="A140:A141"/>
    <mergeCell ref="B140:B141"/>
    <mergeCell ref="C140:C141"/>
    <mergeCell ref="D140:D141"/>
    <mergeCell ref="E140:G140"/>
    <mergeCell ref="H140:H141"/>
    <mergeCell ref="C143:G143"/>
    <mergeCell ref="C144:G144"/>
    <mergeCell ref="C145:G145"/>
    <mergeCell ref="B146:H146"/>
    <mergeCell ref="A147:A148"/>
    <mergeCell ref="B147:B148"/>
    <mergeCell ref="C147:C148"/>
    <mergeCell ref="D147:D148"/>
    <mergeCell ref="E147:G147"/>
    <mergeCell ref="H147:H148"/>
    <mergeCell ref="C151:G151"/>
    <mergeCell ref="C152:G152"/>
    <mergeCell ref="C153:G153"/>
    <mergeCell ref="B154:H154"/>
    <mergeCell ref="A155:A156"/>
    <mergeCell ref="B155:B156"/>
    <mergeCell ref="C155:C156"/>
    <mergeCell ref="D155:D156"/>
    <mergeCell ref="E155:G155"/>
    <mergeCell ref="H155:H156"/>
    <mergeCell ref="B159:F160"/>
    <mergeCell ref="C161:G161"/>
    <mergeCell ref="B162:H162"/>
    <mergeCell ref="A163:A164"/>
    <mergeCell ref="B163:B164"/>
    <mergeCell ref="C163:C164"/>
    <mergeCell ref="D163:D164"/>
    <mergeCell ref="E163:G163"/>
    <mergeCell ref="H163:H164"/>
    <mergeCell ref="B167:F168"/>
    <mergeCell ref="C169:G169"/>
    <mergeCell ref="B170:H170"/>
    <mergeCell ref="A171:A172"/>
    <mergeCell ref="B171:B172"/>
    <mergeCell ref="C171:C172"/>
    <mergeCell ref="D171:D172"/>
    <mergeCell ref="E171:G171"/>
    <mergeCell ref="H171:H172"/>
    <mergeCell ref="C175:G175"/>
    <mergeCell ref="C176:G176"/>
    <mergeCell ref="C177:G177"/>
    <mergeCell ref="B178:H178"/>
    <mergeCell ref="A179:A180"/>
    <mergeCell ref="B179:B180"/>
    <mergeCell ref="C179:C180"/>
    <mergeCell ref="D179:D180"/>
    <mergeCell ref="E179:G179"/>
    <mergeCell ref="H179:H180"/>
    <mergeCell ref="C182:G182"/>
    <mergeCell ref="C183:G183"/>
    <mergeCell ref="C184:G184"/>
    <mergeCell ref="B185:H185"/>
    <mergeCell ref="A186:A187"/>
    <mergeCell ref="B186:B187"/>
    <mergeCell ref="C186:C187"/>
    <mergeCell ref="D186:D187"/>
    <mergeCell ref="E186:G186"/>
    <mergeCell ref="H186:H187"/>
    <mergeCell ref="C189:G189"/>
    <mergeCell ref="C190:G190"/>
    <mergeCell ref="C191:G191"/>
    <mergeCell ref="B192:H192"/>
    <mergeCell ref="A193:A194"/>
    <mergeCell ref="B193:B194"/>
    <mergeCell ref="C193:C194"/>
    <mergeCell ref="D193:D194"/>
    <mergeCell ref="E193:G193"/>
    <mergeCell ref="H193:H194"/>
    <mergeCell ref="C197:G197"/>
    <mergeCell ref="C198:G198"/>
    <mergeCell ref="C199:G199"/>
    <mergeCell ref="B200:H200"/>
    <mergeCell ref="A201:A202"/>
    <mergeCell ref="B201:B202"/>
    <mergeCell ref="C201:C202"/>
    <mergeCell ref="D201:D202"/>
    <mergeCell ref="E201:G201"/>
    <mergeCell ref="H201:H202"/>
    <mergeCell ref="C204:G204"/>
    <mergeCell ref="C205:G205"/>
    <mergeCell ref="C206:G206"/>
    <mergeCell ref="B207:H207"/>
    <mergeCell ref="A208:A209"/>
    <mergeCell ref="B208:B209"/>
    <mergeCell ref="C208:C209"/>
    <mergeCell ref="D208:D209"/>
    <mergeCell ref="E208:G208"/>
    <mergeCell ref="H208:H209"/>
    <mergeCell ref="C218:G218"/>
    <mergeCell ref="C219:G219"/>
    <mergeCell ref="C220:G220"/>
    <mergeCell ref="C211:G211"/>
    <mergeCell ref="C212:G212"/>
    <mergeCell ref="C213:G213"/>
    <mergeCell ref="B214:H214"/>
    <mergeCell ref="A215:A216"/>
    <mergeCell ref="B215:B216"/>
    <mergeCell ref="C215:C216"/>
    <mergeCell ref="D215:D216"/>
    <mergeCell ref="E215:G215"/>
    <mergeCell ref="H215:H2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443843B5861E408EEBE8DAF7094C00" ma:contentTypeVersion="17" ma:contentTypeDescription="Create a new document." ma:contentTypeScope="" ma:versionID="e3485bb9d395979b7955c7df137f3aad">
  <xsd:schema xmlns:xsd="http://www.w3.org/2001/XMLSchema" xmlns:xs="http://www.w3.org/2001/XMLSchema" xmlns:p="http://schemas.microsoft.com/office/2006/metadata/properties" xmlns:ns2="8666466e-beb8-4e2d-826c-1bba6240c813" xmlns:ns3="a6b813c1-7131-41ab-b90a-6d0c564a69b7" targetNamespace="http://schemas.microsoft.com/office/2006/metadata/properties" ma:root="true" ma:fieldsID="8839ac1b286f75cde1b5dbf7979a254f" ns2:_="" ns3:_="">
    <xsd:import namespace="8666466e-beb8-4e2d-826c-1bba6240c813"/>
    <xsd:import namespace="a6b813c1-7131-41ab-b90a-6d0c564a69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66466e-beb8-4e2d-826c-1bba6240c8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b813c1-7131-41ab-b90a-6d0c564a69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3101062-dd10-4429-9bd2-aacc1deb6b0f}" ma:internalName="TaxCatchAll" ma:showField="CatchAllData" ma:web="a6b813c1-7131-41ab-b90a-6d0c564a69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66466e-beb8-4e2d-826c-1bba6240c813">
      <Terms xmlns="http://schemas.microsoft.com/office/infopath/2007/PartnerControls"/>
    </lcf76f155ced4ddcb4097134ff3c332f>
    <TaxCatchAll xmlns="a6b813c1-7131-41ab-b90a-6d0c564a69b7" xsi:nil="true"/>
    <SharedWithUsers xmlns="a6b813c1-7131-41ab-b90a-6d0c564a69b7">
      <UserInfo>
        <DisplayName/>
        <AccountId xsi:nil="true"/>
        <AccountType/>
      </UserInfo>
    </SharedWithUsers>
    <MediaLengthInSeconds xmlns="8666466e-beb8-4e2d-826c-1bba6240c813" xsi:nil="true"/>
  </documentManagement>
</p:properties>
</file>

<file path=customXml/itemProps1.xml><?xml version="1.0" encoding="utf-8"?>
<ds:datastoreItem xmlns:ds="http://schemas.openxmlformats.org/officeDocument/2006/customXml" ds:itemID="{3F6052FA-F26C-4022-A4D7-83B816DAE2AF}"/>
</file>

<file path=customXml/itemProps2.xml><?xml version="1.0" encoding="utf-8"?>
<ds:datastoreItem xmlns:ds="http://schemas.openxmlformats.org/officeDocument/2006/customXml" ds:itemID="{545B5D4C-2FCC-48EC-9980-1FF811D9A5A6}"/>
</file>

<file path=customXml/itemProps3.xml><?xml version="1.0" encoding="utf-8"?>
<ds:datastoreItem xmlns:ds="http://schemas.openxmlformats.org/officeDocument/2006/customXml" ds:itemID="{36ADD65A-3191-406F-93F1-B83E878593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Title Page</vt:lpstr>
      <vt:lpstr>Main Summary</vt:lpstr>
      <vt:lpstr>CR-CW-SHEET</vt:lpstr>
      <vt:lpstr>CR-EW-SHEET</vt:lpstr>
      <vt:lpstr>TB-CW-SHEET</vt:lpstr>
      <vt:lpstr>TB-PL-SHEET</vt:lpstr>
      <vt:lpstr>TB-EL-SHEET</vt:lpstr>
      <vt:lpstr>REH-SHEET</vt:lpstr>
      <vt:lpstr>TB-CW-M</vt:lpstr>
      <vt:lpstr>m.sheet</vt:lpstr>
      <vt:lpstr>m.sheet e</vt:lpstr>
      <vt:lpstr>'CR-CW-SHEET'!Print_Area</vt:lpstr>
      <vt:lpstr>'REH-SHEET'!Print_Area</vt:lpstr>
      <vt:lpstr>'TB-CW-SHEET'!Print_Area</vt:lpstr>
      <vt:lpstr>'TB-EL-SHEET'!Print_Area</vt:lpstr>
      <vt:lpstr>'TB-PL-SHEET'!Print_Area</vt:lpstr>
      <vt:lpstr>'Title Page'!Print_Area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2023-11-02T09:42:22Z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0x01010026443843B5861E408EEBE8DAF7094C00</vt:lpwstr>
  </property>
  <property fmtid="{D5CDD505-2E9C-101B-9397-08002B2CF9AE}" pid="3" name="Order">
    <vt:r8>4702700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