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760"/>
  </bookViews>
  <sheets>
    <sheet name="Title Page" sheetId="8" r:id="rId1"/>
    <sheet name="Main Summary" sheetId="5" r:id="rId2"/>
    <sheet name="CR-CW" sheetId="12" r:id="rId3"/>
    <sheet name="CR-EW" sheetId="11" r:id="rId4"/>
    <sheet name="TB-CW" sheetId="10" r:id="rId5"/>
    <sheet name="TB-EW" sheetId="9" r:id="rId6"/>
    <sheet name="TB-PL" sheetId="13" r:id="rId7"/>
    <sheet name="REH" sheetId="1" r:id="rId8"/>
    <sheet name="m.sheet" sheetId="2" state="hidden" r:id="rId9"/>
    <sheet name="electrical works" sheetId="3" state="hidden" r:id="rId10"/>
    <sheet name="m.sheet e" sheetId="4" state="hidden" r:id="rId11"/>
    <sheet name="m.sheet (2)" sheetId="7" state="hidden" r:id="rId12"/>
  </sheets>
  <externalReferences>
    <externalReference r:id="rId13"/>
    <externalReference r:id="rId14"/>
    <externalReference r:id="rId15"/>
  </externalReferences>
  <definedNames>
    <definedName name="_xlnm.Print_Area" localSheetId="2">'CR-CW'!$A$1:$F$157</definedName>
    <definedName name="_xlnm.Print_Area" localSheetId="3">'CR-EW'!$A$1:$F$159</definedName>
    <definedName name="_xlnm.Print_Area" localSheetId="7">REH!$A$1:$F$158</definedName>
    <definedName name="_xlnm.Print_Area" localSheetId="4">'TB-CW'!$A$1:$F$159</definedName>
    <definedName name="_xlnm.Print_Area" localSheetId="5">'TB-EW'!$A$1:$F$158</definedName>
    <definedName name="_xlnm.Print_Area" localSheetId="6">'TB-PL'!$A$1:$F$159</definedName>
    <definedName name="_xlnm.Print_Area" localSheetId="0">'Title Page'!$A$1:$M$54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c r="F157" i="13"/>
  <c r="F156"/>
  <c r="D155"/>
  <c r="F155" s="1"/>
  <c r="E150"/>
  <c r="F150" s="1"/>
  <c r="B150"/>
  <c r="F147"/>
  <c r="F146"/>
  <c r="F145"/>
  <c r="F144"/>
  <c r="F143"/>
  <c r="F142"/>
  <c r="F141"/>
  <c r="F140"/>
  <c r="F139"/>
  <c r="F138"/>
  <c r="F137"/>
  <c r="F136"/>
  <c r="F135"/>
  <c r="F148" s="1"/>
  <c r="D110"/>
  <c r="D109"/>
  <c r="D108"/>
  <c r="D107"/>
  <c r="D106"/>
  <c r="D105"/>
  <c r="B104"/>
  <c r="D103"/>
  <c r="B103"/>
  <c r="D102"/>
  <c r="D100"/>
  <c r="D99"/>
  <c r="D98"/>
  <c r="D96"/>
  <c r="D97" s="1"/>
  <c r="D95"/>
  <c r="D94"/>
  <c r="D93"/>
  <c r="D92"/>
  <c r="B92"/>
  <c r="D91"/>
  <c r="D90"/>
  <c r="D88"/>
  <c r="D87"/>
  <c r="D85"/>
  <c r="D84"/>
  <c r="D83"/>
  <c r="D82"/>
  <c r="D78"/>
  <c r="D79" s="1"/>
  <c r="D80" s="1"/>
  <c r="F76"/>
  <c r="F75"/>
  <c r="F73"/>
  <c r="F70"/>
  <c r="D70"/>
  <c r="D69"/>
  <c r="F69" s="1"/>
  <c r="F68"/>
  <c r="D68"/>
  <c r="D67"/>
  <c r="F67" s="1"/>
  <c r="F66"/>
  <c r="D66"/>
  <c r="D65"/>
  <c r="F65" s="1"/>
  <c r="F64"/>
  <c r="D64"/>
  <c r="D63"/>
  <c r="F63" s="1"/>
  <c r="F62"/>
  <c r="D62"/>
  <c r="D61"/>
  <c r="F61" s="1"/>
  <c r="F60"/>
  <c r="D60"/>
  <c r="D59"/>
  <c r="F59" s="1"/>
  <c r="F58"/>
  <c r="D58"/>
  <c r="D57"/>
  <c r="F57" s="1"/>
  <c r="D56"/>
  <c r="F56" s="1"/>
  <c r="D55"/>
  <c r="F55" s="1"/>
  <c r="D54"/>
  <c r="F54" s="1"/>
  <c r="D53"/>
  <c r="F53" s="1"/>
  <c r="D52"/>
  <c r="F52" s="1"/>
  <c r="D51"/>
  <c r="F51" s="1"/>
  <c r="D50"/>
  <c r="F50" s="1"/>
  <c r="D49"/>
  <c r="F49" s="1"/>
  <c r="D48"/>
  <c r="F48" s="1"/>
  <c r="D47"/>
  <c r="F47" s="1"/>
  <c r="D46"/>
  <c r="F46" s="1"/>
  <c r="F43"/>
  <c r="D43"/>
  <c r="F42"/>
  <c r="D42"/>
  <c r="F41"/>
  <c r="D41"/>
  <c r="F40"/>
  <c r="D40"/>
  <c r="F39"/>
  <c r="D39"/>
  <c r="F38"/>
  <c r="D38"/>
  <c r="F37"/>
  <c r="D37"/>
  <c r="F36"/>
  <c r="D36"/>
  <c r="F35"/>
  <c r="D35"/>
  <c r="F34"/>
  <c r="D34"/>
  <c r="D33"/>
  <c r="F33" s="1"/>
  <c r="F32"/>
  <c r="D32"/>
  <c r="F31"/>
  <c r="D31"/>
  <c r="F30"/>
  <c r="D30"/>
  <c r="F29"/>
  <c r="D28"/>
  <c r="F28" s="1"/>
  <c r="D27"/>
  <c r="F27" s="1"/>
  <c r="D26"/>
  <c r="F26" s="1"/>
  <c r="D23"/>
  <c r="D24" s="1"/>
  <c r="D22"/>
  <c r="F22" s="1"/>
  <c r="D21"/>
  <c r="F21" s="1"/>
  <c r="D20"/>
  <c r="F20" s="1"/>
  <c r="B20"/>
  <c r="F19"/>
  <c r="D19"/>
  <c r="F18"/>
  <c r="D18"/>
  <c r="F17"/>
  <c r="D17"/>
  <c r="F16"/>
  <c r="D15"/>
  <c r="F15" s="1"/>
  <c r="D14"/>
  <c r="F14" s="1"/>
  <c r="D12"/>
  <c r="F12" s="1"/>
  <c r="D11"/>
  <c r="F11" s="1"/>
  <c r="D10"/>
  <c r="F10" s="1"/>
  <c r="D9"/>
  <c r="F9" s="1"/>
  <c r="D5"/>
  <c r="D6" s="1"/>
  <c r="F157" i="12"/>
  <c r="F156"/>
  <c r="D155"/>
  <c r="F155" s="1"/>
  <c r="E150"/>
  <c r="F150" s="1"/>
  <c r="B150"/>
  <c r="F147"/>
  <c r="F146"/>
  <c r="F145"/>
  <c r="F144"/>
  <c r="F143"/>
  <c r="F142"/>
  <c r="F141"/>
  <c r="F140"/>
  <c r="F139"/>
  <c r="F138"/>
  <c r="F137"/>
  <c r="F136"/>
  <c r="F135"/>
  <c r="F148" s="1"/>
  <c r="F132"/>
  <c r="F131"/>
  <c r="F130"/>
  <c r="F129"/>
  <c r="F128"/>
  <c r="F127"/>
  <c r="F126"/>
  <c r="F125"/>
  <c r="F124"/>
  <c r="F123"/>
  <c r="F122"/>
  <c r="F121"/>
  <c r="F120"/>
  <c r="F119"/>
  <c r="F118"/>
  <c r="F117"/>
  <c r="F116"/>
  <c r="F115"/>
  <c r="F114"/>
  <c r="F113"/>
  <c r="F133" s="1"/>
  <c r="D110"/>
  <c r="D109"/>
  <c r="D108"/>
  <c r="D107"/>
  <c r="D106"/>
  <c r="D105"/>
  <c r="B104"/>
  <c r="D103"/>
  <c r="B103"/>
  <c r="D102"/>
  <c r="D100"/>
  <c r="D99"/>
  <c r="D98"/>
  <c r="D95"/>
  <c r="D96" s="1"/>
  <c r="D97" s="1"/>
  <c r="D94"/>
  <c r="D93"/>
  <c r="D92"/>
  <c r="B92"/>
  <c r="D91"/>
  <c r="D90"/>
  <c r="D88"/>
  <c r="D87"/>
  <c r="D85"/>
  <c r="D84"/>
  <c r="D83"/>
  <c r="D82"/>
  <c r="D79"/>
  <c r="D80" s="1"/>
  <c r="D78"/>
  <c r="F76"/>
  <c r="F75"/>
  <c r="F73"/>
  <c r="F70"/>
  <c r="D70"/>
  <c r="F69"/>
  <c r="D69"/>
  <c r="F68"/>
  <c r="D68"/>
  <c r="F67"/>
  <c r="D67"/>
  <c r="F66"/>
  <c r="D66"/>
  <c r="F65"/>
  <c r="D65"/>
  <c r="F64"/>
  <c r="D64"/>
  <c r="F63"/>
  <c r="D63"/>
  <c r="F62"/>
  <c r="D62"/>
  <c r="F61"/>
  <c r="D61"/>
  <c r="F60"/>
  <c r="D60"/>
  <c r="F59"/>
  <c r="D59"/>
  <c r="F58"/>
  <c r="D58"/>
  <c r="F57"/>
  <c r="D57"/>
  <c r="F56"/>
  <c r="D56"/>
  <c r="F55"/>
  <c r="D55"/>
  <c r="F54"/>
  <c r="D54"/>
  <c r="F53"/>
  <c r="D53"/>
  <c r="F52"/>
  <c r="D52"/>
  <c r="F51"/>
  <c r="D51"/>
  <c r="F50"/>
  <c r="D50"/>
  <c r="F49"/>
  <c r="D49"/>
  <c r="F48"/>
  <c r="D48"/>
  <c r="F47"/>
  <c r="D47"/>
  <c r="F46"/>
  <c r="D46"/>
  <c r="D43"/>
  <c r="D42"/>
  <c r="D41"/>
  <c r="D40"/>
  <c r="D39"/>
  <c r="D38"/>
  <c r="D37"/>
  <c r="D36"/>
  <c r="D35"/>
  <c r="D34"/>
  <c r="D33"/>
  <c r="D32"/>
  <c r="D31"/>
  <c r="D30"/>
  <c r="D28"/>
  <c r="D27"/>
  <c r="D26"/>
  <c r="D23"/>
  <c r="D22"/>
  <c r="D24" s="1"/>
  <c r="D21"/>
  <c r="D20"/>
  <c r="B20"/>
  <c r="D19"/>
  <c r="D18"/>
  <c r="D17"/>
  <c r="D15"/>
  <c r="D154" s="1"/>
  <c r="F154" s="1"/>
  <c r="D14"/>
  <c r="D12"/>
  <c r="D11"/>
  <c r="D153" s="1"/>
  <c r="F153" s="1"/>
  <c r="D10"/>
  <c r="D152" s="1"/>
  <c r="F152" s="1"/>
  <c r="D9"/>
  <c r="D151" s="1"/>
  <c r="F151" s="1"/>
  <c r="D5"/>
  <c r="D6" s="1"/>
  <c r="F157" i="11"/>
  <c r="F156"/>
  <c r="D155"/>
  <c r="F155" s="1"/>
  <c r="E150"/>
  <c r="F150" s="1"/>
  <c r="B150"/>
  <c r="F147"/>
  <c r="F146"/>
  <c r="F145"/>
  <c r="F144"/>
  <c r="F143"/>
  <c r="F142"/>
  <c r="F141"/>
  <c r="F140"/>
  <c r="F139"/>
  <c r="F138"/>
  <c r="F137"/>
  <c r="F136"/>
  <c r="F135"/>
  <c r="F132"/>
  <c r="F131"/>
  <c r="F130"/>
  <c r="F129"/>
  <c r="F128"/>
  <c r="F127"/>
  <c r="F126"/>
  <c r="F125"/>
  <c r="F124"/>
  <c r="F123"/>
  <c r="F122"/>
  <c r="F121"/>
  <c r="F120"/>
  <c r="F119"/>
  <c r="F118"/>
  <c r="F117"/>
  <c r="F116"/>
  <c r="F115"/>
  <c r="F114"/>
  <c r="F113"/>
  <c r="D110"/>
  <c r="D109"/>
  <c r="D108"/>
  <c r="D107"/>
  <c r="D106"/>
  <c r="D105"/>
  <c r="B104"/>
  <c r="D103"/>
  <c r="B103"/>
  <c r="D102"/>
  <c r="D100"/>
  <c r="D99"/>
  <c r="D98"/>
  <c r="D95"/>
  <c r="D94"/>
  <c r="D96" s="1"/>
  <c r="D97" s="1"/>
  <c r="D93"/>
  <c r="D92"/>
  <c r="B92"/>
  <c r="D91"/>
  <c r="D90"/>
  <c r="D88"/>
  <c r="D87"/>
  <c r="D85"/>
  <c r="D84"/>
  <c r="D83"/>
  <c r="D82"/>
  <c r="D78"/>
  <c r="D79" s="1"/>
  <c r="D80" s="1"/>
  <c r="F76"/>
  <c r="F75"/>
  <c r="F73"/>
  <c r="F111" s="1"/>
  <c r="D70"/>
  <c r="D69"/>
  <c r="D68"/>
  <c r="D67"/>
  <c r="D66"/>
  <c r="D65"/>
  <c r="D64"/>
  <c r="D63"/>
  <c r="D62"/>
  <c r="D61"/>
  <c r="D60"/>
  <c r="D59"/>
  <c r="D58"/>
  <c r="D57"/>
  <c r="D56"/>
  <c r="D55"/>
  <c r="D54"/>
  <c r="D53"/>
  <c r="D52"/>
  <c r="D51"/>
  <c r="D50"/>
  <c r="D49"/>
  <c r="D48"/>
  <c r="D47"/>
  <c r="D46"/>
  <c r="F43"/>
  <c r="D43"/>
  <c r="F42"/>
  <c r="D42"/>
  <c r="F41"/>
  <c r="D41"/>
  <c r="F40"/>
  <c r="D40"/>
  <c r="F39"/>
  <c r="D39"/>
  <c r="F38"/>
  <c r="D38"/>
  <c r="F37"/>
  <c r="D37"/>
  <c r="F36"/>
  <c r="D36"/>
  <c r="F35"/>
  <c r="D35"/>
  <c r="F34"/>
  <c r="D34"/>
  <c r="F33"/>
  <c r="D33"/>
  <c r="F32"/>
  <c r="D32"/>
  <c r="F31"/>
  <c r="D31"/>
  <c r="F30"/>
  <c r="D30"/>
  <c r="F29"/>
  <c r="D28"/>
  <c r="F28" s="1"/>
  <c r="D27"/>
  <c r="F27" s="1"/>
  <c r="D26"/>
  <c r="F26" s="1"/>
  <c r="D23"/>
  <c r="D24" s="1"/>
  <c r="D22"/>
  <c r="F22" s="1"/>
  <c r="D21"/>
  <c r="F21" s="1"/>
  <c r="D20"/>
  <c r="F20" s="1"/>
  <c r="B20"/>
  <c r="F19"/>
  <c r="D19"/>
  <c r="F18"/>
  <c r="D18"/>
  <c r="F17"/>
  <c r="D17"/>
  <c r="F16"/>
  <c r="D15"/>
  <c r="F15" s="1"/>
  <c r="D14"/>
  <c r="F14" s="1"/>
  <c r="D12"/>
  <c r="F12" s="1"/>
  <c r="D11"/>
  <c r="F11" s="1"/>
  <c r="D10"/>
  <c r="F10" s="1"/>
  <c r="D9"/>
  <c r="F9" s="1"/>
  <c r="D5"/>
  <c r="D6" s="1"/>
  <c r="F157" i="10"/>
  <c r="F156"/>
  <c r="D155"/>
  <c r="F155" s="1"/>
  <c r="E150"/>
  <c r="F150" s="1"/>
  <c r="B150"/>
  <c r="F147"/>
  <c r="F146"/>
  <c r="F145"/>
  <c r="F144"/>
  <c r="F143"/>
  <c r="F142"/>
  <c r="F141"/>
  <c r="F140"/>
  <c r="F139"/>
  <c r="F138"/>
  <c r="F137"/>
  <c r="F136"/>
  <c r="F135"/>
  <c r="F132"/>
  <c r="F131"/>
  <c r="F130"/>
  <c r="F129"/>
  <c r="F128"/>
  <c r="F127"/>
  <c r="F126"/>
  <c r="F125"/>
  <c r="F124"/>
  <c r="F123"/>
  <c r="F122"/>
  <c r="F121"/>
  <c r="F120"/>
  <c r="F119"/>
  <c r="F118"/>
  <c r="F117"/>
  <c r="F116"/>
  <c r="F115"/>
  <c r="F114"/>
  <c r="F113"/>
  <c r="D110"/>
  <c r="D109"/>
  <c r="D108"/>
  <c r="D107"/>
  <c r="D106"/>
  <c r="D105"/>
  <c r="B104"/>
  <c r="D103"/>
  <c r="B103"/>
  <c r="D102"/>
  <c r="D100"/>
  <c r="D99"/>
  <c r="D98"/>
  <c r="D95"/>
  <c r="D96" s="1"/>
  <c r="D97" s="1"/>
  <c r="D94"/>
  <c r="D93"/>
  <c r="D92"/>
  <c r="B92"/>
  <c r="D91"/>
  <c r="D90"/>
  <c r="D88"/>
  <c r="D87"/>
  <c r="D85"/>
  <c r="D84"/>
  <c r="D83"/>
  <c r="D82"/>
  <c r="D78"/>
  <c r="D79" s="1"/>
  <c r="D80" s="1"/>
  <c r="F70"/>
  <c r="D70"/>
  <c r="D69"/>
  <c r="F69" s="1"/>
  <c r="F68"/>
  <c r="D68"/>
  <c r="D67"/>
  <c r="F67" s="1"/>
  <c r="F66"/>
  <c r="D66"/>
  <c r="D65"/>
  <c r="F65" s="1"/>
  <c r="F64"/>
  <c r="D64"/>
  <c r="D63"/>
  <c r="F63" s="1"/>
  <c r="F62"/>
  <c r="D62"/>
  <c r="D61"/>
  <c r="F61" s="1"/>
  <c r="F60"/>
  <c r="D60"/>
  <c r="D59"/>
  <c r="F59" s="1"/>
  <c r="F58"/>
  <c r="D58"/>
  <c r="D57"/>
  <c r="F57" s="1"/>
  <c r="F56"/>
  <c r="D56"/>
  <c r="D55"/>
  <c r="F55" s="1"/>
  <c r="F54"/>
  <c r="D54"/>
  <c r="D53"/>
  <c r="F53" s="1"/>
  <c r="F52"/>
  <c r="D52"/>
  <c r="D51"/>
  <c r="F51" s="1"/>
  <c r="F50"/>
  <c r="D50"/>
  <c r="D49"/>
  <c r="F49" s="1"/>
  <c r="F48"/>
  <c r="D48"/>
  <c r="D47"/>
  <c r="F47" s="1"/>
  <c r="F46"/>
  <c r="D46"/>
  <c r="D43"/>
  <c r="F43" s="1"/>
  <c r="F42"/>
  <c r="D42"/>
  <c r="D41"/>
  <c r="F41" s="1"/>
  <c r="F40"/>
  <c r="D40"/>
  <c r="D39"/>
  <c r="F39" s="1"/>
  <c r="F38"/>
  <c r="D38"/>
  <c r="D37"/>
  <c r="F37" s="1"/>
  <c r="F36"/>
  <c r="D36"/>
  <c r="D35"/>
  <c r="F35" s="1"/>
  <c r="F34"/>
  <c r="D34"/>
  <c r="D33"/>
  <c r="F33" s="1"/>
  <c r="F32"/>
  <c r="D32"/>
  <c r="D31"/>
  <c r="F31" s="1"/>
  <c r="F30"/>
  <c r="D30"/>
  <c r="F29"/>
  <c r="F28"/>
  <c r="D28"/>
  <c r="D27"/>
  <c r="F27" s="1"/>
  <c r="F26"/>
  <c r="D26"/>
  <c r="D23"/>
  <c r="F23" s="1"/>
  <c r="F22"/>
  <c r="D22"/>
  <c r="D24" s="1"/>
  <c r="D21"/>
  <c r="F21" s="1"/>
  <c r="F20"/>
  <c r="D20"/>
  <c r="B20"/>
  <c r="D19"/>
  <c r="F19" s="1"/>
  <c r="D18"/>
  <c r="F18" s="1"/>
  <c r="D17"/>
  <c r="F17" s="1"/>
  <c r="F16"/>
  <c r="F15"/>
  <c r="D15"/>
  <c r="D154" s="1"/>
  <c r="F154" s="1"/>
  <c r="F14"/>
  <c r="D14"/>
  <c r="F12"/>
  <c r="D12"/>
  <c r="F11"/>
  <c r="D11"/>
  <c r="D153" s="1"/>
  <c r="F153" s="1"/>
  <c r="F10"/>
  <c r="D10"/>
  <c r="D152" s="1"/>
  <c r="F152" s="1"/>
  <c r="F9"/>
  <c r="D9"/>
  <c r="D151" s="1"/>
  <c r="F151" s="1"/>
  <c r="D6"/>
  <c r="D7" s="1"/>
  <c r="F7" s="1"/>
  <c r="F5"/>
  <c r="D5"/>
  <c r="F157" i="9"/>
  <c r="F156"/>
  <c r="D155"/>
  <c r="F155" s="1"/>
  <c r="E150"/>
  <c r="F150" s="1"/>
  <c r="B150"/>
  <c r="F132"/>
  <c r="F131"/>
  <c r="F130"/>
  <c r="F129"/>
  <c r="F128"/>
  <c r="F127"/>
  <c r="F126"/>
  <c r="F125"/>
  <c r="F124"/>
  <c r="F123"/>
  <c r="F122"/>
  <c r="F121"/>
  <c r="F120"/>
  <c r="F119"/>
  <c r="F118"/>
  <c r="F117"/>
  <c r="F116"/>
  <c r="F115"/>
  <c r="F114"/>
  <c r="F113"/>
  <c r="D110"/>
  <c r="D109"/>
  <c r="D108"/>
  <c r="D107"/>
  <c r="D106"/>
  <c r="D105"/>
  <c r="B104"/>
  <c r="D103"/>
  <c r="B103"/>
  <c r="D102"/>
  <c r="D100"/>
  <c r="D99"/>
  <c r="D98"/>
  <c r="D95"/>
  <c r="D94"/>
  <c r="D93"/>
  <c r="D92"/>
  <c r="B92"/>
  <c r="D91"/>
  <c r="D90"/>
  <c r="D88"/>
  <c r="D87"/>
  <c r="D85"/>
  <c r="D84"/>
  <c r="D83"/>
  <c r="D82"/>
  <c r="D78"/>
  <c r="D79" s="1"/>
  <c r="D80" s="1"/>
  <c r="F76"/>
  <c r="F75"/>
  <c r="F111" s="1"/>
  <c r="F73"/>
  <c r="F70"/>
  <c r="D70"/>
  <c r="D69"/>
  <c r="F69" s="1"/>
  <c r="D68"/>
  <c r="F68" s="1"/>
  <c r="D67"/>
  <c r="F67" s="1"/>
  <c r="F66"/>
  <c r="D66"/>
  <c r="D65"/>
  <c r="F65" s="1"/>
  <c r="D64"/>
  <c r="F64" s="1"/>
  <c r="D63"/>
  <c r="F63" s="1"/>
  <c r="F62"/>
  <c r="D62"/>
  <c r="D61"/>
  <c r="F61" s="1"/>
  <c r="D60"/>
  <c r="F60" s="1"/>
  <c r="D59"/>
  <c r="F59" s="1"/>
  <c r="F58"/>
  <c r="D58"/>
  <c r="D57"/>
  <c r="F57" s="1"/>
  <c r="D56"/>
  <c r="F56" s="1"/>
  <c r="D55"/>
  <c r="F55" s="1"/>
  <c r="F54"/>
  <c r="D54"/>
  <c r="D53"/>
  <c r="F53" s="1"/>
  <c r="D52"/>
  <c r="F52" s="1"/>
  <c r="D51"/>
  <c r="F51" s="1"/>
  <c r="F50"/>
  <c r="D50"/>
  <c r="D49"/>
  <c r="F49" s="1"/>
  <c r="D48"/>
  <c r="F48" s="1"/>
  <c r="D47"/>
  <c r="F47" s="1"/>
  <c r="F46"/>
  <c r="D46"/>
  <c r="D43"/>
  <c r="F43" s="1"/>
  <c r="D42"/>
  <c r="F42" s="1"/>
  <c r="D41"/>
  <c r="F41" s="1"/>
  <c r="F40"/>
  <c r="D40"/>
  <c r="D39"/>
  <c r="F39" s="1"/>
  <c r="D38"/>
  <c r="F38" s="1"/>
  <c r="D37"/>
  <c r="F37" s="1"/>
  <c r="F36"/>
  <c r="D36"/>
  <c r="D35"/>
  <c r="F35" s="1"/>
  <c r="D34"/>
  <c r="F34" s="1"/>
  <c r="F32"/>
  <c r="D32"/>
  <c r="D33" s="1"/>
  <c r="F33" s="1"/>
  <c r="D31"/>
  <c r="F31" s="1"/>
  <c r="D30"/>
  <c r="F30" s="1"/>
  <c r="F29"/>
  <c r="F28"/>
  <c r="D28"/>
  <c r="D27"/>
  <c r="F27" s="1"/>
  <c r="D26"/>
  <c r="F26" s="1"/>
  <c r="D23"/>
  <c r="F23" s="1"/>
  <c r="F22"/>
  <c r="D22"/>
  <c r="D21"/>
  <c r="F21" s="1"/>
  <c r="D20"/>
  <c r="F20" s="1"/>
  <c r="B20"/>
  <c r="D19"/>
  <c r="F19" s="1"/>
  <c r="D18"/>
  <c r="F18" s="1"/>
  <c r="D17"/>
  <c r="F17" s="1"/>
  <c r="F16"/>
  <c r="D15"/>
  <c r="F15" s="1"/>
  <c r="F14"/>
  <c r="D14"/>
  <c r="D12"/>
  <c r="F12" s="1"/>
  <c r="D11"/>
  <c r="D153" s="1"/>
  <c r="F153" s="1"/>
  <c r="D10"/>
  <c r="F10" s="1"/>
  <c r="F9"/>
  <c r="D9"/>
  <c r="D151" s="1"/>
  <c r="F151" s="1"/>
  <c r="D5"/>
  <c r="F5" s="1"/>
  <c r="F11" l="1"/>
  <c r="D6"/>
  <c r="D24"/>
  <c r="D96"/>
  <c r="D97" s="1"/>
  <c r="F111" i="13"/>
  <c r="F6"/>
  <c r="D7"/>
  <c r="F7" s="1"/>
  <c r="F24"/>
  <c r="D25"/>
  <c r="F25" s="1"/>
  <c r="F71"/>
  <c r="D152"/>
  <c r="F152" s="1"/>
  <c r="D154"/>
  <c r="F154" s="1"/>
  <c r="F5"/>
  <c r="F23"/>
  <c r="D151"/>
  <c r="F151" s="1"/>
  <c r="D153"/>
  <c r="F153" s="1"/>
  <c r="F133" i="9"/>
  <c r="F133" i="10"/>
  <c r="F148"/>
  <c r="F6"/>
  <c r="F133" i="11"/>
  <c r="F148"/>
  <c r="F71" i="12"/>
  <c r="F111"/>
  <c r="D25"/>
  <c r="F159"/>
  <c r="D7"/>
  <c r="F158"/>
  <c r="F6" i="11"/>
  <c r="D7"/>
  <c r="F7" s="1"/>
  <c r="F24"/>
  <c r="D25"/>
  <c r="F25" s="1"/>
  <c r="D152"/>
  <c r="F152" s="1"/>
  <c r="D154"/>
  <c r="F154" s="1"/>
  <c r="F5"/>
  <c r="F23"/>
  <c r="D151"/>
  <c r="F151" s="1"/>
  <c r="D153"/>
  <c r="F153" s="1"/>
  <c r="F24" i="10"/>
  <c r="D25"/>
  <c r="F25" s="1"/>
  <c r="F158"/>
  <c r="F44"/>
  <c r="F71"/>
  <c r="F71" i="9"/>
  <c r="F24"/>
  <c r="D25"/>
  <c r="F25" s="1"/>
  <c r="D152"/>
  <c r="F152" s="1"/>
  <c r="F158" s="1"/>
  <c r="D154"/>
  <c r="F154" s="1"/>
  <c r="A1" i="5"/>
  <c r="D67" i="1"/>
  <c r="D155"/>
  <c r="B150"/>
  <c r="D7" i="9" l="1"/>
  <c r="F7" s="1"/>
  <c r="F44" s="1"/>
  <c r="F6"/>
  <c r="F158" i="13"/>
  <c r="F44"/>
  <c r="F159" s="1"/>
  <c r="F159" i="10"/>
  <c r="F158" i="11"/>
  <c r="F44"/>
  <c r="F159"/>
  <c r="I193" i="7"/>
  <c r="I194" s="1"/>
  <c r="I195" s="1"/>
  <c r="I196" s="1"/>
  <c r="B190"/>
  <c r="I186"/>
  <c r="I187" s="1"/>
  <c r="I188" s="1"/>
  <c r="I189" s="1"/>
  <c r="D110" i="1" s="1"/>
  <c r="B183" i="7"/>
  <c r="I179"/>
  <c r="B176"/>
  <c r="I172"/>
  <c r="B169"/>
  <c r="I165"/>
  <c r="I164"/>
  <c r="B161"/>
  <c r="I157"/>
  <c r="I158" s="1"/>
  <c r="I159" s="1"/>
  <c r="I160" s="1"/>
  <c r="D106" i="1" s="1"/>
  <c r="B154" i="7"/>
  <c r="I150"/>
  <c r="I151" s="1"/>
  <c r="I152" s="1"/>
  <c r="I153" s="1"/>
  <c r="B147"/>
  <c r="I143"/>
  <c r="I142"/>
  <c r="B139"/>
  <c r="I135"/>
  <c r="I134"/>
  <c r="B131"/>
  <c r="I127"/>
  <c r="I128" s="1"/>
  <c r="I129" s="1"/>
  <c r="I130" s="1"/>
  <c r="D100" i="1" s="1"/>
  <c r="B124" i="7"/>
  <c r="I120"/>
  <c r="I121" s="1"/>
  <c r="I122" s="1"/>
  <c r="I123" s="1"/>
  <c r="D95" i="1" s="1"/>
  <c r="B117" i="7"/>
  <c r="I113"/>
  <c r="I112"/>
  <c r="B109"/>
  <c r="I105"/>
  <c r="I104"/>
  <c r="B101"/>
  <c r="I97"/>
  <c r="I96"/>
  <c r="I95"/>
  <c r="I94"/>
  <c r="I93"/>
  <c r="I92"/>
  <c r="I84"/>
  <c r="I83"/>
  <c r="B80"/>
  <c r="I76"/>
  <c r="I75"/>
  <c r="B72"/>
  <c r="I68"/>
  <c r="I67"/>
  <c r="B64"/>
  <c r="I60"/>
  <c r="I61" s="1"/>
  <c r="I62" s="1"/>
  <c r="I63" s="1"/>
  <c r="D85" i="1" s="1"/>
  <c r="B57" i="7"/>
  <c r="I53"/>
  <c r="I54" s="1"/>
  <c r="I55" s="1"/>
  <c r="I56" s="1"/>
  <c r="D90" i="1" s="1"/>
  <c r="C53" i="7"/>
  <c r="B50"/>
  <c r="I46"/>
  <c r="I45"/>
  <c r="B42"/>
  <c r="I38"/>
  <c r="I39" s="1"/>
  <c r="I40" s="1"/>
  <c r="I41" s="1"/>
  <c r="D83" i="1" s="1"/>
  <c r="B35" i="7"/>
  <c r="I31"/>
  <c r="I30"/>
  <c r="B27"/>
  <c r="I23"/>
  <c r="I22"/>
  <c r="B19"/>
  <c r="I14"/>
  <c r="I16" s="1"/>
  <c r="I17" s="1"/>
  <c r="I18" s="1"/>
  <c r="D105" i="1" s="1"/>
  <c r="B11" i="7"/>
  <c r="I7"/>
  <c r="I6"/>
  <c r="B3"/>
  <c r="F147" i="1"/>
  <c r="F146"/>
  <c r="F145"/>
  <c r="F144"/>
  <c r="F143"/>
  <c r="F142"/>
  <c r="F141"/>
  <c r="F140"/>
  <c r="F139"/>
  <c r="F138"/>
  <c r="F137"/>
  <c r="F136"/>
  <c r="F135"/>
  <c r="F132"/>
  <c r="F131"/>
  <c r="F130"/>
  <c r="F129"/>
  <c r="F128"/>
  <c r="F127"/>
  <c r="F126"/>
  <c r="F125"/>
  <c r="F124"/>
  <c r="F123"/>
  <c r="F122"/>
  <c r="F121"/>
  <c r="F120"/>
  <c r="F119"/>
  <c r="F118"/>
  <c r="F117"/>
  <c r="F116"/>
  <c r="F115"/>
  <c r="F114"/>
  <c r="F113"/>
  <c r="B104"/>
  <c r="B103"/>
  <c r="B92"/>
  <c r="F76"/>
  <c r="F75"/>
  <c r="F73"/>
  <c r="F148" l="1"/>
  <c r="F133"/>
  <c r="I166" i="7"/>
  <c r="I167" s="1"/>
  <c r="I168" s="1"/>
  <c r="D107" i="1" s="1"/>
  <c r="I136" i="7"/>
  <c r="I137" s="1"/>
  <c r="I138" s="1"/>
  <c r="D98" i="1" s="1"/>
  <c r="I144" i="7"/>
  <c r="I145" s="1"/>
  <c r="I146" s="1"/>
  <c r="D99" i="1" s="1"/>
  <c r="I77" i="7"/>
  <c r="I78" s="1"/>
  <c r="I79" s="1"/>
  <c r="D87" i="1" s="1"/>
  <c r="I85" i="7"/>
  <c r="I86" s="1"/>
  <c r="I87" s="1"/>
  <c r="I98"/>
  <c r="I99" s="1"/>
  <c r="I100" s="1"/>
  <c r="D92" i="1" s="1"/>
  <c r="I32" i="7"/>
  <c r="I33" s="1"/>
  <c r="I34" s="1"/>
  <c r="D82" i="1" s="1"/>
  <c r="I47" i="7"/>
  <c r="I48" s="1"/>
  <c r="I49" s="1"/>
  <c r="D84" i="1" s="1"/>
  <c r="I114" i="7"/>
  <c r="I115" s="1"/>
  <c r="I116" s="1"/>
  <c r="D94" i="1" s="1"/>
  <c r="I106" i="7"/>
  <c r="I107" s="1"/>
  <c r="I108" s="1"/>
  <c r="D93" i="1" s="1"/>
  <c r="I69" i="7"/>
  <c r="I70" s="1"/>
  <c r="I71" s="1"/>
  <c r="I180"/>
  <c r="I181" s="1"/>
  <c r="I182" s="1"/>
  <c r="D109" i="1" s="1"/>
  <c r="I8" i="7"/>
  <c r="I9" s="1"/>
  <c r="I10" s="1"/>
  <c r="D78" i="1" s="1"/>
  <c r="I24" i="7"/>
  <c r="I25" s="1"/>
  <c r="I26" s="1"/>
  <c r="D102" i="1" s="1"/>
  <c r="I173" i="7"/>
  <c r="I174" s="1"/>
  <c r="I175" s="1"/>
  <c r="D108" i="1" s="1"/>
  <c r="F111"/>
  <c r="D96" l="1"/>
  <c r="D97" s="1"/>
  <c r="D91"/>
  <c r="D88"/>
  <c r="D103"/>
  <c r="D79"/>
  <c r="D80" s="1"/>
  <c r="D49" l="1"/>
  <c r="F49" s="1"/>
  <c r="D50"/>
  <c r="F50" s="1"/>
  <c r="D53"/>
  <c r="F53" s="1"/>
  <c r="D57"/>
  <c r="F57" s="1"/>
  <c r="D59"/>
  <c r="F59" s="1"/>
  <c r="D60"/>
  <c r="F60" s="1"/>
  <c r="D65"/>
  <c r="F65" s="1"/>
  <c r="F67"/>
  <c r="D68"/>
  <c r="F68" s="1"/>
  <c r="D69"/>
  <c r="F69" s="1"/>
  <c r="D70"/>
  <c r="F70" s="1"/>
  <c r="F77" i="2" l="1"/>
  <c r="F70"/>
  <c r="F62" l="1"/>
  <c r="I154" l="1"/>
  <c r="I121"/>
  <c r="I32"/>
  <c r="I10"/>
  <c r="I79" i="4" l="1"/>
  <c r="I71"/>
  <c r="I68"/>
  <c r="I69"/>
  <c r="I70"/>
  <c r="I67"/>
  <c r="I60"/>
  <c r="I53"/>
  <c r="I46"/>
  <c r="I40"/>
  <c r="I33"/>
  <c r="I27"/>
  <c r="I20"/>
  <c r="I13"/>
  <c r="I6"/>
  <c r="I289" i="2"/>
  <c r="I282"/>
  <c r="I275"/>
  <c r="I268"/>
  <c r="I261"/>
  <c r="I254"/>
  <c r="I253"/>
  <c r="I246"/>
  <c r="I245"/>
  <c r="I237"/>
  <c r="I238"/>
  <c r="I236"/>
  <c r="I229"/>
  <c r="I222"/>
  <c r="I210"/>
  <c r="I211"/>
  <c r="I212"/>
  <c r="I213"/>
  <c r="I214"/>
  <c r="I215"/>
  <c r="I209"/>
  <c r="I198"/>
  <c r="I199"/>
  <c r="I200"/>
  <c r="I201"/>
  <c r="I202"/>
  <c r="I197"/>
  <c r="I185"/>
  <c r="I186"/>
  <c r="I187"/>
  <c r="I188"/>
  <c r="I189"/>
  <c r="I190"/>
  <c r="I184"/>
  <c r="I176"/>
  <c r="I177"/>
  <c r="I175"/>
  <c r="I168"/>
  <c r="I161"/>
  <c r="I153"/>
  <c r="I155" s="1"/>
  <c r="I146"/>
  <c r="I145"/>
  <c r="I131"/>
  <c r="I132"/>
  <c r="I133"/>
  <c r="I134"/>
  <c r="I135"/>
  <c r="I136"/>
  <c r="I137"/>
  <c r="I138"/>
  <c r="I130"/>
  <c r="I116"/>
  <c r="I117"/>
  <c r="I118"/>
  <c r="I119"/>
  <c r="I120"/>
  <c r="I122"/>
  <c r="I115"/>
  <c r="I103"/>
  <c r="I104"/>
  <c r="I105"/>
  <c r="I106"/>
  <c r="I107"/>
  <c r="I108"/>
  <c r="I102"/>
  <c r="I92"/>
  <c r="I93"/>
  <c r="I94"/>
  <c r="I95"/>
  <c r="I91"/>
  <c r="I84"/>
  <c r="I62"/>
  <c r="I63"/>
  <c r="I61"/>
  <c r="I54"/>
  <c r="I45"/>
  <c r="I46"/>
  <c r="I47"/>
  <c r="I40"/>
  <c r="I41"/>
  <c r="I42"/>
  <c r="I43"/>
  <c r="I44"/>
  <c r="I39"/>
  <c r="I28"/>
  <c r="I29"/>
  <c r="I30"/>
  <c r="I31"/>
  <c r="I27"/>
  <c r="I19"/>
  <c r="I7"/>
  <c r="I8"/>
  <c r="I9"/>
  <c r="I11"/>
  <c r="I6"/>
  <c r="I123" l="1"/>
  <c r="I33"/>
  <c r="F16" i="1"/>
  <c r="I77" i="2"/>
  <c r="I70"/>
  <c r="C77"/>
  <c r="C70"/>
  <c r="B74"/>
  <c r="B67"/>
  <c r="I71" l="1"/>
  <c r="I78"/>
  <c r="F28" i="3"/>
  <c r="F29"/>
  <c r="D25"/>
  <c r="B79" i="4"/>
  <c r="I81"/>
  <c r="I80"/>
  <c r="D21" i="3"/>
  <c r="D22"/>
  <c r="D23"/>
  <c r="I72" i="4"/>
  <c r="B70"/>
  <c r="B69"/>
  <c r="B68"/>
  <c r="B67"/>
  <c r="B64"/>
  <c r="D20" i="3"/>
  <c r="F18"/>
  <c r="F19"/>
  <c r="F16"/>
  <c r="F24"/>
  <c r="F26"/>
  <c r="F27"/>
  <c r="B60" i="4"/>
  <c r="B57"/>
  <c r="I61"/>
  <c r="D17" i="3" s="1"/>
  <c r="B50" i="4"/>
  <c r="I54"/>
  <c r="D15" i="3" s="1"/>
  <c r="B53" i="4"/>
  <c r="F8" i="3"/>
  <c r="F9"/>
  <c r="F12"/>
  <c r="B46" i="4"/>
  <c r="B40"/>
  <c r="B37"/>
  <c r="I47"/>
  <c r="D14" i="3" s="1"/>
  <c r="I41" i="4"/>
  <c r="D13" i="3" s="1"/>
  <c r="B33" i="4"/>
  <c r="I34"/>
  <c r="D11" i="3" s="1"/>
  <c r="B27" i="4"/>
  <c r="B24"/>
  <c r="B17"/>
  <c r="I28"/>
  <c r="D10" i="3" s="1"/>
  <c r="I21" i="4"/>
  <c r="B10"/>
  <c r="I14"/>
  <c r="D6" i="3" s="1"/>
  <c r="B3" i="4"/>
  <c r="F10" i="3" l="1"/>
  <c r="D51" i="1"/>
  <c r="F51" s="1"/>
  <c r="F11" i="3"/>
  <c r="D52" i="1"/>
  <c r="F52" s="1"/>
  <c r="F17" i="3"/>
  <c r="D58" i="1"/>
  <c r="F58" s="1"/>
  <c r="F23" i="3"/>
  <c r="D64" i="1"/>
  <c r="F64" s="1"/>
  <c r="F13" i="3"/>
  <c r="D54" i="1"/>
  <c r="F54" s="1"/>
  <c r="F20" i="3"/>
  <c r="D61" i="1"/>
  <c r="F61" s="1"/>
  <c r="F22" i="3"/>
  <c r="D63" i="1"/>
  <c r="F63" s="1"/>
  <c r="D7" i="3"/>
  <c r="D47" i="1"/>
  <c r="F47" s="1"/>
  <c r="F14" i="3"/>
  <c r="D55" i="1"/>
  <c r="F55" s="1"/>
  <c r="F15" i="3"/>
  <c r="D56" i="1"/>
  <c r="F56" s="1"/>
  <c r="F21" i="3"/>
  <c r="D62" i="1"/>
  <c r="F62" s="1"/>
  <c r="F25" i="3"/>
  <c r="D66" i="1"/>
  <c r="F66" s="1"/>
  <c r="I79" i="2"/>
  <c r="I80" s="1"/>
  <c r="D18" i="1" s="1"/>
  <c r="F18" s="1"/>
  <c r="I72" i="2"/>
  <c r="I73" s="1"/>
  <c r="D17" i="1" s="1"/>
  <c r="F17" s="1"/>
  <c r="F6" i="3"/>
  <c r="I7" i="4"/>
  <c r="D5" i="3" s="1"/>
  <c r="B16" i="2"/>
  <c r="B286"/>
  <c r="I290"/>
  <c r="I291" s="1"/>
  <c r="I292" s="1"/>
  <c r="D43" i="1" s="1"/>
  <c r="F43" s="1"/>
  <c r="B250" i="2"/>
  <c r="B279"/>
  <c r="I283"/>
  <c r="B272"/>
  <c r="I276"/>
  <c r="B265"/>
  <c r="I269"/>
  <c r="I270" s="1"/>
  <c r="B258"/>
  <c r="B242"/>
  <c r="I262"/>
  <c r="I263" s="1"/>
  <c r="B233"/>
  <c r="B81"/>
  <c r="B58"/>
  <c r="B51"/>
  <c r="B226"/>
  <c r="I230"/>
  <c r="I231" s="1"/>
  <c r="I223"/>
  <c r="I224" s="1"/>
  <c r="B219"/>
  <c r="B194"/>
  <c r="B181"/>
  <c r="B206"/>
  <c r="B172"/>
  <c r="B165"/>
  <c r="I169"/>
  <c r="I170" s="1"/>
  <c r="I171" s="1"/>
  <c r="D28" i="1" s="1"/>
  <c r="B158" i="2"/>
  <c r="B150"/>
  <c r="B142"/>
  <c r="F29" i="1"/>
  <c r="B24" i="2"/>
  <c r="B99"/>
  <c r="B112"/>
  <c r="B88"/>
  <c r="B36"/>
  <c r="B3"/>
  <c r="F5" i="3" l="1"/>
  <c r="D46" i="1"/>
  <c r="F46" s="1"/>
  <c r="F7" i="3"/>
  <c r="D48" i="1"/>
  <c r="F48" s="1"/>
  <c r="I247" i="2"/>
  <c r="I248" s="1"/>
  <c r="I249" s="1"/>
  <c r="D40" i="1" s="1"/>
  <c r="F40" s="1"/>
  <c r="I21" i="2"/>
  <c r="I22" s="1"/>
  <c r="I23" s="1"/>
  <c r="D36" i="1" s="1"/>
  <c r="F36" s="1"/>
  <c r="I255" i="2"/>
  <c r="I256" s="1"/>
  <c r="I257" s="1"/>
  <c r="D39" i="1" s="1"/>
  <c r="F39" s="1"/>
  <c r="I264" i="2"/>
  <c r="D41" i="1" s="1"/>
  <c r="F41" s="1"/>
  <c r="I277" i="2"/>
  <c r="I278" s="1"/>
  <c r="D34" i="1" s="1"/>
  <c r="F34" s="1"/>
  <c r="I225" i="2"/>
  <c r="D32" i="1" s="1"/>
  <c r="D33" s="1"/>
  <c r="F33" s="1"/>
  <c r="I232" i="2"/>
  <c r="D37" i="1" s="1"/>
  <c r="F37" s="1"/>
  <c r="I271" i="2"/>
  <c r="D42" i="1" s="1"/>
  <c r="F42" s="1"/>
  <c r="I284" i="2"/>
  <c r="I285" s="1"/>
  <c r="D35" i="1" s="1"/>
  <c r="F35" s="1"/>
  <c r="I239" i="2"/>
  <c r="I64"/>
  <c r="I65" s="1"/>
  <c r="I66" s="1"/>
  <c r="D11" i="1" s="1"/>
  <c r="I85" i="2"/>
  <c r="I86" s="1"/>
  <c r="I87" s="1"/>
  <c r="D12" i="1" s="1"/>
  <c r="F12" s="1"/>
  <c r="I55" i="2"/>
  <c r="I56" s="1"/>
  <c r="I57" s="1"/>
  <c r="D10" i="1" s="1"/>
  <c r="I34" i="2"/>
  <c r="I48"/>
  <c r="I49" s="1"/>
  <c r="I50" s="1"/>
  <c r="D9" i="1" s="1"/>
  <c r="I124" i="2"/>
  <c r="I125" s="1"/>
  <c r="D19" i="1" s="1"/>
  <c r="I216" i="2"/>
  <c r="F28" i="1"/>
  <c r="I178" i="2"/>
  <c r="I179" s="1"/>
  <c r="I203"/>
  <c r="I204" s="1"/>
  <c r="I191"/>
  <c r="I192" s="1"/>
  <c r="I162"/>
  <c r="I163" s="1"/>
  <c r="I164" s="1"/>
  <c r="D23" i="1" s="1"/>
  <c r="I156" i="2"/>
  <c r="I157" s="1"/>
  <c r="D22" i="1" s="1"/>
  <c r="I109" i="2"/>
  <c r="I110" s="1"/>
  <c r="I147"/>
  <c r="I148" s="1"/>
  <c r="I96"/>
  <c r="I97" s="1"/>
  <c r="B20" i="1"/>
  <c r="F71" l="1"/>
  <c r="F30" i="3"/>
  <c r="F9" i="1"/>
  <c r="D151"/>
  <c r="F11"/>
  <c r="D153"/>
  <c r="F10"/>
  <c r="D152"/>
  <c r="I217" i="2"/>
  <c r="I218" s="1"/>
  <c r="I240"/>
  <c r="I241" s="1"/>
  <c r="D38" i="1" s="1"/>
  <c r="F38" s="1"/>
  <c r="F32"/>
  <c r="I13" i="2"/>
  <c r="I14" s="1"/>
  <c r="I15" s="1"/>
  <c r="D5" i="1" s="1"/>
  <c r="I149" i="2"/>
  <c r="D21" i="1" s="1"/>
  <c r="F21" s="1"/>
  <c r="I193" i="2"/>
  <c r="D26" i="1" s="1"/>
  <c r="F26" s="1"/>
  <c r="I98" i="2"/>
  <c r="D14" i="1" s="1"/>
  <c r="F14" s="1"/>
  <c r="I111" i="2"/>
  <c r="D15" i="1" s="1"/>
  <c r="I205" i="2"/>
  <c r="D27" i="1" s="1"/>
  <c r="F27" s="1"/>
  <c r="I180" i="2"/>
  <c r="D31" i="1" s="1"/>
  <c r="F31" s="1"/>
  <c r="I35" i="2"/>
  <c r="D30" i="1" s="1"/>
  <c r="F30" s="1"/>
  <c r="F19"/>
  <c r="F22"/>
  <c r="F23"/>
  <c r="I139" i="2"/>
  <c r="I140" s="1"/>
  <c r="I141" s="1"/>
  <c r="D20" i="1" s="1"/>
  <c r="F15" l="1"/>
  <c r="D154"/>
  <c r="D6"/>
  <c r="F5"/>
  <c r="D24"/>
  <c r="D25" s="1"/>
  <c r="F25" s="1"/>
  <c r="F20"/>
  <c r="F6" l="1"/>
  <c r="D7"/>
  <c r="F7" s="1"/>
  <c r="F24"/>
  <c r="F44" l="1"/>
</calcChain>
</file>

<file path=xl/sharedStrings.xml><?xml version="1.0" encoding="utf-8"?>
<sst xmlns="http://schemas.openxmlformats.org/spreadsheetml/2006/main" count="3753" uniqueCount="326">
  <si>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</si>
  <si>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</si>
  <si>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</si>
  <si>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</si>
  <si>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</si>
  <si>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</si>
  <si>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</si>
  <si>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</si>
  <si>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</si>
  <si>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</si>
  <si>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</si>
  <si>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</si>
  <si>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</si>
  <si>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</si>
  <si>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</si>
  <si>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</si>
  <si>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</si>
  <si>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</si>
  <si>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</si>
  <si>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</si>
  <si>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</si>
  <si>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</si>
  <si>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</si>
  <si>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</si>
  <si>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</si>
  <si>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</si>
  <si>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</si>
  <si>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</si>
  <si>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</si>
  <si>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</si>
  <si>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</si>
  <si>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</si>
  <si>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</si>
  <si>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</si>
  <si>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Earth Works</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</si>
  <si>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</si>
  <si>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</si>
  <si>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</si>
  <si>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</si>
  <si>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</si>
  <si>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</si>
  <si>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</si>
  <si>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</si>
  <si>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</si>
  <si>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</si>
  <si>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</si>
  <si>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</si>
  <si>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</si>
  <si>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</si>
  <si>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</si>
  <si>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</si>
  <si>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</si>
  <si>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</si>
  <si>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</si>
  <si>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</si>
  <si>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</si>
  <si>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</si>
  <si>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</si>
  <si>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</si>
  <si>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</si>
  <si>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</si>
  <si>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</si>
  <si>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</si>
  <si>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</si>
  <si>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</si>
  <si>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</si>
  <si>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</si>
  <si>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</si>
  <si>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</si>
  <si>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</si>
  <si>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</si>
  <si>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</si>
  <si>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</si>
  <si>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</si>
  <si>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</si>
  <si>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</si>
  <si>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</si>
  <si>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</si>
  <si>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</si>
  <si>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</si>
  <si>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</si>
  <si>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</si>
  <si>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</si>
  <si>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</si>
  <si>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</si>
  <si>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</si>
  <si>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</si>
  <si>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</si>
  <si>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</si>
  <si>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</si>
  <si>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</si>
  <si>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</si>
  <si>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</si>
  <si>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</si>
  <si>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</si>
  <si>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</si>
  <si>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</si>
  <si>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</si>
  <si>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</si>
  <si>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</si>
  <si>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</si>
  <si>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</si>
  <si>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</si>
  <si>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</si>
  <si>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</si>
  <si>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</si>
  <si>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</si>
  <si>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</si>
  <si>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</si>
  <si>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</si>
  <si>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</si>
  <si>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</si>
  <si>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</si>
  <si>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</si>
  <si>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</si>
  <si>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</si>
  <si>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</si>
  <si>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</si>
  <si>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</si>
  <si>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</si>
  <si>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</si>
  <si>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</si>
  <si>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</si>
  <si>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</si>
  <si>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</si>
  <si>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</si>
  <si>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Total</t>
  </si>
  <si>
    <t>S.No</t>
  </si>
  <si>
    <t>building from footing</t>
  </si>
  <si>
    <t>short walls</t>
  </si>
  <si>
    <t>long wall</t>
  </si>
  <si>
    <t>stair marble</t>
  </si>
  <si>
    <t>GBES Hassan Abdal</t>
  </si>
  <si>
    <t>CIVIL WORK</t>
  </si>
  <si>
    <t>ELECTRICAL WORK</t>
  </si>
  <si>
    <t>Total  B</t>
  </si>
  <si>
    <t xml:space="preserve">EXTERNAL DEVELOPMENT </t>
  </si>
  <si>
    <t xml:space="preserve"> Providing and laying topping of cement concrete 1:2:4, g) 2½"(62 mm) thick</t>
  </si>
  <si>
    <t>CW-5</t>
  </si>
  <si>
    <t>CW-6</t>
  </si>
  <si>
    <t>Providing and fixing marble strip of any shade for dividing the mosaic flooring into panels a) s Size 1½" x 3
/8" (40 x 10 mm)</t>
  </si>
  <si>
    <t>M</t>
  </si>
  <si>
    <t>CW-1</t>
  </si>
  <si>
    <t>CW-2</t>
  </si>
  <si>
    <t>CW-3</t>
  </si>
  <si>
    <t>CW-7</t>
  </si>
  <si>
    <t>CW-8</t>
  </si>
  <si>
    <t>CW-9</t>
  </si>
  <si>
    <t>CW-10</t>
  </si>
  <si>
    <t>CW-11</t>
  </si>
  <si>
    <t>CW-12</t>
  </si>
  <si>
    <t>CW-13</t>
  </si>
  <si>
    <t>CW-14</t>
  </si>
  <si>
    <t>CW-17</t>
  </si>
  <si>
    <t>CW-18</t>
  </si>
  <si>
    <t>CW-20</t>
  </si>
  <si>
    <t>CW-21</t>
  </si>
  <si>
    <t>CW-22</t>
  </si>
  <si>
    <t>CW-23</t>
  </si>
  <si>
    <t>CW-24</t>
  </si>
  <si>
    <t>CW-26</t>
  </si>
  <si>
    <t>CW-27</t>
  </si>
  <si>
    <t>CW-29</t>
  </si>
  <si>
    <t>CW-30</t>
  </si>
  <si>
    <t>CW-32</t>
  </si>
  <si>
    <t>CW-37</t>
  </si>
  <si>
    <t>CW-38</t>
  </si>
  <si>
    <t>CW-39</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</si>
  <si>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</si>
  <si>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NET TOTAL C</t>
  </si>
  <si>
    <t>PLUMBING</t>
  </si>
  <si>
    <t>Providing and fitting glazed earthen ware water closet, squatter type (Orisa pattern), combined with foot rest.</t>
  </si>
  <si>
    <t>Providing and fitting glazed earthen ware wash hand basin /vanity 56x40 cm (22"x16") including bracket set, waste pipe and waste coupling, etc.) white, with pedestal</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</si>
  <si>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</si>
  <si>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</si>
  <si>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</si>
  <si>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</si>
  <si>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</si>
  <si>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</si>
  <si>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</si>
  <si>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</si>
  <si>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</si>
  <si>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</si>
  <si>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</si>
  <si>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</si>
  <si>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</si>
  <si>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b) 4" i/d (100 mm)</t>
  </si>
  <si>
    <t>d) 6" i/d (150 mm)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</si>
  <si>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</si>
  <si>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</si>
  <si>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</si>
  <si>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</si>
  <si>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Supplying and Fixing Polyethylene Water Tank made from food grade FDA Certified raw material, 3 layers UV stablized, inert with water, anti-fungus and anti-bacterial and have a service life of more than 10 years : 200 gallons (Horizontal)</t>
  </si>
  <si>
    <t>NET Total  D</t>
  </si>
  <si>
    <t>NET Total  E</t>
  </si>
  <si>
    <t>REHEBILATATION</t>
  </si>
  <si>
    <t>SQM</t>
  </si>
  <si>
    <t>Dismantling cement concrete plain 1:4:8.</t>
  </si>
  <si>
    <t>CUM</t>
  </si>
  <si>
    <t>Dismantling cement concrete plain 1:3:6.</t>
  </si>
  <si>
    <t>Dismantling cement concrete 1:2:4 plain</t>
  </si>
  <si>
    <t>Dismantling cement concrete reinforced Separating reinforcement from concrete,
cleaning and straightening the same</t>
  </si>
  <si>
    <t>a) Dismantling 1st class tile roofing.</t>
  </si>
  <si>
    <t>Removing ventilators and wooden sunshade, etc</t>
  </si>
  <si>
    <t>Dismantling brick work in lime or cement mortar</t>
  </si>
  <si>
    <t>TOTAL F</t>
  </si>
  <si>
    <t>GRAND TOTAL A+B+C+D+E+F</t>
  </si>
  <si>
    <t>MAIN SUMMARY</t>
  </si>
  <si>
    <t>Description</t>
  </si>
  <si>
    <t>Schedule Cost
(Rs.)</t>
  </si>
  <si>
    <t>CIVIL WORKS</t>
  </si>
  <si>
    <t xml:space="preserve"> ELECTRICAL WORKS</t>
  </si>
  <si>
    <t>TOTAL COST OF BUILDING</t>
  </si>
  <si>
    <t>United Nations High Commissioner for Refugees</t>
  </si>
  <si>
    <t>EW-1</t>
  </si>
  <si>
    <t>EW-8</t>
  </si>
  <si>
    <t>EW-6</t>
  </si>
  <si>
    <t>EW-2</t>
  </si>
  <si>
    <t>EW-3</t>
  </si>
  <si>
    <t>EW-4</t>
  </si>
  <si>
    <t>EW-5</t>
  </si>
  <si>
    <t>EW-7</t>
  </si>
  <si>
    <t>EW-9</t>
  </si>
  <si>
    <t>EW-10</t>
  </si>
  <si>
    <t>EW-11</t>
  </si>
  <si>
    <t>EW-12</t>
  </si>
  <si>
    <t>EW-13</t>
  </si>
  <si>
    <t>EW-14</t>
  </si>
  <si>
    <t>EW-15</t>
  </si>
  <si>
    <t>EW-16</t>
  </si>
  <si>
    <t>EW-17</t>
  </si>
  <si>
    <t>EW-18</t>
  </si>
  <si>
    <t>EW-19</t>
  </si>
  <si>
    <t>EW-20</t>
  </si>
  <si>
    <t>EW-21</t>
  </si>
  <si>
    <t>EW-22</t>
  </si>
  <si>
    <t>EW-23</t>
  </si>
  <si>
    <t>EW-24</t>
  </si>
  <si>
    <t>EW-25</t>
  </si>
  <si>
    <t>ED-1</t>
  </si>
  <si>
    <t>ED-2</t>
  </si>
  <si>
    <t>ED-3</t>
  </si>
  <si>
    <t>ED-4</t>
  </si>
  <si>
    <t>ED-5</t>
  </si>
  <si>
    <t>ED-6</t>
  </si>
  <si>
    <t>ED-7</t>
  </si>
  <si>
    <t>ED-8</t>
  </si>
  <si>
    <t>ED-9</t>
  </si>
  <si>
    <t>ED-10</t>
  </si>
  <si>
    <t>ED-11</t>
  </si>
  <si>
    <t>ED-12</t>
  </si>
  <si>
    <t>ED-13</t>
  </si>
  <si>
    <t>ED-14</t>
  </si>
  <si>
    <t>ED-15</t>
  </si>
  <si>
    <t>ED-16</t>
  </si>
  <si>
    <t>ED-17</t>
  </si>
  <si>
    <t>ED-18</t>
  </si>
  <si>
    <t>ED-19</t>
  </si>
  <si>
    <t>ED-20</t>
  </si>
  <si>
    <t>ED-21</t>
  </si>
  <si>
    <t>ED-22</t>
  </si>
  <si>
    <t>ED-23</t>
  </si>
  <si>
    <t>ED-24</t>
  </si>
  <si>
    <t>ED-25</t>
  </si>
  <si>
    <t>ED-26</t>
  </si>
  <si>
    <t>ED-27</t>
  </si>
  <si>
    <t>ED-28</t>
  </si>
  <si>
    <t>ED-29</t>
  </si>
  <si>
    <t>ED-30</t>
  </si>
  <si>
    <t>ED-31</t>
  </si>
  <si>
    <t>ED-32</t>
  </si>
  <si>
    <t>ED-33</t>
  </si>
  <si>
    <t>ED-34</t>
  </si>
  <si>
    <t>ED-35</t>
  </si>
  <si>
    <t>ED-36</t>
  </si>
  <si>
    <t>ED-37</t>
  </si>
  <si>
    <t>ED-38</t>
  </si>
  <si>
    <t>CW-4</t>
  </si>
  <si>
    <t>CW-15</t>
  </si>
  <si>
    <t>CW-16</t>
  </si>
  <si>
    <t>CW-19</t>
  </si>
  <si>
    <t>CW-25</t>
  </si>
  <si>
    <t>CW-28</t>
  </si>
  <si>
    <t>CW-31</t>
  </si>
  <si>
    <t>CW-33</t>
  </si>
  <si>
    <t>CW-34</t>
  </si>
  <si>
    <t>CW-35</t>
  </si>
  <si>
    <t>CW-36</t>
  </si>
  <si>
    <t>PL-1</t>
  </si>
  <si>
    <t>PL-2</t>
  </si>
  <si>
    <t>PL-3</t>
  </si>
  <si>
    <t>PL-4</t>
  </si>
  <si>
    <t>PL-5</t>
  </si>
  <si>
    <t>PL-6</t>
  </si>
  <si>
    <t>PL-7</t>
  </si>
  <si>
    <t>PL-8</t>
  </si>
  <si>
    <t>PL-9</t>
  </si>
  <si>
    <t>PL-10</t>
  </si>
  <si>
    <t>PL-11</t>
  </si>
  <si>
    <t>PL-12</t>
  </si>
  <si>
    <t>PL-13</t>
  </si>
  <si>
    <t>PL-14</t>
  </si>
  <si>
    <t>PL-15</t>
  </si>
  <si>
    <t>PL-16</t>
  </si>
  <si>
    <t>PL-17</t>
  </si>
  <si>
    <t>PL-18</t>
  </si>
  <si>
    <t>PL-19</t>
  </si>
  <si>
    <t>PL-20</t>
  </si>
  <si>
    <t>REH-1</t>
  </si>
  <si>
    <t>REH-2</t>
  </si>
  <si>
    <t>REH-3</t>
  </si>
  <si>
    <t>REH-4</t>
  </si>
  <si>
    <t>REH-5</t>
  </si>
  <si>
    <t>REH-6</t>
  </si>
  <si>
    <t>REH-7</t>
  </si>
  <si>
    <t>REH-8</t>
  </si>
  <si>
    <t>GBES Hassan Abdal Tehsil &amp; District Attock
Construction of 02 No. Additional C/Room &amp;  Rehabilitation of Existing Building</t>
  </si>
  <si>
    <t>CLASS ROOMS</t>
  </si>
  <si>
    <t>TOTAL "A"</t>
  </si>
  <si>
    <t>A</t>
  </si>
  <si>
    <t>TOILET BLOCK</t>
  </si>
  <si>
    <t>B</t>
  </si>
  <si>
    <t>TOTAL "B"</t>
  </si>
  <si>
    <t>C</t>
  </si>
  <si>
    <t>TOTAL "C"</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</si>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</sst>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19">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43" fontId="8" fillId="0" borderId="0" applyFont="0" applyFill="0" applyBorder="0" applyAlignment="0" applyProtection="0"/>
    <xf numFmtId="0" fontId="8" fillId="0" borderId="0"/>
  </cellStyleXfs>
  <cellXfs count="118">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4" fontId="0" fillId="0" borderId="1" xfId="0" applyNumberFormat="1" applyBorder="1"/>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2" fontId="0" fillId="0" borderId="7"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wrapText="1"/>
    </xf>
    <xf numFmtId="0" fontId="0" fillId="0" borderId="1" xfId="0" applyBorder="1" applyAlignment="1">
      <alignment horizontal="center"/>
    </xf>
    <xf numFmtId="2" fontId="0" fillId="0" borderId="1" xfId="0" applyNumberFormat="1" applyBorder="1" applyAlignment="1">
      <alignment horizontal="center"/>
    </xf>
    <xf numFmtId="0" fontId="7" fillId="0" borderId="1" xfId="0" applyFont="1" applyBorder="1" applyAlignment="1">
      <alignment horizontal="center" vertical="center"/>
    </xf>
    <xf numFmtId="43" fontId="7" fillId="0" borderId="1" xfId="1" applyFont="1" applyBorder="1" applyAlignment="1">
      <alignment horizontal="center" vertical="center" wrapText="1"/>
    </xf>
    <xf numFmtId="3" fontId="7" fillId="0" borderId="1" xfId="2" applyNumberFormat="1" applyFont="1" applyBorder="1" applyAlignment="1">
      <alignment horizontal="center" vertical="center" wrapText="1"/>
    </xf>
    <xf numFmtId="164" fontId="9" fillId="0" borderId="1" xfId="1" applyNumberFormat="1" applyFont="1" applyBorder="1" applyAlignment="1">
      <alignment vertical="center"/>
    </xf>
    <xf numFmtId="164" fontId="7" fillId="0" borderId="1" xfId="1" applyNumberFormat="1" applyFont="1" applyBorder="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8" fillId="2" borderId="0" xfId="3" applyFill="1"/>
    <xf numFmtId="0" fontId="8" fillId="0" borderId="0" xfId="3"/>
    <xf numFmtId="0" fontId="8" fillId="3" borderId="0" xfId="3" applyFill="1"/>
    <xf numFmtId="0" fontId="10" fillId="2" borderId="0" xfId="3" applyFont="1" applyFill="1"/>
    <xf numFmtId="0" fontId="10" fillId="3" borderId="0" xfId="3" applyFont="1" applyFill="1"/>
    <xf numFmtId="0" fontId="11" fillId="4" borderId="0" xfId="3" applyFont="1" applyFill="1" applyAlignment="1">
      <alignment horizontal="center"/>
    </xf>
    <xf numFmtId="0" fontId="10" fillId="0" borderId="0" xfId="3" applyFont="1"/>
    <xf numFmtId="0" fontId="11" fillId="4" borderId="0" xfId="3" applyFont="1" applyFill="1" applyAlignment="1">
      <alignment horizontal="center" wrapText="1"/>
    </xf>
    <xf numFmtId="0" fontId="12" fillId="4" borderId="0" xfId="3" applyFont="1" applyFill="1" applyAlignment="1">
      <alignment horizontal="center"/>
    </xf>
    <xf numFmtId="0" fontId="15" fillId="4" borderId="0" xfId="3" applyFont="1" applyFill="1" applyAlignment="1">
      <alignment horizontal="center" vertical="top" wrapText="1"/>
    </xf>
    <xf numFmtId="0" fontId="17" fillId="4" borderId="0" xfId="3" applyFont="1" applyFill="1"/>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0" fillId="0" borderId="0" xfId="1" applyFont="1"/>
    <xf numFmtId="43" fontId="0" fillId="0" borderId="1" xfId="1" applyFont="1" applyBorder="1"/>
    <xf numFmtId="43" fontId="1" fillId="0" borderId="1" xfId="1" applyFont="1" applyBorder="1" applyAlignment="1">
      <alignment horizontal="center" vertical="center"/>
    </xf>
    <xf numFmtId="43" fontId="1" fillId="0" borderId="1" xfId="1" applyFont="1" applyBorder="1"/>
    <xf numFmtId="43" fontId="0" fillId="0" borderId="1" xfId="1" applyFont="1" applyBorder="1" applyAlignment="1">
      <alignment horizontal="center"/>
    </xf>
    <xf numFmtId="43" fontId="0" fillId="0" borderId="1" xfId="1" applyFont="1" applyBorder="1" applyAlignment="1">
      <alignment horizontal="center" wrapText="1"/>
    </xf>
    <xf numFmtId="43" fontId="0" fillId="0" borderId="0" xfId="1" applyFont="1" applyAlignment="1">
      <alignment vertical="center"/>
    </xf>
    <xf numFmtId="43" fontId="1" fillId="0" borderId="1" xfId="1" applyFont="1" applyBorder="1" applyAlignment="1">
      <alignment horizont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0" fontId="2" fillId="0" borderId="1" xfId="0" applyFont="1" applyBorder="1" applyAlignment="1">
      <alignment horizontal="left" vertical="center"/>
    </xf>
    <xf numFmtId="0" fontId="0" fillId="0" borderId="1" xfId="0"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5" fillId="0" borderId="1" xfId="0" applyFont="1" applyBorder="1" applyAlignment="1">
      <alignment horizontal="left" wrapText="1"/>
    </xf>
    <xf numFmtId="0" fontId="0" fillId="0" borderId="0" xfId="0" applyAlignment="1">
      <alignment horizontal="left"/>
    </xf>
    <xf numFmtId="0" fontId="0" fillId="0" borderId="1" xfId="0" applyBorder="1" applyAlignment="1">
      <alignment vertical="center"/>
    </xf>
    <xf numFmtId="0" fontId="1" fillId="0" borderId="1"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3" fontId="9" fillId="0" borderId="1" xfId="2" applyNumberFormat="1" applyFont="1" applyBorder="1" applyAlignment="1">
      <alignment horizontal="center" vertical="center" wrapText="1"/>
    </xf>
    <xf numFmtId="0" fontId="11" fillId="4" borderId="0" xfId="3" applyFont="1" applyFill="1" applyAlignment="1">
      <alignment horizontal="center" wrapText="1"/>
    </xf>
    <xf numFmtId="0" fontId="13" fillId="3" borderId="0" xfId="3" applyFont="1" applyFill="1" applyAlignment="1">
      <alignment horizontal="center" vertical="center"/>
    </xf>
    <xf numFmtId="0" fontId="14" fillId="4" borderId="0" xfId="3" applyFont="1" applyFill="1" applyAlignment="1">
      <alignment horizontal="center" vertical="center" wrapText="1"/>
    </xf>
    <xf numFmtId="0" fontId="16" fillId="4" borderId="0" xfId="3" applyFont="1" applyFill="1" applyAlignment="1">
      <alignment horizontal="center" vertical="top" wrapText="1"/>
    </xf>
    <xf numFmtId="0" fontId="15" fillId="4" borderId="0" xfId="3" applyFont="1" applyFill="1" applyAlignment="1">
      <alignment horizontal="center" vertical="top"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0" fillId="0" borderId="12" xfId="0" applyBorder="1" applyAlignment="1">
      <alignment horizontal="center"/>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219655</xdr:colOff>
      <xdr:row>6</xdr:row>
      <xdr:rowOff>25111</xdr:rowOff>
    </xdr:from>
    <xdr:to>
      <xdr:col>8</xdr:col>
      <xdr:colOff>1099130</xdr:colOff>
      <xdr:row>21</xdr:row>
      <xdr:rowOff>209617</xdr:rowOff>
    </xdr:to>
    <xdr:pic>
      <xdr:nvPicPr>
        <xdr:cNvPr id="2" name="Picture 1">
          <a:extLst>
            <a:ext uri="{FF2B5EF4-FFF2-40B4-BE49-F238E27FC236}">
              <a16:creationId xmlns="" xmlns:a16="http://schemas.microsoft.com/office/drawing/2014/main" id="{DDD44F02-9232-4F7A-ADFF-7C6E650F2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94655" y="2453986"/>
          <a:ext cx="2689225" cy="4200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B5HK7CU\Dell\Desktop\1ST%20FIVE%20PROJECTS%20FOR%20PRESENTATION%20-%20Copy\6.GBHS%20NO.1%20FATAH%20JANG%20DISTRICT%20ATTOCK\BOQ%20gbhs%20FATH%20J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KTOP-B5HK7CU\Dell\Desktop\1ST%20FIVE%20PROJECTS%20FOR%20PRESENTATION%20-%20Copy\2.GGPS%20DHOKE%20SHARFA%20DISTRICT%20ATTOCK\BOQ%20GGPS%20DHOK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ivil works"/>
      <sheetName val="m.sheet"/>
      <sheetName val="electrical works"/>
      <sheetName val="m.sheet e"/>
      <sheetName val="TOILET"/>
    </sheetNames>
    <sheetDataSet>
      <sheetData sheetId="0"/>
      <sheetData sheetId="1" refreshError="1"/>
      <sheetData sheetId="2" refreshError="1"/>
      <sheetData sheetId="3" refreshError="1"/>
      <sheetData sheetId="4">
        <row r="12">
          <cell r="I12">
            <v>31.299546998867498</v>
          </cell>
        </row>
        <row r="139">
          <cell r="B139" t="str">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ell>
        </row>
        <row r="146">
          <cell r="I146">
            <v>20.465116279069772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vil works"/>
      <sheetName val="m.sheet"/>
      <sheetName val="electrical works"/>
      <sheetName val="m.sheet e"/>
      <sheetName val="external dev"/>
      <sheetName val="extern m.shet"/>
      <sheetName val="civil works (2)"/>
      <sheetName val="m.sheet (2)"/>
      <sheetName val="toi plumbing"/>
      <sheetName val="toilet elect"/>
    </sheetNames>
    <sheetDataSet>
      <sheetData sheetId="0">
        <row r="104">
          <cell r="B104"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sheetData>
      <sheetData sheetId="1"/>
      <sheetData sheetId="2"/>
      <sheetData sheetId="3"/>
      <sheetData sheetId="4"/>
      <sheetData sheetId="5"/>
      <sheetData sheetId="6">
        <row r="38">
          <cell r="B38"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sheetData>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C00000"/>
  </sheetPr>
  <dimension ref="A1:M56"/>
  <sheetViews>
    <sheetView tabSelected="1" view="pageBreakPreview" topLeftCell="A28" zoomScale="60" workbookViewId="0">
      <selection activeCell="R48" sqref="R48"/>
    </sheetView>
  </sheetViews>
  <sheetFormatPr defaultColWidth="9.109375" defaultRowHeight="13.2"/>
  <cols>
    <col min="1" max="1" width="7.44140625" style="38" customWidth="1"/>
    <col min="2" max="2" width="4" style="38" customWidth="1"/>
    <col min="3" max="3" width="11.6640625" style="38" customWidth="1"/>
    <col min="4" max="4" width="13.109375" style="38" customWidth="1"/>
    <col min="5" max="5" width="11.44140625" style="38" customWidth="1"/>
    <col min="6" max="8" width="9.109375" style="38"/>
    <col min="9" max="9" width="34.6640625" style="38" bestFit="1" customWidth="1"/>
    <col min="10" max="10" width="9.109375" style="38"/>
    <col min="11" max="11" width="12.6640625" style="38" customWidth="1"/>
    <col min="12" max="12" width="2.5546875" style="38" customWidth="1"/>
    <col min="13" max="13" width="7.5546875" style="38" customWidth="1"/>
    <col min="14" max="16384" width="9.109375" style="38"/>
  </cols>
  <sheetData>
    <row r="1" spans="1:13" ht="42.75" customHeight="1">
      <c r="A1" s="37"/>
      <c r="B1" s="37"/>
      <c r="C1" s="37"/>
      <c r="D1" s="37"/>
      <c r="E1" s="37"/>
      <c r="F1" s="37"/>
      <c r="G1" s="37"/>
      <c r="H1" s="37"/>
      <c r="I1" s="37"/>
      <c r="J1" s="37"/>
      <c r="K1" s="37"/>
      <c r="L1" s="37"/>
      <c r="M1" s="37"/>
    </row>
    <row r="2" spans="1:13">
      <c r="A2" s="37"/>
      <c r="B2" s="39"/>
      <c r="C2" s="39"/>
      <c r="D2" s="39"/>
      <c r="E2" s="39"/>
      <c r="F2" s="39"/>
      <c r="G2" s="39"/>
      <c r="H2" s="39"/>
      <c r="I2" s="39"/>
      <c r="J2" s="39"/>
      <c r="K2" s="39"/>
      <c r="L2" s="39"/>
      <c r="M2" s="37"/>
    </row>
    <row r="3" spans="1:13">
      <c r="A3" s="37"/>
      <c r="B3" s="39"/>
      <c r="C3" s="39"/>
      <c r="D3" s="39"/>
      <c r="E3" s="39"/>
      <c r="F3" s="39"/>
      <c r="G3" s="39"/>
      <c r="H3" s="39"/>
      <c r="I3" s="39"/>
      <c r="J3" s="39"/>
      <c r="K3" s="39"/>
      <c r="L3" s="39"/>
      <c r="M3" s="37"/>
    </row>
    <row r="4" spans="1:13" s="43" customFormat="1" ht="39">
      <c r="A4" s="40"/>
      <c r="B4" s="41"/>
      <c r="C4" s="86" t="s">
        <v>213</v>
      </c>
      <c r="D4" s="86"/>
      <c r="E4" s="86"/>
      <c r="F4" s="86"/>
      <c r="G4" s="86"/>
      <c r="H4" s="86"/>
      <c r="I4" s="86"/>
      <c r="J4" s="86"/>
      <c r="K4" s="86"/>
      <c r="L4" s="42"/>
      <c r="M4" s="40"/>
    </row>
    <row r="5" spans="1:13" s="43" customFormat="1" ht="39">
      <c r="A5" s="40"/>
      <c r="B5" s="41"/>
      <c r="C5" s="86"/>
      <c r="D5" s="86"/>
      <c r="E5" s="86"/>
      <c r="F5" s="86"/>
      <c r="G5" s="86"/>
      <c r="H5" s="86"/>
      <c r="I5" s="86"/>
      <c r="J5" s="86"/>
      <c r="K5" s="86"/>
      <c r="L5" s="42"/>
      <c r="M5" s="40"/>
    </row>
    <row r="6" spans="1:13" s="43" customFormat="1" ht="39">
      <c r="A6" s="40"/>
      <c r="B6" s="41"/>
      <c r="C6" s="44"/>
      <c r="D6" s="44"/>
      <c r="E6" s="44"/>
      <c r="F6" s="44"/>
      <c r="G6" s="44"/>
      <c r="H6" s="44"/>
      <c r="I6" s="44"/>
      <c r="J6" s="44"/>
      <c r="K6" s="44"/>
      <c r="L6" s="42"/>
      <c r="M6" s="40"/>
    </row>
    <row r="7" spans="1:13" s="43" customFormat="1" ht="39">
      <c r="A7" s="40"/>
      <c r="B7" s="41"/>
      <c r="C7" s="44"/>
      <c r="D7" s="44"/>
      <c r="E7" s="44"/>
      <c r="F7" s="44"/>
      <c r="G7" s="44"/>
      <c r="H7" s="44"/>
      <c r="I7" s="44"/>
      <c r="J7" s="44"/>
      <c r="K7" s="44"/>
      <c r="L7" s="42"/>
      <c r="M7" s="40"/>
    </row>
    <row r="8" spans="1:13" s="43" customFormat="1" ht="39">
      <c r="A8" s="40"/>
      <c r="B8" s="41"/>
      <c r="C8" s="44"/>
      <c r="D8" s="44"/>
      <c r="E8" s="44"/>
      <c r="F8" s="44"/>
      <c r="G8" s="44"/>
      <c r="H8" s="44"/>
      <c r="I8" s="44"/>
      <c r="J8" s="44"/>
      <c r="K8" s="44"/>
      <c r="L8" s="42"/>
      <c r="M8" s="40"/>
    </row>
    <row r="9" spans="1:13" s="43" customFormat="1" ht="39">
      <c r="A9" s="40"/>
      <c r="B9" s="41"/>
      <c r="C9" s="44"/>
      <c r="D9" s="44"/>
      <c r="E9" s="44"/>
      <c r="F9" s="44"/>
      <c r="G9" s="44"/>
      <c r="H9" s="44"/>
      <c r="I9" s="44"/>
      <c r="J9" s="44"/>
      <c r="K9" s="44"/>
      <c r="L9" s="42"/>
      <c r="M9" s="40"/>
    </row>
    <row r="10" spans="1:13" ht="30">
      <c r="A10" s="37"/>
      <c r="B10" s="39"/>
      <c r="C10" s="45"/>
      <c r="D10" s="45"/>
      <c r="E10" s="45"/>
      <c r="F10" s="45"/>
      <c r="G10" s="45"/>
      <c r="H10" s="45"/>
      <c r="I10" s="45"/>
      <c r="J10" s="45"/>
      <c r="K10" s="45"/>
      <c r="L10" s="45"/>
      <c r="M10" s="37"/>
    </row>
    <row r="11" spans="1:13" ht="30">
      <c r="A11" s="37"/>
      <c r="B11" s="39"/>
      <c r="C11" s="45"/>
      <c r="D11" s="45"/>
      <c r="E11" s="45"/>
      <c r="F11" s="45"/>
      <c r="G11" s="45"/>
      <c r="H11" s="45"/>
      <c r="I11" s="45"/>
      <c r="J11" s="45"/>
      <c r="K11" s="45"/>
      <c r="L11" s="45"/>
      <c r="M11" s="37"/>
    </row>
    <row r="12" spans="1:13">
      <c r="A12" s="37"/>
      <c r="B12" s="39"/>
      <c r="C12" s="39"/>
      <c r="D12" s="39"/>
      <c r="E12" s="39"/>
      <c r="F12" s="39"/>
      <c r="G12" s="39"/>
      <c r="H12" s="39"/>
      <c r="I12" s="39"/>
      <c r="J12" s="39"/>
      <c r="K12" s="39"/>
      <c r="L12" s="39"/>
      <c r="M12" s="37"/>
    </row>
    <row r="13" spans="1:13">
      <c r="A13" s="37"/>
      <c r="B13" s="39"/>
      <c r="C13" s="39"/>
      <c r="D13" s="39"/>
      <c r="E13" s="39"/>
      <c r="F13" s="39"/>
      <c r="G13" s="39"/>
      <c r="H13" s="39"/>
      <c r="I13" s="39"/>
      <c r="J13" s="39"/>
      <c r="K13" s="39"/>
      <c r="L13" s="39"/>
      <c r="M13" s="37"/>
    </row>
    <row r="14" spans="1:13">
      <c r="A14" s="37"/>
      <c r="B14" s="39"/>
      <c r="C14" s="39"/>
      <c r="D14" s="39"/>
      <c r="E14" s="39"/>
      <c r="F14" s="39"/>
      <c r="G14" s="39"/>
      <c r="H14" s="39"/>
      <c r="I14" s="39"/>
      <c r="J14" s="39"/>
      <c r="K14" s="39"/>
      <c r="L14" s="39"/>
      <c r="M14" s="37"/>
    </row>
    <row r="15" spans="1:13">
      <c r="A15" s="37"/>
      <c r="B15" s="39"/>
      <c r="C15" s="39"/>
      <c r="D15" s="39"/>
      <c r="E15" s="39"/>
      <c r="F15" s="39"/>
      <c r="G15" s="39"/>
      <c r="H15" s="39"/>
      <c r="I15" s="39"/>
      <c r="J15" s="39"/>
      <c r="K15" s="39"/>
      <c r="L15" s="39"/>
      <c r="M15" s="37"/>
    </row>
    <row r="16" spans="1:13">
      <c r="A16" s="37"/>
      <c r="B16" s="39"/>
      <c r="C16" s="39"/>
      <c r="D16" s="39"/>
      <c r="E16" s="39"/>
      <c r="F16" s="39"/>
      <c r="G16" s="39"/>
      <c r="H16" s="39"/>
      <c r="I16" s="39"/>
      <c r="J16" s="39"/>
      <c r="K16" s="39"/>
      <c r="L16" s="39"/>
      <c r="M16" s="37"/>
    </row>
    <row r="17" spans="1:13" ht="18" customHeight="1">
      <c r="A17" s="37"/>
      <c r="B17" s="39"/>
      <c r="C17" s="39"/>
      <c r="D17" s="39"/>
      <c r="E17" s="39"/>
      <c r="F17" s="39"/>
      <c r="G17" s="39"/>
      <c r="H17" s="39"/>
      <c r="I17" s="39"/>
      <c r="J17" s="39"/>
      <c r="K17" s="39"/>
      <c r="L17" s="39"/>
      <c r="M17" s="37"/>
    </row>
    <row r="18" spans="1:13">
      <c r="A18" s="37"/>
      <c r="B18" s="39"/>
      <c r="C18" s="39"/>
      <c r="D18" s="39"/>
      <c r="E18" s="39"/>
      <c r="F18" s="39"/>
      <c r="G18" s="39"/>
      <c r="H18" s="39"/>
      <c r="I18" s="39"/>
      <c r="J18" s="39"/>
      <c r="K18" s="39"/>
      <c r="L18" s="39"/>
      <c r="M18" s="37"/>
    </row>
    <row r="19" spans="1:13">
      <c r="A19" s="37"/>
      <c r="B19" s="39"/>
      <c r="C19" s="39"/>
      <c r="D19" s="39"/>
      <c r="E19" s="39"/>
      <c r="F19" s="39"/>
      <c r="G19" s="39"/>
      <c r="H19" s="39"/>
      <c r="I19" s="39"/>
      <c r="J19" s="39"/>
      <c r="K19" s="39"/>
      <c r="L19" s="39"/>
      <c r="M19" s="37"/>
    </row>
    <row r="20" spans="1:13">
      <c r="A20" s="37"/>
      <c r="B20" s="39"/>
      <c r="C20" s="39"/>
      <c r="D20" s="39"/>
      <c r="E20" s="39"/>
      <c r="F20" s="39"/>
      <c r="G20" s="39"/>
      <c r="H20" s="39"/>
      <c r="I20" s="39"/>
      <c r="J20" s="39"/>
      <c r="K20" s="39"/>
      <c r="L20" s="39"/>
      <c r="M20" s="37"/>
    </row>
    <row r="21" spans="1:13">
      <c r="A21" s="37"/>
      <c r="B21" s="39"/>
      <c r="C21" s="39"/>
      <c r="D21" s="39"/>
      <c r="E21" s="39"/>
      <c r="F21" s="39"/>
      <c r="G21" s="39"/>
      <c r="H21" s="39"/>
      <c r="I21" s="39"/>
      <c r="J21" s="39"/>
      <c r="K21" s="39"/>
      <c r="L21" s="39"/>
      <c r="M21" s="37"/>
    </row>
    <row r="22" spans="1:13" ht="46.5" customHeight="1">
      <c r="A22" s="37"/>
      <c r="B22" s="39"/>
      <c r="C22" s="39"/>
      <c r="D22" s="39"/>
      <c r="E22" s="39"/>
      <c r="F22" s="39"/>
      <c r="G22" s="39"/>
      <c r="H22" s="39"/>
      <c r="I22" s="39"/>
      <c r="J22" s="39"/>
      <c r="K22" s="39"/>
      <c r="L22" s="39"/>
      <c r="M22" s="37"/>
    </row>
    <row r="23" spans="1:13">
      <c r="A23" s="37"/>
      <c r="B23" s="39"/>
      <c r="C23" s="39"/>
      <c r="D23" s="39"/>
      <c r="E23" s="39"/>
      <c r="F23" s="39"/>
      <c r="G23" s="39"/>
      <c r="H23" s="39"/>
      <c r="I23" s="39"/>
      <c r="J23" s="39"/>
      <c r="K23" s="39"/>
      <c r="L23" s="39"/>
      <c r="M23" s="37"/>
    </row>
    <row r="24" spans="1:13">
      <c r="A24" s="37"/>
      <c r="B24" s="39"/>
      <c r="C24" s="39"/>
      <c r="D24" s="39"/>
      <c r="E24" s="39"/>
      <c r="F24" s="39"/>
      <c r="G24" s="39"/>
      <c r="H24" s="39"/>
      <c r="I24" s="39"/>
      <c r="J24" s="39"/>
      <c r="K24" s="39"/>
      <c r="L24" s="39"/>
      <c r="M24" s="37"/>
    </row>
    <row r="25" spans="1:13">
      <c r="A25" s="37"/>
      <c r="B25" s="39"/>
      <c r="C25" s="39"/>
      <c r="D25" s="39"/>
      <c r="E25" s="39"/>
      <c r="F25" s="39"/>
      <c r="G25" s="39"/>
      <c r="H25" s="39"/>
      <c r="I25" s="39"/>
      <c r="J25" s="39"/>
      <c r="K25" s="39"/>
      <c r="L25" s="39"/>
      <c r="M25" s="37"/>
    </row>
    <row r="26" spans="1:13">
      <c r="A26" s="37"/>
      <c r="B26" s="39"/>
      <c r="C26" s="39"/>
      <c r="D26" s="39"/>
      <c r="E26" s="39"/>
      <c r="F26" s="39"/>
      <c r="G26" s="39"/>
      <c r="H26" s="39"/>
      <c r="I26" s="39"/>
      <c r="J26" s="39"/>
      <c r="K26" s="39"/>
      <c r="L26" s="39"/>
      <c r="M26" s="37"/>
    </row>
    <row r="27" spans="1:13">
      <c r="A27" s="37"/>
      <c r="B27" s="39"/>
      <c r="C27" s="39"/>
      <c r="D27" s="39"/>
      <c r="E27" s="39"/>
      <c r="F27" s="39"/>
      <c r="G27" s="39"/>
      <c r="H27" s="39"/>
      <c r="I27" s="39"/>
      <c r="J27" s="39"/>
      <c r="K27" s="39"/>
      <c r="L27" s="39"/>
      <c r="M27" s="37"/>
    </row>
    <row r="28" spans="1:13">
      <c r="A28" s="37"/>
      <c r="B28" s="39"/>
      <c r="C28" s="39"/>
      <c r="D28" s="39"/>
      <c r="E28" s="39"/>
      <c r="F28" s="39"/>
      <c r="G28" s="39"/>
      <c r="H28" s="39"/>
      <c r="I28" s="39"/>
      <c r="J28" s="39"/>
      <c r="K28" s="39"/>
      <c r="L28" s="39"/>
      <c r="M28" s="37"/>
    </row>
    <row r="29" spans="1:13">
      <c r="A29" s="37"/>
      <c r="B29" s="39"/>
      <c r="C29" s="39"/>
      <c r="D29" s="39"/>
      <c r="E29" s="39"/>
      <c r="F29" s="39"/>
      <c r="G29" s="39"/>
      <c r="H29" s="39"/>
      <c r="I29" s="39"/>
      <c r="J29" s="39"/>
      <c r="K29" s="39"/>
      <c r="L29" s="39"/>
      <c r="M29" s="37"/>
    </row>
    <row r="30" spans="1:13">
      <c r="A30" s="37"/>
      <c r="B30" s="39"/>
      <c r="C30" s="39"/>
      <c r="D30" s="39"/>
      <c r="E30" s="39"/>
      <c r="F30" s="39"/>
      <c r="G30" s="39"/>
      <c r="H30" s="39"/>
      <c r="I30" s="39"/>
      <c r="J30" s="39"/>
      <c r="K30" s="39"/>
      <c r="L30" s="39"/>
      <c r="M30" s="37"/>
    </row>
    <row r="31" spans="1:13">
      <c r="A31" s="37"/>
      <c r="B31" s="39"/>
      <c r="C31" s="39"/>
      <c r="D31" s="39"/>
      <c r="E31" s="39"/>
      <c r="F31" s="39"/>
      <c r="G31" s="39"/>
      <c r="H31" s="39"/>
      <c r="I31" s="39"/>
      <c r="J31" s="39"/>
      <c r="K31" s="39"/>
      <c r="L31" s="39"/>
      <c r="M31" s="37"/>
    </row>
    <row r="32" spans="1:13" ht="24.75" customHeight="1">
      <c r="A32" s="37"/>
      <c r="B32" s="39"/>
      <c r="C32" s="39"/>
      <c r="D32" s="39"/>
      <c r="E32" s="39"/>
      <c r="F32" s="39"/>
      <c r="G32" s="39"/>
      <c r="H32" s="39"/>
      <c r="I32" s="39"/>
      <c r="J32" s="39"/>
      <c r="K32" s="39"/>
      <c r="L32" s="39"/>
      <c r="M32" s="37"/>
    </row>
    <row r="33" spans="1:13" ht="41.25" customHeight="1">
      <c r="A33" s="37"/>
      <c r="B33" s="39"/>
      <c r="C33" s="39"/>
      <c r="D33" s="87" t="s">
        <v>325</v>
      </c>
      <c r="E33" s="87"/>
      <c r="F33" s="87"/>
      <c r="G33" s="87"/>
      <c r="H33" s="87"/>
      <c r="I33" s="87"/>
      <c r="J33" s="87"/>
      <c r="K33" s="39"/>
      <c r="L33" s="39"/>
      <c r="M33" s="37"/>
    </row>
    <row r="34" spans="1:13">
      <c r="A34" s="37"/>
      <c r="B34" s="39"/>
      <c r="C34" s="39"/>
      <c r="D34" s="39"/>
      <c r="E34" s="39"/>
      <c r="F34" s="39"/>
      <c r="G34" s="39"/>
      <c r="H34" s="39"/>
      <c r="I34" s="39"/>
      <c r="J34" s="39"/>
      <c r="K34" s="39"/>
      <c r="L34" s="39"/>
      <c r="M34" s="37"/>
    </row>
    <row r="35" spans="1:13">
      <c r="A35" s="37"/>
      <c r="B35" s="39"/>
      <c r="C35" s="39"/>
      <c r="D35" s="39"/>
      <c r="E35" s="39"/>
      <c r="F35" s="39"/>
      <c r="G35" s="39"/>
      <c r="H35" s="39"/>
      <c r="I35" s="39"/>
      <c r="J35" s="39"/>
      <c r="K35" s="39"/>
      <c r="L35" s="39"/>
      <c r="M35" s="37"/>
    </row>
    <row r="36" spans="1:13">
      <c r="A36" s="37"/>
      <c r="B36" s="39"/>
      <c r="C36" s="39"/>
      <c r="D36" s="39"/>
      <c r="E36" s="39"/>
      <c r="F36" s="39"/>
      <c r="G36" s="39"/>
      <c r="H36" s="39"/>
      <c r="I36" s="39"/>
      <c r="J36" s="39"/>
      <c r="K36" s="39"/>
      <c r="L36" s="39"/>
      <c r="M36" s="37"/>
    </row>
    <row r="37" spans="1:13" ht="61.5" customHeight="1">
      <c r="A37" s="37"/>
      <c r="B37" s="39"/>
      <c r="C37" s="88"/>
      <c r="D37" s="88"/>
      <c r="E37" s="88"/>
      <c r="F37" s="88"/>
      <c r="G37" s="88"/>
      <c r="H37" s="88"/>
      <c r="I37" s="88"/>
      <c r="J37" s="88"/>
      <c r="K37" s="88"/>
      <c r="L37" s="46"/>
      <c r="M37" s="37"/>
    </row>
    <row r="38" spans="1:13" ht="120" customHeight="1">
      <c r="A38" s="37"/>
      <c r="B38" s="39"/>
      <c r="C38" s="89" t="s">
        <v>316</v>
      </c>
      <c r="D38" s="89"/>
      <c r="E38" s="89"/>
      <c r="F38" s="89"/>
      <c r="G38" s="89"/>
      <c r="H38" s="89"/>
      <c r="I38" s="89"/>
      <c r="J38" s="89"/>
      <c r="K38" s="89"/>
      <c r="L38" s="46"/>
      <c r="M38" s="37"/>
    </row>
    <row r="39" spans="1:13" ht="14.25" customHeight="1">
      <c r="A39" s="37"/>
      <c r="B39" s="39"/>
      <c r="C39" s="90"/>
      <c r="D39" s="90"/>
      <c r="E39" s="90"/>
      <c r="F39" s="90"/>
      <c r="G39" s="90"/>
      <c r="H39" s="90"/>
      <c r="I39" s="90"/>
      <c r="J39" s="90"/>
      <c r="K39" s="90"/>
      <c r="L39" s="46"/>
      <c r="M39" s="37"/>
    </row>
    <row r="40" spans="1:13">
      <c r="A40" s="37"/>
      <c r="B40" s="39"/>
      <c r="C40" s="39"/>
      <c r="D40" s="39"/>
      <c r="E40" s="39"/>
      <c r="F40" s="39"/>
      <c r="G40" s="39"/>
      <c r="H40" s="39"/>
      <c r="I40" s="39"/>
      <c r="J40" s="39"/>
      <c r="K40" s="39"/>
      <c r="L40" s="39"/>
      <c r="M40" s="37"/>
    </row>
    <row r="41" spans="1:13">
      <c r="A41" s="37"/>
      <c r="B41" s="39"/>
      <c r="C41" s="39"/>
      <c r="D41" s="39"/>
      <c r="E41" s="39"/>
      <c r="F41" s="39"/>
      <c r="G41" s="39"/>
      <c r="H41" s="39"/>
      <c r="I41" s="39"/>
      <c r="J41" s="39"/>
      <c r="K41" s="39"/>
      <c r="L41" s="39"/>
      <c r="M41" s="37"/>
    </row>
    <row r="42" spans="1:13">
      <c r="A42" s="37"/>
      <c r="B42" s="39"/>
      <c r="C42" s="39"/>
      <c r="D42" s="39"/>
      <c r="E42" s="39"/>
      <c r="F42" s="39"/>
      <c r="G42" s="39"/>
      <c r="H42" s="39"/>
      <c r="I42" s="39"/>
      <c r="J42" s="39"/>
      <c r="K42" s="39"/>
      <c r="L42" s="39"/>
      <c r="M42" s="37"/>
    </row>
    <row r="43" spans="1:13">
      <c r="A43" s="37"/>
      <c r="B43" s="39"/>
      <c r="C43" s="39"/>
      <c r="D43" s="39"/>
      <c r="E43" s="39"/>
      <c r="F43" s="39"/>
      <c r="G43" s="47"/>
      <c r="H43" s="39"/>
      <c r="I43" s="39"/>
      <c r="J43" s="39"/>
      <c r="K43" s="39"/>
      <c r="L43" s="39"/>
      <c r="M43" s="37"/>
    </row>
    <row r="44" spans="1:13">
      <c r="A44" s="37"/>
      <c r="B44" s="39"/>
      <c r="C44" s="39"/>
      <c r="D44" s="39"/>
      <c r="E44" s="39"/>
      <c r="F44" s="39"/>
      <c r="G44" s="39"/>
      <c r="H44" s="39"/>
      <c r="I44" s="39"/>
      <c r="J44" s="39"/>
      <c r="K44" s="39"/>
      <c r="L44" s="39"/>
      <c r="M44" s="37"/>
    </row>
    <row r="45" spans="1:13">
      <c r="A45" s="37"/>
      <c r="B45" s="39"/>
      <c r="C45" s="39"/>
      <c r="D45" s="39"/>
      <c r="E45" s="39"/>
      <c r="F45" s="39"/>
      <c r="G45" s="39"/>
      <c r="H45" s="39"/>
      <c r="I45" s="39"/>
      <c r="J45" s="39"/>
      <c r="K45" s="39"/>
      <c r="L45" s="39"/>
      <c r="M45" s="37"/>
    </row>
    <row r="46" spans="1:13">
      <c r="A46" s="37"/>
      <c r="B46" s="39"/>
      <c r="C46" s="39"/>
      <c r="D46" s="39"/>
      <c r="E46" s="39"/>
      <c r="F46" s="39"/>
      <c r="G46" s="39"/>
      <c r="H46" s="39"/>
      <c r="I46" s="39"/>
      <c r="J46" s="39"/>
      <c r="K46" s="39"/>
      <c r="L46" s="39"/>
      <c r="M46" s="37"/>
    </row>
    <row r="47" spans="1:13">
      <c r="A47" s="37"/>
      <c r="B47" s="39"/>
      <c r="C47" s="39"/>
      <c r="D47" s="39"/>
      <c r="E47" s="39"/>
      <c r="F47" s="39"/>
      <c r="G47" s="39"/>
      <c r="H47" s="39"/>
      <c r="I47" s="39"/>
      <c r="J47" s="39"/>
      <c r="K47" s="39"/>
      <c r="L47" s="39"/>
      <c r="M47" s="37"/>
    </row>
    <row r="48" spans="1:13">
      <c r="A48" s="37"/>
      <c r="B48" s="39"/>
      <c r="C48" s="39"/>
      <c r="D48" s="39"/>
      <c r="E48" s="39"/>
      <c r="F48" s="39"/>
      <c r="G48" s="39"/>
      <c r="H48" s="39"/>
      <c r="I48" s="39"/>
      <c r="J48" s="39"/>
      <c r="K48" s="39"/>
      <c r="L48" s="39"/>
      <c r="M48" s="37"/>
    </row>
    <row r="49" spans="1:13">
      <c r="A49" s="37"/>
      <c r="B49" s="39"/>
      <c r="C49" s="39"/>
      <c r="D49" s="39"/>
      <c r="E49" s="39"/>
      <c r="F49" s="39"/>
      <c r="G49" s="39"/>
      <c r="H49" s="39"/>
      <c r="I49" s="39"/>
      <c r="J49" s="39"/>
      <c r="K49" s="39"/>
      <c r="L49" s="39"/>
      <c r="M49" s="37"/>
    </row>
    <row r="50" spans="1:13">
      <c r="A50" s="37"/>
      <c r="B50" s="39"/>
      <c r="C50" s="39"/>
      <c r="D50" s="39"/>
      <c r="E50" s="39"/>
      <c r="F50" s="39"/>
      <c r="G50" s="39"/>
      <c r="H50" s="39"/>
      <c r="I50" s="39"/>
      <c r="J50" s="39"/>
      <c r="K50" s="39"/>
      <c r="L50" s="39"/>
      <c r="M50" s="37"/>
    </row>
    <row r="51" spans="1:13">
      <c r="A51" s="37"/>
      <c r="B51" s="39"/>
      <c r="C51" s="39"/>
      <c r="D51" s="39"/>
      <c r="E51" s="39"/>
      <c r="F51" s="39"/>
      <c r="G51" s="39"/>
      <c r="H51" s="39"/>
      <c r="I51" s="39"/>
      <c r="J51" s="39"/>
      <c r="K51" s="39"/>
      <c r="L51" s="39"/>
      <c r="M51" s="37"/>
    </row>
    <row r="52" spans="1:13">
      <c r="A52" s="37"/>
      <c r="B52" s="39"/>
      <c r="C52" s="39"/>
      <c r="D52" s="39"/>
      <c r="E52" s="39"/>
      <c r="F52" s="39"/>
      <c r="G52" s="39"/>
      <c r="H52" s="39"/>
      <c r="I52" s="39"/>
      <c r="J52" s="39"/>
      <c r="K52" s="39"/>
      <c r="L52" s="39"/>
      <c r="M52" s="37"/>
    </row>
    <row r="53" spans="1:13" ht="39.75" customHeight="1">
      <c r="A53" s="37"/>
      <c r="B53" s="37"/>
      <c r="C53" s="37"/>
      <c r="D53" s="37"/>
      <c r="E53" s="37"/>
      <c r="F53" s="37"/>
      <c r="G53" s="37"/>
      <c r="H53" s="37"/>
      <c r="I53" s="37"/>
      <c r="J53" s="37"/>
      <c r="K53" s="37"/>
      <c r="L53" s="37"/>
      <c r="M53" s="37"/>
    </row>
    <row r="54" spans="1:13">
      <c r="C54" s="39"/>
      <c r="D54" s="39"/>
      <c r="E54" s="39"/>
      <c r="F54" s="39"/>
      <c r="G54" s="39"/>
      <c r="H54" s="39"/>
      <c r="I54" s="39"/>
      <c r="J54" s="39"/>
      <c r="K54" s="39"/>
      <c r="L54" s="39"/>
    </row>
    <row r="55" spans="1:13">
      <c r="C55" s="39"/>
      <c r="D55" s="39"/>
      <c r="E55" s="39"/>
      <c r="F55" s="39"/>
      <c r="G55" s="39"/>
      <c r="H55" s="39"/>
      <c r="I55" s="39"/>
      <c r="J55" s="39"/>
      <c r="K55" s="39"/>
      <c r="L55" s="39"/>
    </row>
    <row r="56" spans="1:13">
      <c r="C56" s="39"/>
      <c r="D56" s="39"/>
      <c r="E56" s="39"/>
      <c r="F56" s="39"/>
      <c r="G56" s="39"/>
      <c r="H56" s="39"/>
      <c r="I56" s="39"/>
      <c r="J56" s="39"/>
      <c r="K56" s="39"/>
      <c r="L56" s="39"/>
    </row>
  </sheetData>
  <mergeCells count="5">
    <mergeCell ref="C4:K5"/>
    <mergeCell ref="D33:J33"/>
    <mergeCell ref="C37:K37"/>
    <mergeCell ref="C38:K38"/>
    <mergeCell ref="C39:K39"/>
  </mergeCells>
  <printOptions horizontalCentered="1" verticalCentered="1"/>
  <pageMargins left="0.7" right="0.7" top="0.75" bottom="0.75" header="0.3" footer="0.3"/>
  <pageSetup paperSize="9" scale="60" orientation="portrait" r:id="rId1"/>
  <drawing r:id="rId2"/>
</worksheet>
</file>

<file path=xl/worksheets/sheet10.xml><?xml version="1.0" encoding="utf-8"?>
<worksheet xmlns="http://schemas.openxmlformats.org/spreadsheetml/2006/main" xmlns:r="http://schemas.openxmlformats.org/officeDocument/2006/relationships">
  <dimension ref="A1:F30"/>
  <sheetViews>
    <sheetView workbookViewId="0">
      <selection sqref="A1:H1"/>
    </sheetView>
  </sheetViews>
  <sheetFormatPr defaultRowHeight="14.4"/>
  <cols>
    <col min="2" max="2" width="36.33203125" customWidth="1"/>
  </cols>
  <sheetData>
    <row r="1" spans="1:6" ht="33" customHeight="1">
      <c r="A1" s="115" t="s">
        <v>132</v>
      </c>
      <c r="B1" s="115"/>
      <c r="C1" s="115"/>
      <c r="D1" s="115"/>
      <c r="E1" s="115"/>
      <c r="F1" s="115"/>
    </row>
    <row r="2" spans="1:6" ht="24.75" customHeight="1">
      <c r="A2" s="116" t="s">
        <v>5</v>
      </c>
      <c r="B2" s="116"/>
      <c r="C2" s="116"/>
      <c r="D2" s="116"/>
      <c r="E2" s="116"/>
      <c r="F2" s="116"/>
    </row>
    <row r="3" spans="1:6" s="4" customFormat="1" ht="29.25" customHeight="1">
      <c r="A3" s="17" t="s">
        <v>94</v>
      </c>
      <c r="B3" s="3" t="s">
        <v>0</v>
      </c>
      <c r="C3" s="3" t="s">
        <v>1</v>
      </c>
      <c r="D3" s="3" t="s">
        <v>2</v>
      </c>
      <c r="E3" s="17" t="s">
        <v>3</v>
      </c>
      <c r="F3" s="17" t="s">
        <v>4</v>
      </c>
    </row>
    <row r="4" spans="1:6" s="4" customFormat="1" ht="29.25" customHeight="1">
      <c r="A4" s="17"/>
      <c r="B4" s="24" t="s">
        <v>34</v>
      </c>
      <c r="C4" s="3"/>
      <c r="D4" s="3"/>
      <c r="E4" s="17"/>
      <c r="F4" s="17"/>
    </row>
    <row r="5" spans="1:6" ht="72">
      <c r="A5" s="1"/>
      <c r="B5" s="5" t="s">
        <v>95</v>
      </c>
      <c r="C5" s="1" t="s">
        <v>44</v>
      </c>
      <c r="D5" s="1">
        <f>'m.sheet e'!I7</f>
        <v>16</v>
      </c>
      <c r="E5" s="13">
        <v>1890.35</v>
      </c>
      <c r="F5" s="1">
        <f>E5*D5</f>
        <v>30245.599999999999</v>
      </c>
    </row>
    <row r="6" spans="1:6" ht="86.4">
      <c r="A6" s="1"/>
      <c r="B6" s="5" t="s">
        <v>97</v>
      </c>
      <c r="C6" s="1" t="s">
        <v>44</v>
      </c>
      <c r="D6" s="1">
        <f>'m.sheet e'!I14</f>
        <v>8</v>
      </c>
      <c r="E6" s="13">
        <v>9218.15</v>
      </c>
      <c r="F6" s="1">
        <f>E6*D6</f>
        <v>73745.2</v>
      </c>
    </row>
    <row r="7" spans="1:6" ht="43.2">
      <c r="A7" s="1"/>
      <c r="B7" s="5" t="s">
        <v>98</v>
      </c>
      <c r="C7" s="1" t="s">
        <v>44</v>
      </c>
      <c r="D7" s="1">
        <f>D6</f>
        <v>8</v>
      </c>
      <c r="E7" s="1">
        <v>88.95</v>
      </c>
      <c r="F7" s="1">
        <f>E7*D7</f>
        <v>711.6</v>
      </c>
    </row>
    <row r="8" spans="1:6" ht="187.2">
      <c r="A8" s="1"/>
      <c r="B8" s="5" t="s">
        <v>99</v>
      </c>
      <c r="C8" s="1" t="s">
        <v>100</v>
      </c>
      <c r="D8" s="1"/>
      <c r="E8" s="13">
        <v>23326.5</v>
      </c>
      <c r="F8" s="1">
        <f t="shared" ref="F8:F29" si="0">E8*D8</f>
        <v>0</v>
      </c>
    </row>
    <row r="9" spans="1:6" ht="144">
      <c r="A9" s="1"/>
      <c r="B9" s="5" t="s">
        <v>101</v>
      </c>
      <c r="C9" s="1"/>
      <c r="D9" s="1"/>
      <c r="E9" s="1"/>
      <c r="F9" s="1">
        <f t="shared" si="0"/>
        <v>0</v>
      </c>
    </row>
    <row r="10" spans="1:6">
      <c r="A10" s="1"/>
      <c r="B10" s="1" t="s">
        <v>102</v>
      </c>
      <c r="C10" s="1" t="s">
        <v>44</v>
      </c>
      <c r="D10" s="1">
        <f>'m.sheet e'!I28</f>
        <v>6</v>
      </c>
      <c r="E10" s="13">
        <v>1546.35</v>
      </c>
      <c r="F10" s="1">
        <f t="shared" si="0"/>
        <v>9278.0999999999985</v>
      </c>
    </row>
    <row r="11" spans="1:6">
      <c r="A11" s="1"/>
      <c r="B11" s="1" t="s">
        <v>103</v>
      </c>
      <c r="C11" s="1" t="s">
        <v>44</v>
      </c>
      <c r="D11" s="1">
        <f>'m.sheet e'!I34</f>
        <v>2</v>
      </c>
      <c r="E11" s="13">
        <v>1403.5</v>
      </c>
      <c r="F11" s="1">
        <f t="shared" si="0"/>
        <v>2807</v>
      </c>
    </row>
    <row r="12" spans="1:6" ht="158.4">
      <c r="A12" s="1"/>
      <c r="B12" s="5" t="s">
        <v>104</v>
      </c>
      <c r="C12" s="1"/>
      <c r="D12" s="1"/>
      <c r="E12" s="1"/>
      <c r="F12" s="1">
        <f t="shared" si="0"/>
        <v>0</v>
      </c>
    </row>
    <row r="13" spans="1:6">
      <c r="A13" s="1"/>
      <c r="B13" s="1" t="s">
        <v>105</v>
      </c>
      <c r="C13" s="1" t="s">
        <v>44</v>
      </c>
      <c r="D13" s="1">
        <f>'m.sheet e'!I41</f>
        <v>2</v>
      </c>
      <c r="E13" s="13">
        <v>12213.35</v>
      </c>
      <c r="F13" s="1">
        <f t="shared" si="0"/>
        <v>24426.7</v>
      </c>
    </row>
    <row r="14" spans="1:6">
      <c r="A14" s="1"/>
      <c r="B14" s="1" t="s">
        <v>106</v>
      </c>
      <c r="C14" s="1" t="s">
        <v>44</v>
      </c>
      <c r="D14" s="1">
        <f>'m.sheet e'!I47</f>
        <v>2</v>
      </c>
      <c r="E14" s="13">
        <v>11313.35</v>
      </c>
      <c r="F14" s="1">
        <f t="shared" si="0"/>
        <v>22626.7</v>
      </c>
    </row>
    <row r="15" spans="1:6" ht="230.4">
      <c r="A15" s="1"/>
      <c r="B15" s="5" t="s">
        <v>107</v>
      </c>
      <c r="C15" s="1" t="s">
        <v>100</v>
      </c>
      <c r="D15" s="1">
        <f>'m.sheet e'!I54</f>
        <v>2</v>
      </c>
      <c r="E15" s="13">
        <v>4270.6499999999996</v>
      </c>
      <c r="F15" s="1">
        <f t="shared" si="0"/>
        <v>8541.2999999999993</v>
      </c>
    </row>
    <row r="16" spans="1:6" ht="86.4">
      <c r="A16" s="1"/>
      <c r="B16" s="5" t="s">
        <v>108</v>
      </c>
      <c r="C16" s="1"/>
      <c r="D16" s="1"/>
      <c r="E16" s="1"/>
      <c r="F16" s="1">
        <f t="shared" si="0"/>
        <v>0</v>
      </c>
    </row>
    <row r="17" spans="1:6">
      <c r="A17" s="1"/>
      <c r="B17" s="1" t="s">
        <v>109</v>
      </c>
      <c r="C17" s="1" t="s">
        <v>110</v>
      </c>
      <c r="D17" s="1">
        <f>'m.sheet e'!I61</f>
        <v>100</v>
      </c>
      <c r="E17" s="1">
        <v>324.35000000000002</v>
      </c>
      <c r="F17" s="1">
        <f t="shared" si="0"/>
        <v>32435.000000000004</v>
      </c>
    </row>
    <row r="18" spans="1:6" ht="100.8">
      <c r="A18" s="1"/>
      <c r="B18" s="5" t="s">
        <v>111</v>
      </c>
      <c r="C18" s="1" t="s">
        <v>112</v>
      </c>
      <c r="D18" s="1">
        <v>1</v>
      </c>
      <c r="E18" s="13">
        <v>12377.45</v>
      </c>
      <c r="F18" s="1">
        <f t="shared" si="0"/>
        <v>12377.45</v>
      </c>
    </row>
    <row r="19" spans="1:6" ht="86.4">
      <c r="A19" s="1"/>
      <c r="B19" s="5" t="s">
        <v>113</v>
      </c>
      <c r="C19" s="1"/>
      <c r="D19" s="1"/>
      <c r="E19" s="1"/>
      <c r="F19" s="1">
        <f t="shared" si="0"/>
        <v>0</v>
      </c>
    </row>
    <row r="20" spans="1:6">
      <c r="A20" s="1"/>
      <c r="B20" s="1" t="s">
        <v>114</v>
      </c>
      <c r="C20" s="1" t="s">
        <v>44</v>
      </c>
      <c r="D20" s="1">
        <f>'m.sheet e'!I67</f>
        <v>2</v>
      </c>
      <c r="E20" s="13">
        <v>1039.2</v>
      </c>
      <c r="F20" s="1">
        <f t="shared" si="0"/>
        <v>2078.4</v>
      </c>
    </row>
    <row r="21" spans="1:6">
      <c r="A21" s="1"/>
      <c r="B21" s="1" t="s">
        <v>115</v>
      </c>
      <c r="C21" s="1" t="s">
        <v>44</v>
      </c>
      <c r="D21" s="1">
        <f>'m.sheet e'!I68</f>
        <v>4</v>
      </c>
      <c r="E21" s="1">
        <v>818.4</v>
      </c>
      <c r="F21" s="1">
        <f t="shared" si="0"/>
        <v>3273.6</v>
      </c>
    </row>
    <row r="22" spans="1:6">
      <c r="A22" s="1"/>
      <c r="B22" s="1" t="s">
        <v>116</v>
      </c>
      <c r="C22" s="1" t="s">
        <v>44</v>
      </c>
      <c r="D22" s="1">
        <f>'m.sheet e'!I69</f>
        <v>12</v>
      </c>
      <c r="E22" s="1">
        <v>591.6</v>
      </c>
      <c r="F22" s="1">
        <f t="shared" si="0"/>
        <v>7099.2000000000007</v>
      </c>
    </row>
    <row r="23" spans="1:6">
      <c r="A23" s="1"/>
      <c r="B23" s="1" t="s">
        <v>117</v>
      </c>
      <c r="C23" s="1" t="s">
        <v>44</v>
      </c>
      <c r="D23" s="1">
        <f>'m.sheet e'!I70</f>
        <v>28</v>
      </c>
      <c r="E23" s="1">
        <v>532.79999999999995</v>
      </c>
      <c r="F23" s="1">
        <f t="shared" si="0"/>
        <v>14918.399999999998</v>
      </c>
    </row>
    <row r="24" spans="1:6" ht="72">
      <c r="A24" s="1"/>
      <c r="B24" s="5" t="s">
        <v>118</v>
      </c>
      <c r="C24" s="1"/>
      <c r="D24" s="1"/>
      <c r="E24" s="1"/>
      <c r="F24" s="1">
        <f t="shared" si="0"/>
        <v>0</v>
      </c>
    </row>
    <row r="25" spans="1:6" ht="28.8">
      <c r="A25" s="1"/>
      <c r="B25" s="5" t="s">
        <v>119</v>
      </c>
      <c r="C25" s="1" t="s">
        <v>44</v>
      </c>
      <c r="D25" s="1">
        <f>'m.sheet e'!I79</f>
        <v>28</v>
      </c>
      <c r="E25" s="1">
        <v>582.25</v>
      </c>
      <c r="F25" s="1">
        <f t="shared" si="0"/>
        <v>16303</v>
      </c>
    </row>
    <row r="26" spans="1:6" ht="86.4">
      <c r="A26" s="1"/>
      <c r="B26" s="5" t="s">
        <v>120</v>
      </c>
      <c r="C26" s="1"/>
      <c r="D26" s="1"/>
      <c r="E26" s="1"/>
      <c r="F26" s="1">
        <f t="shared" si="0"/>
        <v>0</v>
      </c>
    </row>
    <row r="27" spans="1:6">
      <c r="A27" s="1"/>
      <c r="B27" s="1" t="s">
        <v>121</v>
      </c>
      <c r="C27" s="1"/>
      <c r="D27" s="1"/>
      <c r="E27" s="1"/>
      <c r="F27" s="1">
        <f t="shared" si="0"/>
        <v>0</v>
      </c>
    </row>
    <row r="28" spans="1:6">
      <c r="A28" s="1"/>
      <c r="B28" s="1" t="s">
        <v>122</v>
      </c>
      <c r="C28" s="1" t="s">
        <v>124</v>
      </c>
      <c r="D28" s="1">
        <v>50</v>
      </c>
      <c r="E28" s="1">
        <v>104.9</v>
      </c>
      <c r="F28" s="1">
        <f t="shared" si="0"/>
        <v>5245</v>
      </c>
    </row>
    <row r="29" spans="1:6">
      <c r="A29" s="1"/>
      <c r="B29" s="1" t="s">
        <v>123</v>
      </c>
      <c r="C29" s="1" t="s">
        <v>124</v>
      </c>
      <c r="D29" s="1">
        <v>50</v>
      </c>
      <c r="E29" s="1">
        <v>117.45</v>
      </c>
      <c r="F29" s="1">
        <f t="shared" si="0"/>
        <v>5872.5</v>
      </c>
    </row>
    <row r="30" spans="1:6">
      <c r="B30" s="23" t="s">
        <v>125</v>
      </c>
      <c r="C30" s="23"/>
      <c r="D30" s="23"/>
      <c r="E30" s="23"/>
      <c r="F30" s="23">
        <f>SUM(F5:F29)</f>
        <v>271984.75</v>
      </c>
    </row>
  </sheetData>
  <mergeCells count="2">
    <mergeCell ref="A1:F1"/>
    <mergeCell ref="A2:F2"/>
  </mergeCell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dimension ref="A1:I83"/>
  <sheetViews>
    <sheetView workbookViewId="0">
      <selection sqref="A1:I1"/>
    </sheetView>
  </sheetViews>
  <sheetFormatPr defaultRowHeight="14.4"/>
  <cols>
    <col min="2" max="2" width="16.109375" bestFit="1" customWidth="1"/>
  </cols>
  <sheetData>
    <row r="1" spans="1:9">
      <c r="A1" s="114" t="s">
        <v>132</v>
      </c>
      <c r="B1" s="114"/>
      <c r="C1" s="114"/>
      <c r="D1" s="114"/>
      <c r="E1" s="114"/>
      <c r="F1" s="114"/>
      <c r="G1" s="114"/>
      <c r="H1" s="114"/>
      <c r="I1" s="114"/>
    </row>
    <row r="2" spans="1:9">
      <c r="A2" s="117" t="s">
        <v>5</v>
      </c>
      <c r="B2" s="117"/>
      <c r="C2" s="117"/>
      <c r="D2" s="117"/>
      <c r="E2" s="117"/>
      <c r="F2" s="117"/>
      <c r="G2" s="117"/>
      <c r="H2" s="117"/>
      <c r="I2" s="117"/>
    </row>
    <row r="3" spans="1:9" ht="64.5" customHeight="1">
      <c r="A3" s="2" t="s">
        <v>12</v>
      </c>
      <c r="B3" s="103" t="str">
        <f>'electrical works'!B5</f>
        <v>Supply and erection of tube light, including rod, choke, starter with frame, flexible wire, including connection from ceiling rose, etc., complete. ii) single rod (40 watts) with one choke and one starter.</v>
      </c>
      <c r="C3" s="104"/>
      <c r="D3" s="104"/>
      <c r="E3" s="104"/>
      <c r="F3" s="104"/>
      <c r="G3" s="104"/>
      <c r="H3" s="104"/>
      <c r="I3" s="105"/>
    </row>
    <row r="4" spans="1:9" s="4" customFormat="1">
      <c r="A4" s="106" t="s">
        <v>6</v>
      </c>
      <c r="B4" s="100" t="s">
        <v>0</v>
      </c>
      <c r="C4" s="100" t="s">
        <v>1</v>
      </c>
      <c r="D4" s="10"/>
      <c r="E4" s="100" t="s">
        <v>14</v>
      </c>
      <c r="F4" s="102" t="s">
        <v>7</v>
      </c>
      <c r="G4" s="102"/>
      <c r="H4" s="102"/>
      <c r="I4" s="100" t="s">
        <v>2</v>
      </c>
    </row>
    <row r="5" spans="1:9" s="4" customFormat="1">
      <c r="A5" s="107"/>
      <c r="B5" s="101"/>
      <c r="C5" s="101"/>
      <c r="D5" s="11"/>
      <c r="E5" s="101"/>
      <c r="F5" s="3" t="s">
        <v>8</v>
      </c>
      <c r="G5" s="3" t="s">
        <v>9</v>
      </c>
      <c r="H5" s="3" t="s">
        <v>10</v>
      </c>
      <c r="I5" s="101"/>
    </row>
    <row r="6" spans="1:9">
      <c r="A6" s="1"/>
      <c r="B6" s="1" t="s">
        <v>96</v>
      </c>
      <c r="C6" s="1" t="s">
        <v>44</v>
      </c>
      <c r="D6" s="1">
        <v>2</v>
      </c>
      <c r="E6" s="1">
        <v>1</v>
      </c>
      <c r="F6" s="1">
        <v>8</v>
      </c>
      <c r="G6" s="1"/>
      <c r="H6" s="1"/>
      <c r="I6" s="1">
        <f>F6*E6*D6</f>
        <v>16</v>
      </c>
    </row>
    <row r="7" spans="1:9">
      <c r="A7" s="1"/>
      <c r="B7" s="1"/>
      <c r="C7" s="96" t="s">
        <v>52</v>
      </c>
      <c r="D7" s="97"/>
      <c r="E7" s="97"/>
      <c r="F7" s="97"/>
      <c r="G7" s="97"/>
      <c r="H7" s="98"/>
      <c r="I7" s="1">
        <f>SUM(I6:I6)</f>
        <v>16</v>
      </c>
    </row>
    <row r="8" spans="1:9">
      <c r="A8" s="1"/>
      <c r="B8" s="1"/>
      <c r="C8" s="96" t="s">
        <v>53</v>
      </c>
      <c r="D8" s="97"/>
      <c r="E8" s="97"/>
      <c r="F8" s="97"/>
      <c r="G8" s="97"/>
      <c r="H8" s="98"/>
      <c r="I8" s="14"/>
    </row>
    <row r="9" spans="1:9">
      <c r="A9" s="1"/>
      <c r="B9" s="6"/>
      <c r="C9" s="97" t="s">
        <v>77</v>
      </c>
      <c r="D9" s="97"/>
      <c r="E9" s="97"/>
      <c r="F9" s="97"/>
      <c r="G9" s="97"/>
      <c r="H9" s="97"/>
      <c r="I9" s="20"/>
    </row>
    <row r="10" spans="1:9" ht="64.5" customHeight="1">
      <c r="A10" s="2" t="s">
        <v>12</v>
      </c>
      <c r="B10" s="103" t="str">
        <f>'electrical works'!B6</f>
        <v>Providing and fixing Copper winded ceiling fan made of Pak/Younas/G.F.C or NEECA approved equivalent i/c the cost of necessary cable and hardware for connection as approved and directed by Engineer Incharge. iii) 56" dia</v>
      </c>
      <c r="C10" s="104"/>
      <c r="D10" s="104"/>
      <c r="E10" s="104"/>
      <c r="F10" s="104"/>
      <c r="G10" s="104"/>
      <c r="H10" s="104"/>
      <c r="I10" s="105"/>
    </row>
    <row r="11" spans="1:9" s="4" customFormat="1">
      <c r="A11" s="106" t="s">
        <v>6</v>
      </c>
      <c r="B11" s="100" t="s">
        <v>0</v>
      </c>
      <c r="C11" s="100" t="s">
        <v>1</v>
      </c>
      <c r="D11" s="10"/>
      <c r="E11" s="100" t="s">
        <v>14</v>
      </c>
      <c r="F11" s="102" t="s">
        <v>7</v>
      </c>
      <c r="G11" s="102"/>
      <c r="H11" s="102"/>
      <c r="I11" s="100" t="s">
        <v>2</v>
      </c>
    </row>
    <row r="12" spans="1:9" s="4" customFormat="1">
      <c r="A12" s="107"/>
      <c r="B12" s="101"/>
      <c r="C12" s="101"/>
      <c r="D12" s="11"/>
      <c r="E12" s="101"/>
      <c r="F12" s="3" t="s">
        <v>8</v>
      </c>
      <c r="G12" s="3" t="s">
        <v>9</v>
      </c>
      <c r="H12" s="3" t="s">
        <v>10</v>
      </c>
      <c r="I12" s="101"/>
    </row>
    <row r="13" spans="1:9">
      <c r="A13" s="1"/>
      <c r="B13" s="1" t="s">
        <v>96</v>
      </c>
      <c r="C13" s="1" t="s">
        <v>44</v>
      </c>
      <c r="D13" s="1">
        <v>2</v>
      </c>
      <c r="E13" s="1">
        <v>1</v>
      </c>
      <c r="F13" s="1">
        <v>4</v>
      </c>
      <c r="G13" s="1"/>
      <c r="H13" s="1"/>
      <c r="I13" s="1">
        <f>F13*E13*D13</f>
        <v>8</v>
      </c>
    </row>
    <row r="14" spans="1:9">
      <c r="A14" s="1"/>
      <c r="B14" s="1"/>
      <c r="C14" s="96" t="s">
        <v>52</v>
      </c>
      <c r="D14" s="97"/>
      <c r="E14" s="97"/>
      <c r="F14" s="97"/>
      <c r="G14" s="97"/>
      <c r="H14" s="98"/>
      <c r="I14" s="1">
        <f>SUM(I13:I13)</f>
        <v>8</v>
      </c>
    </row>
    <row r="15" spans="1:9">
      <c r="A15" s="1"/>
      <c r="B15" s="1"/>
      <c r="C15" s="96" t="s">
        <v>53</v>
      </c>
      <c r="D15" s="97"/>
      <c r="E15" s="97"/>
      <c r="F15" s="97"/>
      <c r="G15" s="97"/>
      <c r="H15" s="98"/>
      <c r="I15" s="14"/>
    </row>
    <row r="16" spans="1:9">
      <c r="A16" s="1"/>
      <c r="B16" s="6"/>
      <c r="C16" s="97" t="s">
        <v>77</v>
      </c>
      <c r="D16" s="97"/>
      <c r="E16" s="97"/>
      <c r="F16" s="97"/>
      <c r="G16" s="97"/>
      <c r="H16" s="97"/>
      <c r="I16" s="20"/>
    </row>
    <row r="17" spans="1:9" ht="110.25" customHeight="1">
      <c r="A17" s="2" t="s">
        <v>12</v>
      </c>
      <c r="B17" s="103" t="str">
        <f>'electrical works'!B8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7" s="104"/>
      <c r="D17" s="104"/>
      <c r="E17" s="104"/>
      <c r="F17" s="104"/>
      <c r="G17" s="104"/>
      <c r="H17" s="104"/>
      <c r="I17" s="105"/>
    </row>
    <row r="18" spans="1:9" s="4" customFormat="1">
      <c r="A18" s="106" t="s">
        <v>6</v>
      </c>
      <c r="B18" s="100" t="s">
        <v>0</v>
      </c>
      <c r="C18" s="100" t="s">
        <v>1</v>
      </c>
      <c r="D18" s="10"/>
      <c r="E18" s="100" t="s">
        <v>14</v>
      </c>
      <c r="F18" s="102" t="s">
        <v>7</v>
      </c>
      <c r="G18" s="102"/>
      <c r="H18" s="102"/>
      <c r="I18" s="100" t="s">
        <v>2</v>
      </c>
    </row>
    <row r="19" spans="1:9" s="4" customFormat="1">
      <c r="A19" s="107"/>
      <c r="B19" s="101"/>
      <c r="C19" s="101"/>
      <c r="D19" s="11"/>
      <c r="E19" s="101"/>
      <c r="F19" s="3" t="s">
        <v>8</v>
      </c>
      <c r="G19" s="3" t="s">
        <v>9</v>
      </c>
      <c r="H19" s="3" t="s">
        <v>10</v>
      </c>
      <c r="I19" s="101"/>
    </row>
    <row r="20" spans="1:9">
      <c r="A20" s="1"/>
      <c r="B20" s="1" t="s">
        <v>96</v>
      </c>
      <c r="C20" s="1" t="s">
        <v>44</v>
      </c>
      <c r="D20" s="1">
        <v>2</v>
      </c>
      <c r="E20" s="1">
        <v>1</v>
      </c>
      <c r="F20" s="1">
        <v>1</v>
      </c>
      <c r="G20" s="1">
        <v>1</v>
      </c>
      <c r="H20" s="1"/>
      <c r="I20" s="1">
        <f>F20*E20*D20</f>
        <v>2</v>
      </c>
    </row>
    <row r="21" spans="1:9">
      <c r="A21" s="1"/>
      <c r="B21" s="1"/>
      <c r="C21" s="96" t="s">
        <v>52</v>
      </c>
      <c r="D21" s="97"/>
      <c r="E21" s="97"/>
      <c r="F21" s="97"/>
      <c r="G21" s="97"/>
      <c r="H21" s="98"/>
      <c r="I21" s="1">
        <f>SUM(I20:I20)</f>
        <v>2</v>
      </c>
    </row>
    <row r="22" spans="1:9">
      <c r="A22" s="1"/>
      <c r="B22" s="1"/>
      <c r="C22" s="96" t="s">
        <v>53</v>
      </c>
      <c r="D22" s="97"/>
      <c r="E22" s="97"/>
      <c r="F22" s="97"/>
      <c r="G22" s="97"/>
      <c r="H22" s="98"/>
      <c r="I22" s="14"/>
    </row>
    <row r="23" spans="1:9">
      <c r="A23" s="1"/>
      <c r="B23" s="6"/>
      <c r="C23" s="97" t="s">
        <v>77</v>
      </c>
      <c r="D23" s="97"/>
      <c r="E23" s="97"/>
      <c r="F23" s="97"/>
      <c r="G23" s="97"/>
      <c r="H23" s="97"/>
      <c r="I23" s="20"/>
    </row>
    <row r="24" spans="1:9" ht="81" customHeight="1">
      <c r="A24" s="2" t="s">
        <v>12</v>
      </c>
      <c r="B24" s="103" t="str">
        <f>'electrical works'!B9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4" s="104"/>
      <c r="D24" s="104"/>
      <c r="E24" s="104"/>
      <c r="F24" s="104"/>
      <c r="G24" s="104"/>
      <c r="H24" s="104"/>
      <c r="I24" s="105"/>
    </row>
    <row r="25" spans="1:9" s="4" customFormat="1">
      <c r="A25" s="106" t="s">
        <v>6</v>
      </c>
      <c r="B25" s="100" t="s">
        <v>0</v>
      </c>
      <c r="C25" s="100" t="s">
        <v>1</v>
      </c>
      <c r="D25" s="10"/>
      <c r="E25" s="100" t="s">
        <v>14</v>
      </c>
      <c r="F25" s="102" t="s">
        <v>7</v>
      </c>
      <c r="G25" s="102"/>
      <c r="H25" s="102"/>
      <c r="I25" s="100" t="s">
        <v>2</v>
      </c>
    </row>
    <row r="26" spans="1:9" s="4" customFormat="1">
      <c r="A26" s="107"/>
      <c r="B26" s="101"/>
      <c r="C26" s="101"/>
      <c r="D26" s="11"/>
      <c r="E26" s="101"/>
      <c r="F26" s="3" t="s">
        <v>8</v>
      </c>
      <c r="G26" s="3" t="s">
        <v>9</v>
      </c>
      <c r="H26" s="3" t="s">
        <v>10</v>
      </c>
      <c r="I26" s="101"/>
    </row>
    <row r="27" spans="1:9">
      <c r="A27" s="1"/>
      <c r="B27" s="1" t="str">
        <f>'electrical works'!B10</f>
        <v>(ii) 6-40 Amp (6 KA)</v>
      </c>
      <c r="C27" s="1" t="s">
        <v>44</v>
      </c>
      <c r="D27" s="1">
        <v>2</v>
      </c>
      <c r="E27" s="1">
        <v>1</v>
      </c>
      <c r="F27" s="1">
        <v>3</v>
      </c>
      <c r="G27" s="1"/>
      <c r="H27" s="1"/>
      <c r="I27" s="1">
        <f>F27*E27*D27</f>
        <v>6</v>
      </c>
    </row>
    <row r="28" spans="1:9">
      <c r="A28" s="1"/>
      <c r="B28" s="1"/>
      <c r="C28" s="96" t="s">
        <v>52</v>
      </c>
      <c r="D28" s="97"/>
      <c r="E28" s="97"/>
      <c r="F28" s="97"/>
      <c r="G28" s="97"/>
      <c r="H28" s="98"/>
      <c r="I28" s="1">
        <f>SUM(I27:I27)</f>
        <v>6</v>
      </c>
    </row>
    <row r="29" spans="1:9">
      <c r="A29" s="1"/>
      <c r="B29" s="1"/>
      <c r="C29" s="96" t="s">
        <v>53</v>
      </c>
      <c r="D29" s="97"/>
      <c r="E29" s="97"/>
      <c r="F29" s="97"/>
      <c r="G29" s="97"/>
      <c r="H29" s="98"/>
      <c r="I29" s="14"/>
    </row>
    <row r="30" spans="1:9">
      <c r="A30" s="1"/>
      <c r="B30" s="6"/>
      <c r="C30" s="97" t="s">
        <v>77</v>
      </c>
      <c r="D30" s="97"/>
      <c r="E30" s="97"/>
      <c r="F30" s="97"/>
      <c r="G30" s="97"/>
      <c r="H30" s="97"/>
      <c r="I30" s="20"/>
    </row>
    <row r="31" spans="1:9" s="4" customFormat="1">
      <c r="A31" s="106" t="s">
        <v>6</v>
      </c>
      <c r="B31" s="100" t="s">
        <v>0</v>
      </c>
      <c r="C31" s="100" t="s">
        <v>1</v>
      </c>
      <c r="D31" s="10"/>
      <c r="E31" s="100" t="s">
        <v>14</v>
      </c>
      <c r="F31" s="102" t="s">
        <v>7</v>
      </c>
      <c r="G31" s="102"/>
      <c r="H31" s="102"/>
      <c r="I31" s="100" t="s">
        <v>2</v>
      </c>
    </row>
    <row r="32" spans="1:9" s="4" customFormat="1">
      <c r="A32" s="107"/>
      <c r="B32" s="101"/>
      <c r="C32" s="101"/>
      <c r="D32" s="11"/>
      <c r="E32" s="101"/>
      <c r="F32" s="3" t="s">
        <v>8</v>
      </c>
      <c r="G32" s="3" t="s">
        <v>9</v>
      </c>
      <c r="H32" s="3" t="s">
        <v>10</v>
      </c>
      <c r="I32" s="101"/>
    </row>
    <row r="33" spans="1:9">
      <c r="A33" s="1"/>
      <c r="B33" s="1" t="str">
        <f>'electrical works'!B11</f>
        <v>(iii) 6-63 Amp (10 KA)</v>
      </c>
      <c r="C33" s="1" t="s">
        <v>44</v>
      </c>
      <c r="D33" s="1">
        <v>2</v>
      </c>
      <c r="E33" s="1">
        <v>1</v>
      </c>
      <c r="F33" s="1">
        <v>1</v>
      </c>
      <c r="G33" s="1"/>
      <c r="H33" s="1"/>
      <c r="I33" s="1">
        <f>F33*E33*D33</f>
        <v>2</v>
      </c>
    </row>
    <row r="34" spans="1:9">
      <c r="A34" s="1"/>
      <c r="B34" s="1"/>
      <c r="C34" s="96" t="s">
        <v>52</v>
      </c>
      <c r="D34" s="97"/>
      <c r="E34" s="97"/>
      <c r="F34" s="97"/>
      <c r="G34" s="97"/>
      <c r="H34" s="98"/>
      <c r="I34" s="1">
        <f>SUM(I33:I33)</f>
        <v>2</v>
      </c>
    </row>
    <row r="35" spans="1:9">
      <c r="A35" s="1"/>
      <c r="B35" s="1"/>
      <c r="C35" s="96" t="s">
        <v>53</v>
      </c>
      <c r="D35" s="97"/>
      <c r="E35" s="97"/>
      <c r="F35" s="97"/>
      <c r="G35" s="97"/>
      <c r="H35" s="98"/>
      <c r="I35" s="14"/>
    </row>
    <row r="36" spans="1:9">
      <c r="A36" s="1"/>
      <c r="B36" s="6"/>
      <c r="C36" s="97" t="s">
        <v>77</v>
      </c>
      <c r="D36" s="97"/>
      <c r="E36" s="97"/>
      <c r="F36" s="97"/>
      <c r="G36" s="97"/>
      <c r="H36" s="97"/>
      <c r="I36" s="20"/>
    </row>
    <row r="37" spans="1:9" ht="81" customHeight="1">
      <c r="A37" s="2" t="s">
        <v>12</v>
      </c>
      <c r="B37" s="103" t="str">
        <f>'electrical works'!B12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7" s="104"/>
      <c r="D37" s="104"/>
      <c r="E37" s="104"/>
      <c r="F37" s="104"/>
      <c r="G37" s="104"/>
      <c r="H37" s="104"/>
      <c r="I37" s="105"/>
    </row>
    <row r="38" spans="1:9" s="4" customFormat="1">
      <c r="A38" s="106" t="s">
        <v>6</v>
      </c>
      <c r="B38" s="100" t="s">
        <v>0</v>
      </c>
      <c r="C38" s="100" t="s">
        <v>1</v>
      </c>
      <c r="D38" s="10"/>
      <c r="E38" s="100" t="s">
        <v>14</v>
      </c>
      <c r="F38" s="102" t="s">
        <v>7</v>
      </c>
      <c r="G38" s="102"/>
      <c r="H38" s="102"/>
      <c r="I38" s="100" t="s">
        <v>2</v>
      </c>
    </row>
    <row r="39" spans="1:9" s="4" customFormat="1">
      <c r="A39" s="107"/>
      <c r="B39" s="101"/>
      <c r="C39" s="101"/>
      <c r="D39" s="11"/>
      <c r="E39" s="101"/>
      <c r="F39" s="3" t="s">
        <v>8</v>
      </c>
      <c r="G39" s="3" t="s">
        <v>9</v>
      </c>
      <c r="H39" s="3" t="s">
        <v>10</v>
      </c>
      <c r="I39" s="101"/>
    </row>
    <row r="40" spans="1:9">
      <c r="A40" s="1"/>
      <c r="B40" s="1" t="str">
        <f>'electrical works'!B13</f>
        <v>(ii) 15-100 Amp (10 KA,15KA)</v>
      </c>
      <c r="C40" s="1" t="s">
        <v>44</v>
      </c>
      <c r="D40" s="1">
        <v>2</v>
      </c>
      <c r="E40" s="1">
        <v>1</v>
      </c>
      <c r="F40" s="1">
        <v>1</v>
      </c>
      <c r="G40" s="1"/>
      <c r="H40" s="1"/>
      <c r="I40" s="1">
        <f>F40*E40*D40</f>
        <v>2</v>
      </c>
    </row>
    <row r="41" spans="1:9">
      <c r="A41" s="1"/>
      <c r="B41" s="1"/>
      <c r="C41" s="96" t="s">
        <v>52</v>
      </c>
      <c r="D41" s="97"/>
      <c r="E41" s="97"/>
      <c r="F41" s="97"/>
      <c r="G41" s="97"/>
      <c r="H41" s="98"/>
      <c r="I41" s="1">
        <f>SUM(I40:I40)</f>
        <v>2</v>
      </c>
    </row>
    <row r="42" spans="1:9">
      <c r="A42" s="1"/>
      <c r="B42" s="1"/>
      <c r="C42" s="96" t="s">
        <v>53</v>
      </c>
      <c r="D42" s="97"/>
      <c r="E42" s="97"/>
      <c r="F42" s="97"/>
      <c r="G42" s="97"/>
      <c r="H42" s="98"/>
      <c r="I42" s="14"/>
    </row>
    <row r="43" spans="1:9">
      <c r="A43" s="1"/>
      <c r="B43" s="6"/>
      <c r="C43" s="97" t="s">
        <v>77</v>
      </c>
      <c r="D43" s="97"/>
      <c r="E43" s="97"/>
      <c r="F43" s="97"/>
      <c r="G43" s="97"/>
      <c r="H43" s="97"/>
      <c r="I43" s="20"/>
    </row>
    <row r="44" spans="1:9" s="4" customFormat="1">
      <c r="A44" s="106" t="s">
        <v>6</v>
      </c>
      <c r="B44" s="100" t="s">
        <v>0</v>
      </c>
      <c r="C44" s="100" t="s">
        <v>1</v>
      </c>
      <c r="D44" s="10"/>
      <c r="E44" s="100" t="s">
        <v>14</v>
      </c>
      <c r="F44" s="102" t="s">
        <v>7</v>
      </c>
      <c r="G44" s="102"/>
      <c r="H44" s="102"/>
      <c r="I44" s="100" t="s">
        <v>2</v>
      </c>
    </row>
    <row r="45" spans="1:9" s="4" customFormat="1">
      <c r="A45" s="107"/>
      <c r="B45" s="101"/>
      <c r="C45" s="101"/>
      <c r="D45" s="11"/>
      <c r="E45" s="101"/>
      <c r="F45" s="3" t="s">
        <v>8</v>
      </c>
      <c r="G45" s="3" t="s">
        <v>9</v>
      </c>
      <c r="H45" s="3" t="s">
        <v>10</v>
      </c>
      <c r="I45" s="101"/>
    </row>
    <row r="46" spans="1:9">
      <c r="A46" s="1"/>
      <c r="B46" s="1" t="str">
        <f>'electrical works'!B14</f>
        <v>(i) 15-63 Amp(7.5 KA)</v>
      </c>
      <c r="C46" s="1" t="s">
        <v>44</v>
      </c>
      <c r="D46" s="1">
        <v>2</v>
      </c>
      <c r="E46" s="1">
        <v>1</v>
      </c>
      <c r="F46" s="1">
        <v>1</v>
      </c>
      <c r="G46" s="1"/>
      <c r="H46" s="1"/>
      <c r="I46" s="1">
        <f>F46*E46*D46</f>
        <v>2</v>
      </c>
    </row>
    <row r="47" spans="1:9">
      <c r="A47" s="1"/>
      <c r="B47" s="1"/>
      <c r="C47" s="96" t="s">
        <v>52</v>
      </c>
      <c r="D47" s="97"/>
      <c r="E47" s="97"/>
      <c r="F47" s="97"/>
      <c r="G47" s="97"/>
      <c r="H47" s="98"/>
      <c r="I47" s="1">
        <f>SUM(I46:I46)</f>
        <v>2</v>
      </c>
    </row>
    <row r="48" spans="1:9">
      <c r="A48" s="1"/>
      <c r="B48" s="1"/>
      <c r="C48" s="96" t="s">
        <v>53</v>
      </c>
      <c r="D48" s="97"/>
      <c r="E48" s="97"/>
      <c r="F48" s="97"/>
      <c r="G48" s="97"/>
      <c r="H48" s="98"/>
      <c r="I48" s="14"/>
    </row>
    <row r="49" spans="1:9">
      <c r="A49" s="1"/>
      <c r="B49" s="6"/>
      <c r="C49" s="97" t="s">
        <v>77</v>
      </c>
      <c r="D49" s="97"/>
      <c r="E49" s="97"/>
      <c r="F49" s="97"/>
      <c r="G49" s="97"/>
      <c r="H49" s="97"/>
      <c r="I49" s="20"/>
    </row>
    <row r="50" spans="1:9" ht="135.75" customHeight="1">
      <c r="A50" s="2" t="s">
        <v>12</v>
      </c>
      <c r="B50" s="103" t="str">
        <f>'electrical works'!B15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0" s="104"/>
      <c r="D50" s="104"/>
      <c r="E50" s="104"/>
      <c r="F50" s="104"/>
      <c r="G50" s="104"/>
      <c r="H50" s="104"/>
      <c r="I50" s="105"/>
    </row>
    <row r="51" spans="1:9" s="4" customFormat="1">
      <c r="A51" s="106" t="s">
        <v>6</v>
      </c>
      <c r="B51" s="100" t="s">
        <v>0</v>
      </c>
      <c r="C51" s="100" t="s">
        <v>1</v>
      </c>
      <c r="D51" s="10"/>
      <c r="E51" s="100" t="s">
        <v>14</v>
      </c>
      <c r="F51" s="102" t="s">
        <v>7</v>
      </c>
      <c r="G51" s="102"/>
      <c r="H51" s="102"/>
      <c r="I51" s="100" t="s">
        <v>2</v>
      </c>
    </row>
    <row r="52" spans="1:9" s="4" customFormat="1">
      <c r="A52" s="107"/>
      <c r="B52" s="101"/>
      <c r="C52" s="101"/>
      <c r="D52" s="11"/>
      <c r="E52" s="101"/>
      <c r="F52" s="3" t="s">
        <v>8</v>
      </c>
      <c r="G52" s="3" t="s">
        <v>9</v>
      </c>
      <c r="H52" s="3" t="s">
        <v>10</v>
      </c>
      <c r="I52" s="101"/>
    </row>
    <row r="53" spans="1:9">
      <c r="A53" s="1"/>
      <c r="B53" s="1" t="e">
        <f>'electrical works'!#REF!</f>
        <v>#REF!</v>
      </c>
      <c r="C53" s="1" t="s">
        <v>44</v>
      </c>
      <c r="D53" s="1">
        <v>2</v>
      </c>
      <c r="E53" s="1">
        <v>1</v>
      </c>
      <c r="F53" s="1">
        <v>1</v>
      </c>
      <c r="G53" s="1"/>
      <c r="H53" s="1"/>
      <c r="I53" s="1">
        <f>F53*E53*D53</f>
        <v>2</v>
      </c>
    </row>
    <row r="54" spans="1:9">
      <c r="A54" s="1"/>
      <c r="B54" s="1"/>
      <c r="C54" s="96" t="s">
        <v>52</v>
      </c>
      <c r="D54" s="97"/>
      <c r="E54" s="97"/>
      <c r="F54" s="97"/>
      <c r="G54" s="97"/>
      <c r="H54" s="98"/>
      <c r="I54" s="1">
        <f>SUM(I53:I53)</f>
        <v>2</v>
      </c>
    </row>
    <row r="55" spans="1:9">
      <c r="A55" s="1"/>
      <c r="B55" s="1"/>
      <c r="C55" s="96" t="s">
        <v>53</v>
      </c>
      <c r="D55" s="97"/>
      <c r="E55" s="97"/>
      <c r="F55" s="97"/>
      <c r="G55" s="97"/>
      <c r="H55" s="98"/>
      <c r="I55" s="14"/>
    </row>
    <row r="56" spans="1:9">
      <c r="A56" s="1"/>
      <c r="B56" s="6"/>
      <c r="C56" s="97" t="s">
        <v>77</v>
      </c>
      <c r="D56" s="97"/>
      <c r="E56" s="97"/>
      <c r="F56" s="97"/>
      <c r="G56" s="97"/>
      <c r="H56" s="97"/>
      <c r="I56" s="20"/>
    </row>
    <row r="57" spans="1:9" ht="135.75" customHeight="1">
      <c r="A57" s="2" t="s">
        <v>12</v>
      </c>
      <c r="B57" s="103" t="str">
        <f>'electrical works'!B16</f>
        <v>Supply and erection of single core PVC insulated copper conductor cables, in prelaid PVC pipe/M.S. conduit/G.I pipe/wooden strip batten/wooden casing an capping/G.I. wire/trenches (rate for cables only):</v>
      </c>
      <c r="C57" s="104"/>
      <c r="D57" s="104"/>
      <c r="E57" s="104"/>
      <c r="F57" s="104"/>
      <c r="G57" s="104"/>
      <c r="H57" s="104"/>
      <c r="I57" s="105"/>
    </row>
    <row r="58" spans="1:9" s="4" customFormat="1">
      <c r="A58" s="106" t="s">
        <v>6</v>
      </c>
      <c r="B58" s="100" t="s">
        <v>0</v>
      </c>
      <c r="C58" s="100" t="s">
        <v>1</v>
      </c>
      <c r="D58" s="10"/>
      <c r="E58" s="100" t="s">
        <v>14</v>
      </c>
      <c r="F58" s="102" t="s">
        <v>7</v>
      </c>
      <c r="G58" s="102"/>
      <c r="H58" s="102"/>
      <c r="I58" s="100" t="s">
        <v>2</v>
      </c>
    </row>
    <row r="59" spans="1:9" s="4" customFormat="1">
      <c r="A59" s="107"/>
      <c r="B59" s="101"/>
      <c r="C59" s="101"/>
      <c r="D59" s="11"/>
      <c r="E59" s="101"/>
      <c r="F59" s="3" t="s">
        <v>8</v>
      </c>
      <c r="G59" s="3" t="s">
        <v>9</v>
      </c>
      <c r="H59" s="3" t="s">
        <v>10</v>
      </c>
      <c r="I59" s="101"/>
    </row>
    <row r="60" spans="1:9">
      <c r="A60" s="1"/>
      <c r="B60" s="1" t="str">
        <f>'electrical works'!B17</f>
        <v>v) 7/1.12 mm (7/0.044")</v>
      </c>
      <c r="C60" s="1" t="s">
        <v>44</v>
      </c>
      <c r="D60" s="1">
        <v>2</v>
      </c>
      <c r="E60" s="1">
        <v>1</v>
      </c>
      <c r="F60" s="1">
        <v>50</v>
      </c>
      <c r="G60" s="1"/>
      <c r="H60" s="1"/>
      <c r="I60" s="1">
        <f>F60*E60*D60</f>
        <v>100</v>
      </c>
    </row>
    <row r="61" spans="1:9">
      <c r="A61" s="1"/>
      <c r="B61" s="1"/>
      <c r="C61" s="96" t="s">
        <v>52</v>
      </c>
      <c r="D61" s="97"/>
      <c r="E61" s="97"/>
      <c r="F61" s="97"/>
      <c r="G61" s="97"/>
      <c r="H61" s="98"/>
      <c r="I61" s="1">
        <f>SUM(I60:I60)</f>
        <v>100</v>
      </c>
    </row>
    <row r="62" spans="1:9">
      <c r="A62" s="1"/>
      <c r="B62" s="1"/>
      <c r="C62" s="96" t="s">
        <v>53</v>
      </c>
      <c r="D62" s="97"/>
      <c r="E62" s="97"/>
      <c r="F62" s="97"/>
      <c r="G62" s="97"/>
      <c r="H62" s="98"/>
      <c r="I62" s="14"/>
    </row>
    <row r="63" spans="1:9">
      <c r="A63" s="1"/>
      <c r="B63" s="6"/>
      <c r="C63" s="97" t="s">
        <v>77</v>
      </c>
      <c r="D63" s="97"/>
      <c r="E63" s="97"/>
      <c r="F63" s="97"/>
      <c r="G63" s="97"/>
      <c r="H63" s="97"/>
      <c r="I63" s="20"/>
    </row>
    <row r="64" spans="1:9" ht="135.75" customHeight="1">
      <c r="A64" s="2" t="s">
        <v>12</v>
      </c>
      <c r="B64" s="103" t="str">
        <f>'electrical works'!B19</f>
        <v>P/F PVC double layer Switch kit Face plate with specified switch holes i/c the cost of switches / sockets / dimmer made of Hi-Life / Bush / Schenider, screws complete as approved and directed by the Engineer Incharge</v>
      </c>
      <c r="C64" s="104"/>
      <c r="D64" s="104"/>
      <c r="E64" s="104"/>
      <c r="F64" s="104"/>
      <c r="G64" s="104"/>
      <c r="H64" s="104"/>
      <c r="I64" s="105"/>
    </row>
    <row r="65" spans="1:9" s="4" customFormat="1">
      <c r="A65" s="106" t="s">
        <v>6</v>
      </c>
      <c r="B65" s="100" t="s">
        <v>0</v>
      </c>
      <c r="C65" s="100" t="s">
        <v>1</v>
      </c>
      <c r="D65" s="10"/>
      <c r="E65" s="100" t="s">
        <v>14</v>
      </c>
      <c r="F65" s="102" t="s">
        <v>7</v>
      </c>
      <c r="G65" s="102"/>
      <c r="H65" s="102"/>
      <c r="I65" s="100" t="s">
        <v>2</v>
      </c>
    </row>
    <row r="66" spans="1:9" s="4" customFormat="1">
      <c r="A66" s="107"/>
      <c r="B66" s="101"/>
      <c r="C66" s="101"/>
      <c r="D66" s="11"/>
      <c r="E66" s="101"/>
      <c r="F66" s="3" t="s">
        <v>8</v>
      </c>
      <c r="G66" s="3" t="s">
        <v>9</v>
      </c>
      <c r="H66" s="3" t="s">
        <v>10</v>
      </c>
      <c r="I66" s="101"/>
    </row>
    <row r="67" spans="1:9">
      <c r="A67" s="1"/>
      <c r="B67" s="1" t="str">
        <f>'electrical works'!B20</f>
        <v>(ii) 05 Gange</v>
      </c>
      <c r="C67" s="1" t="s">
        <v>44</v>
      </c>
      <c r="D67" s="1">
        <v>2</v>
      </c>
      <c r="E67" s="1">
        <v>1</v>
      </c>
      <c r="F67" s="1">
        <v>1</v>
      </c>
      <c r="G67" s="1"/>
      <c r="H67" s="1"/>
      <c r="I67" s="1">
        <f>F67*E67*D67</f>
        <v>2</v>
      </c>
    </row>
    <row r="68" spans="1:9" ht="28.8">
      <c r="A68" s="1"/>
      <c r="B68" s="5" t="str">
        <f>'electrical works'!B21</f>
        <v>(iv) Three pin Light Plug 10/13 Amp</v>
      </c>
      <c r="C68" s="6"/>
      <c r="D68" s="1">
        <v>2</v>
      </c>
      <c r="E68" s="7">
        <v>1</v>
      </c>
      <c r="F68" s="7">
        <v>2</v>
      </c>
      <c r="G68" s="7"/>
      <c r="H68" s="8"/>
      <c r="I68" s="1">
        <f t="shared" ref="I68:I70" si="0">F68*E68*D68</f>
        <v>4</v>
      </c>
    </row>
    <row r="69" spans="1:9">
      <c r="A69" s="1"/>
      <c r="B69" s="1" t="str">
        <f>'electrical works'!B22</f>
        <v>(vi) Fan Dimme</v>
      </c>
      <c r="C69" s="6"/>
      <c r="D69" s="1">
        <v>2</v>
      </c>
      <c r="E69" s="7">
        <v>1</v>
      </c>
      <c r="F69" s="7">
        <v>6</v>
      </c>
      <c r="G69" s="7"/>
      <c r="H69" s="8"/>
      <c r="I69" s="1">
        <f t="shared" si="0"/>
        <v>12</v>
      </c>
    </row>
    <row r="70" spans="1:9">
      <c r="A70" s="1"/>
      <c r="B70" s="1" t="str">
        <f>'electrical works'!B23</f>
        <v>(vii) Bell push</v>
      </c>
      <c r="C70" s="6"/>
      <c r="D70" s="1">
        <v>2</v>
      </c>
      <c r="E70" s="7">
        <v>1</v>
      </c>
      <c r="F70" s="7">
        <v>14</v>
      </c>
      <c r="G70" s="7"/>
      <c r="H70" s="8"/>
      <c r="I70" s="1">
        <f t="shared" si="0"/>
        <v>28</v>
      </c>
    </row>
    <row r="71" spans="1:9">
      <c r="A71" s="1"/>
      <c r="B71" s="1"/>
      <c r="C71" s="6"/>
      <c r="D71" s="1">
        <v>2</v>
      </c>
      <c r="E71" s="7"/>
      <c r="F71" s="7"/>
      <c r="G71" s="7"/>
      <c r="H71" s="8"/>
      <c r="I71" s="1">
        <f>F71*E71*D71</f>
        <v>0</v>
      </c>
    </row>
    <row r="72" spans="1:9">
      <c r="A72" s="1"/>
      <c r="B72" s="1"/>
      <c r="C72" s="96" t="s">
        <v>52</v>
      </c>
      <c r="D72" s="97"/>
      <c r="E72" s="97"/>
      <c r="F72" s="97"/>
      <c r="G72" s="97"/>
      <c r="H72" s="98"/>
      <c r="I72" s="1">
        <f t="shared" ref="I72" si="1">F72*E72</f>
        <v>0</v>
      </c>
    </row>
    <row r="73" spans="1:9">
      <c r="A73" s="1"/>
      <c r="B73" s="1"/>
      <c r="C73" s="96" t="s">
        <v>53</v>
      </c>
      <c r="D73" s="97"/>
      <c r="E73" s="97"/>
      <c r="F73" s="97"/>
      <c r="G73" s="97"/>
      <c r="H73" s="98"/>
      <c r="I73" s="14"/>
    </row>
    <row r="74" spans="1:9">
      <c r="A74" s="1"/>
      <c r="B74" s="6"/>
      <c r="C74" s="97" t="s">
        <v>77</v>
      </c>
      <c r="D74" s="97"/>
      <c r="E74" s="97"/>
      <c r="F74" s="97"/>
      <c r="G74" s="97"/>
      <c r="H74" s="97"/>
      <c r="I74" s="20"/>
    </row>
    <row r="76" spans="1:9" ht="135.75" customHeight="1">
      <c r="A76" s="2" t="s">
        <v>12</v>
      </c>
      <c r="B76" s="103" t="s">
        <v>118</v>
      </c>
      <c r="C76" s="104"/>
      <c r="D76" s="104"/>
      <c r="E76" s="104"/>
      <c r="F76" s="104"/>
      <c r="G76" s="104"/>
      <c r="H76" s="104"/>
      <c r="I76" s="105"/>
    </row>
    <row r="77" spans="1:9" s="4" customFormat="1">
      <c r="A77" s="106" t="s">
        <v>6</v>
      </c>
      <c r="B77" s="100" t="s">
        <v>0</v>
      </c>
      <c r="C77" s="100" t="s">
        <v>1</v>
      </c>
      <c r="D77" s="10"/>
      <c r="E77" s="100" t="s">
        <v>14</v>
      </c>
      <c r="F77" s="102" t="s">
        <v>7</v>
      </c>
      <c r="G77" s="102"/>
      <c r="H77" s="102"/>
      <c r="I77" s="100" t="s">
        <v>2</v>
      </c>
    </row>
    <row r="78" spans="1:9" s="4" customFormat="1">
      <c r="A78" s="107"/>
      <c r="B78" s="101"/>
      <c r="C78" s="101"/>
      <c r="D78" s="11"/>
      <c r="E78" s="101"/>
      <c r="F78" s="3" t="s">
        <v>8</v>
      </c>
      <c r="G78" s="3" t="s">
        <v>9</v>
      </c>
      <c r="H78" s="3" t="s">
        <v>10</v>
      </c>
      <c r="I78" s="101"/>
    </row>
    <row r="79" spans="1:9">
      <c r="A79" s="1"/>
      <c r="B79" s="1" t="str">
        <f>'electrical works'!B25</f>
        <v>(vi) Push Button ON/OFF (Make: Schneider/Himal/Eqv.)</v>
      </c>
      <c r="C79" s="6"/>
      <c r="D79" s="7">
        <v>2</v>
      </c>
      <c r="E79" s="7">
        <v>1</v>
      </c>
      <c r="F79" s="7">
        <v>14</v>
      </c>
      <c r="G79" s="7"/>
      <c r="H79" s="8"/>
      <c r="I79" s="1">
        <f>F79*E79*D79</f>
        <v>28</v>
      </c>
    </row>
    <row r="80" spans="1:9">
      <c r="A80" s="1"/>
      <c r="B80" s="1"/>
      <c r="C80" s="6"/>
      <c r="D80" s="7"/>
      <c r="E80" s="7"/>
      <c r="F80" s="7"/>
      <c r="G80" s="7"/>
      <c r="H80" s="8"/>
      <c r="I80" s="1">
        <f t="shared" ref="I80:I81" si="2">F80*E80</f>
        <v>0</v>
      </c>
    </row>
    <row r="81" spans="1:9">
      <c r="A81" s="1"/>
      <c r="B81" s="1"/>
      <c r="C81" s="96" t="s">
        <v>52</v>
      </c>
      <c r="D81" s="97"/>
      <c r="E81" s="97"/>
      <c r="F81" s="97"/>
      <c r="G81" s="97"/>
      <c r="H81" s="98"/>
      <c r="I81" s="1">
        <f t="shared" si="2"/>
        <v>0</v>
      </c>
    </row>
    <row r="82" spans="1:9">
      <c r="A82" s="1"/>
      <c r="B82" s="1"/>
      <c r="C82" s="96" t="s">
        <v>53</v>
      </c>
      <c r="D82" s="97"/>
      <c r="E82" s="97"/>
      <c r="F82" s="97"/>
      <c r="G82" s="97"/>
      <c r="H82" s="98"/>
      <c r="I82" s="14"/>
    </row>
    <row r="83" spans="1:9">
      <c r="A83" s="1"/>
      <c r="B83" s="6"/>
      <c r="C83" s="97" t="s">
        <v>77</v>
      </c>
      <c r="D83" s="97"/>
      <c r="E83" s="97"/>
      <c r="F83" s="97"/>
      <c r="G83" s="97"/>
      <c r="H83" s="97"/>
      <c r="I83" s="20"/>
    </row>
  </sheetData>
  <mergeCells count="110">
    <mergeCell ref="C81:H81"/>
    <mergeCell ref="C82:H82"/>
    <mergeCell ref="C83:H83"/>
    <mergeCell ref="C72:H72"/>
    <mergeCell ref="C73:H73"/>
    <mergeCell ref="C74:H74"/>
    <mergeCell ref="B76:I76"/>
    <mergeCell ref="A77:A78"/>
    <mergeCell ref="B77:B78"/>
    <mergeCell ref="C77:C78"/>
    <mergeCell ref="E77:E78"/>
    <mergeCell ref="F77:H77"/>
    <mergeCell ref="I77:I78"/>
    <mergeCell ref="C61:H61"/>
    <mergeCell ref="C62:H62"/>
    <mergeCell ref="C63:H63"/>
    <mergeCell ref="B64:I64"/>
    <mergeCell ref="A65:A66"/>
    <mergeCell ref="B65:B66"/>
    <mergeCell ref="C65:C66"/>
    <mergeCell ref="E65:E66"/>
    <mergeCell ref="F65:H65"/>
    <mergeCell ref="I65:I66"/>
    <mergeCell ref="C54:H54"/>
    <mergeCell ref="C55:H55"/>
    <mergeCell ref="C56:H56"/>
    <mergeCell ref="B57:I57"/>
    <mergeCell ref="A58:A59"/>
    <mergeCell ref="B58:B59"/>
    <mergeCell ref="C58:C59"/>
    <mergeCell ref="E58:E59"/>
    <mergeCell ref="F58:H58"/>
    <mergeCell ref="I58:I59"/>
    <mergeCell ref="C47:H47"/>
    <mergeCell ref="C48:H48"/>
    <mergeCell ref="C49:H49"/>
    <mergeCell ref="B50:I50"/>
    <mergeCell ref="A51:A52"/>
    <mergeCell ref="B51:B52"/>
    <mergeCell ref="C51:C52"/>
    <mergeCell ref="E51:E52"/>
    <mergeCell ref="F51:H51"/>
    <mergeCell ref="I51:I52"/>
    <mergeCell ref="C41:H41"/>
    <mergeCell ref="C42:H42"/>
    <mergeCell ref="C43:H43"/>
    <mergeCell ref="A44:A45"/>
    <mergeCell ref="B44:B45"/>
    <mergeCell ref="C44:C45"/>
    <mergeCell ref="E44:E45"/>
    <mergeCell ref="F44:H44"/>
    <mergeCell ref="I44:I45"/>
    <mergeCell ref="C34:H34"/>
    <mergeCell ref="C35:H35"/>
    <mergeCell ref="C36:H36"/>
    <mergeCell ref="B37:I37"/>
    <mergeCell ref="A38:A39"/>
    <mergeCell ref="B38:B39"/>
    <mergeCell ref="C38:C39"/>
    <mergeCell ref="E38:E39"/>
    <mergeCell ref="F38:H38"/>
    <mergeCell ref="I38:I39"/>
    <mergeCell ref="C28:H28"/>
    <mergeCell ref="C29:H29"/>
    <mergeCell ref="C30:H30"/>
    <mergeCell ref="A31:A32"/>
    <mergeCell ref="B31:B32"/>
    <mergeCell ref="C31:C32"/>
    <mergeCell ref="E31:E32"/>
    <mergeCell ref="F31:H31"/>
    <mergeCell ref="C21:H21"/>
    <mergeCell ref="C22:H22"/>
    <mergeCell ref="C23:H23"/>
    <mergeCell ref="B24:I24"/>
    <mergeCell ref="A25:A26"/>
    <mergeCell ref="B25:B26"/>
    <mergeCell ref="C25:C26"/>
    <mergeCell ref="E25:E26"/>
    <mergeCell ref="F25:H25"/>
    <mergeCell ref="I25:I26"/>
    <mergeCell ref="I31:I32"/>
    <mergeCell ref="C14:H14"/>
    <mergeCell ref="C15:H15"/>
    <mergeCell ref="C16:H16"/>
    <mergeCell ref="B17:I17"/>
    <mergeCell ref="A18:A19"/>
    <mergeCell ref="B18:B19"/>
    <mergeCell ref="C18:C19"/>
    <mergeCell ref="E18:E19"/>
    <mergeCell ref="F18:H18"/>
    <mergeCell ref="I18:I19"/>
    <mergeCell ref="C7:H7"/>
    <mergeCell ref="C8:H8"/>
    <mergeCell ref="C9:H9"/>
    <mergeCell ref="B10:I10"/>
    <mergeCell ref="A11:A12"/>
    <mergeCell ref="B11:B12"/>
    <mergeCell ref="C11:C12"/>
    <mergeCell ref="E11:E12"/>
    <mergeCell ref="F11:H11"/>
    <mergeCell ref="I11:I12"/>
    <mergeCell ref="B3:I3"/>
    <mergeCell ref="A4:A5"/>
    <mergeCell ref="B4:B5"/>
    <mergeCell ref="C4:C5"/>
    <mergeCell ref="E4:E5"/>
    <mergeCell ref="F4:H4"/>
    <mergeCell ref="I4:I5"/>
    <mergeCell ref="A1:I1"/>
    <mergeCell ref="A2: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96"/>
  <sheetViews>
    <sheetView topLeftCell="A175" workbookViewId="0">
      <selection sqref="A1:H1"/>
    </sheetView>
  </sheetViews>
  <sheetFormatPr defaultRowHeight="14.4"/>
  <cols>
    <col min="1" max="1" width="5.44140625" bestFit="1" customWidth="1"/>
    <col min="2" max="2" width="22.5546875" customWidth="1"/>
    <col min="9" max="9" width="10" bestFit="1" customWidth="1"/>
  </cols>
  <sheetData>
    <row r="1" spans="1:9">
      <c r="A1" s="114" t="s">
        <v>132</v>
      </c>
      <c r="B1" s="114"/>
      <c r="C1" s="114"/>
      <c r="D1" s="114"/>
      <c r="E1" s="114"/>
      <c r="F1" s="114"/>
      <c r="G1" s="114"/>
      <c r="H1" s="114"/>
    </row>
    <row r="2" spans="1:9">
      <c r="A2" s="114" t="s">
        <v>5</v>
      </c>
      <c r="B2" s="114"/>
      <c r="C2" s="114"/>
      <c r="D2" s="114"/>
      <c r="E2" s="114"/>
      <c r="F2" s="114"/>
      <c r="G2" s="114"/>
      <c r="H2" s="114"/>
    </row>
    <row r="3" spans="1:9" ht="64.5" customHeight="1">
      <c r="A3" s="2" t="s">
        <v>12</v>
      </c>
      <c r="B3" s="103" t="str">
        <f>REH!B5</f>
        <v>Excavation in foundation of building, bridges and other tructures, including dagbelling, dressing, refilling in layers around tructure with excavated earth, watering and ramming lead upto one chain (30 m)lift upto 5 ft (1.5m). 2) a) By Excavator  Ordinary soil</v>
      </c>
      <c r="C3" s="104"/>
      <c r="D3" s="104"/>
      <c r="E3" s="104"/>
      <c r="F3" s="104"/>
      <c r="G3" s="104"/>
      <c r="H3" s="104"/>
      <c r="I3" s="105"/>
    </row>
    <row r="4" spans="1:9" s="4" customFormat="1">
      <c r="A4" s="106" t="s">
        <v>6</v>
      </c>
      <c r="B4" s="100" t="s">
        <v>0</v>
      </c>
      <c r="C4" s="100" t="s">
        <v>1</v>
      </c>
      <c r="D4" s="10"/>
      <c r="E4" s="100" t="s">
        <v>14</v>
      </c>
      <c r="F4" s="102" t="s">
        <v>7</v>
      </c>
      <c r="G4" s="102"/>
      <c r="H4" s="102"/>
      <c r="I4" s="100" t="s">
        <v>2</v>
      </c>
    </row>
    <row r="5" spans="1:9" s="4" customFormat="1">
      <c r="A5" s="107"/>
      <c r="B5" s="101"/>
      <c r="C5" s="101"/>
      <c r="D5" s="11"/>
      <c r="E5" s="101"/>
      <c r="F5" s="3" t="s">
        <v>8</v>
      </c>
      <c r="G5" s="3" t="s">
        <v>9</v>
      </c>
      <c r="H5" s="3" t="s">
        <v>10</v>
      </c>
      <c r="I5" s="101"/>
    </row>
    <row r="6" spans="1:9">
      <c r="A6" s="1"/>
      <c r="B6" s="1" t="s">
        <v>49</v>
      </c>
      <c r="C6" s="1" t="s">
        <v>15</v>
      </c>
      <c r="D6" s="1">
        <v>1</v>
      </c>
      <c r="E6" s="1">
        <v>2</v>
      </c>
      <c r="F6" s="1">
        <v>18</v>
      </c>
      <c r="G6" s="1">
        <v>3</v>
      </c>
      <c r="H6" s="1">
        <v>5</v>
      </c>
      <c r="I6" s="1">
        <f>H6*G6*F6*E6*D6</f>
        <v>540</v>
      </c>
    </row>
    <row r="7" spans="1:9">
      <c r="A7" s="1"/>
      <c r="B7" s="1" t="s">
        <v>50</v>
      </c>
      <c r="C7" s="1" t="s">
        <v>15</v>
      </c>
      <c r="D7" s="1">
        <v>1</v>
      </c>
      <c r="E7" s="1">
        <v>4</v>
      </c>
      <c r="F7" s="1">
        <v>3</v>
      </c>
      <c r="G7" s="1">
        <v>3</v>
      </c>
      <c r="H7" s="1">
        <v>5</v>
      </c>
      <c r="I7" s="1">
        <f t="shared" ref="I7" si="0">H7*G7*F7*E7*D7</f>
        <v>180</v>
      </c>
    </row>
    <row r="8" spans="1:9">
      <c r="A8" s="1"/>
      <c r="B8" s="1"/>
      <c r="C8" s="96" t="s">
        <v>52</v>
      </c>
      <c r="D8" s="97"/>
      <c r="E8" s="97"/>
      <c r="F8" s="97"/>
      <c r="G8" s="97"/>
      <c r="H8" s="98"/>
      <c r="I8" s="1">
        <f>SUM(I6:I7)</f>
        <v>720</v>
      </c>
    </row>
    <row r="9" spans="1:9">
      <c r="A9" s="1"/>
      <c r="B9" s="1"/>
      <c r="C9" s="96" t="s">
        <v>53</v>
      </c>
      <c r="D9" s="97"/>
      <c r="E9" s="97"/>
      <c r="F9" s="97"/>
      <c r="G9" s="97"/>
      <c r="H9" s="98"/>
      <c r="I9" s="14">
        <f>I8/35.32</f>
        <v>20.385050962627407</v>
      </c>
    </row>
    <row r="10" spans="1:9">
      <c r="A10" s="1"/>
      <c r="B10" s="6"/>
      <c r="C10" s="97" t="s">
        <v>77</v>
      </c>
      <c r="D10" s="97"/>
      <c r="E10" s="97"/>
      <c r="F10" s="97"/>
      <c r="G10" s="97"/>
      <c r="H10" s="97"/>
      <c r="I10" s="20">
        <f>I9*1.1</f>
        <v>22.423556058890149</v>
      </c>
    </row>
    <row r="11" spans="1:9" ht="64.5" customHeight="1">
      <c r="A11" s="2" t="s">
        <v>12</v>
      </c>
      <c r="B11" s="103" t="str">
        <f>REH!B36</f>
        <v>Supplying and filling sand under floor; or plugging in wells.</v>
      </c>
      <c r="C11" s="104"/>
      <c r="D11" s="104"/>
      <c r="E11" s="104"/>
      <c r="F11" s="104"/>
      <c r="G11" s="104"/>
      <c r="H11" s="104"/>
      <c r="I11" s="105"/>
    </row>
    <row r="12" spans="1:9" s="4" customFormat="1">
      <c r="A12" s="106" t="s">
        <v>6</v>
      </c>
      <c r="B12" s="100" t="s">
        <v>0</v>
      </c>
      <c r="C12" s="100" t="s">
        <v>1</v>
      </c>
      <c r="D12" s="10"/>
      <c r="E12" s="100" t="s">
        <v>14</v>
      </c>
      <c r="F12" s="102" t="s">
        <v>7</v>
      </c>
      <c r="G12" s="102"/>
      <c r="H12" s="102"/>
      <c r="I12" s="100" t="s">
        <v>2</v>
      </c>
    </row>
    <row r="13" spans="1:9" s="4" customFormat="1">
      <c r="A13" s="107"/>
      <c r="B13" s="101"/>
      <c r="C13" s="101"/>
      <c r="D13" s="11"/>
      <c r="E13" s="101"/>
      <c r="F13" s="3" t="s">
        <v>8</v>
      </c>
      <c r="G13" s="3" t="s">
        <v>9</v>
      </c>
      <c r="H13" s="3" t="s">
        <v>10</v>
      </c>
      <c r="I13" s="101"/>
    </row>
    <row r="14" spans="1:9">
      <c r="A14" s="1"/>
      <c r="B14" s="1" t="s">
        <v>93</v>
      </c>
      <c r="C14" s="1" t="s">
        <v>15</v>
      </c>
      <c r="D14" s="1">
        <v>1</v>
      </c>
      <c r="E14" s="1">
        <v>1</v>
      </c>
      <c r="F14" s="1">
        <v>18</v>
      </c>
      <c r="G14" s="1">
        <v>6</v>
      </c>
      <c r="H14" s="1">
        <v>3</v>
      </c>
      <c r="I14" s="1">
        <f>H14*G14*F14*E14*D14</f>
        <v>324</v>
      </c>
    </row>
    <row r="15" spans="1:9">
      <c r="A15" s="1"/>
      <c r="B15" s="1"/>
      <c r="C15" s="6"/>
      <c r="D15" s="7"/>
      <c r="E15" s="7"/>
      <c r="F15" s="7"/>
      <c r="G15" s="7"/>
      <c r="H15" s="8"/>
      <c r="I15" s="1"/>
    </row>
    <row r="16" spans="1:9">
      <c r="A16" s="1"/>
      <c r="B16" s="1"/>
      <c r="C16" s="96" t="s">
        <v>52</v>
      </c>
      <c r="D16" s="97"/>
      <c r="E16" s="97"/>
      <c r="F16" s="97"/>
      <c r="G16" s="97"/>
      <c r="H16" s="98"/>
      <c r="I16" s="1">
        <f>SUM(I14:I14)</f>
        <v>324</v>
      </c>
    </row>
    <row r="17" spans="1:9">
      <c r="A17" s="1"/>
      <c r="B17" s="1"/>
      <c r="C17" s="96" t="s">
        <v>53</v>
      </c>
      <c r="D17" s="97"/>
      <c r="E17" s="97"/>
      <c r="F17" s="97"/>
      <c r="G17" s="97"/>
      <c r="H17" s="98"/>
      <c r="I17" s="14">
        <f>I16/35.32</f>
        <v>9.1732729331823322</v>
      </c>
    </row>
    <row r="18" spans="1:9">
      <c r="A18" s="1"/>
      <c r="B18" s="6"/>
      <c r="C18" s="97" t="s">
        <v>77</v>
      </c>
      <c r="D18" s="97"/>
      <c r="E18" s="97"/>
      <c r="F18" s="97"/>
      <c r="G18" s="97"/>
      <c r="H18" s="97"/>
      <c r="I18" s="20">
        <f>I17*1.1</f>
        <v>10.090600226500566</v>
      </c>
    </row>
    <row r="19" spans="1:9" ht="75.75" customHeight="1">
      <c r="A19" s="2" t="s">
        <v>12</v>
      </c>
      <c r="B19" s="103" t="str">
        <f>REH!B30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19" s="104"/>
      <c r="D19" s="104"/>
      <c r="E19" s="104"/>
      <c r="F19" s="104"/>
      <c r="G19" s="104"/>
      <c r="H19" s="104"/>
      <c r="I19" s="105"/>
    </row>
    <row r="20" spans="1:9" s="4" customFormat="1">
      <c r="A20" s="106" t="s">
        <v>6</v>
      </c>
      <c r="B20" s="100" t="s">
        <v>0</v>
      </c>
      <c r="C20" s="100" t="s">
        <v>1</v>
      </c>
      <c r="D20" s="10"/>
      <c r="E20" s="100" t="s">
        <v>14</v>
      </c>
      <c r="F20" s="102" t="s">
        <v>7</v>
      </c>
      <c r="G20" s="102"/>
      <c r="H20" s="102"/>
      <c r="I20" s="100" t="s">
        <v>2</v>
      </c>
    </row>
    <row r="21" spans="1:9" s="4" customFormat="1">
      <c r="A21" s="107"/>
      <c r="B21" s="101"/>
      <c r="C21" s="101"/>
      <c r="D21" s="11"/>
      <c r="E21" s="101"/>
      <c r="F21" s="3" t="s">
        <v>8</v>
      </c>
      <c r="G21" s="3" t="s">
        <v>9</v>
      </c>
      <c r="H21" s="3" t="s">
        <v>10</v>
      </c>
      <c r="I21" s="101"/>
    </row>
    <row r="22" spans="1:9">
      <c r="A22" s="1"/>
      <c r="B22" s="1" t="s">
        <v>49</v>
      </c>
      <c r="C22" s="1" t="s">
        <v>62</v>
      </c>
      <c r="D22" s="1">
        <v>1</v>
      </c>
      <c r="E22" s="1">
        <v>2</v>
      </c>
      <c r="F22" s="1">
        <v>18</v>
      </c>
      <c r="G22" s="1">
        <v>3</v>
      </c>
      <c r="H22" s="1"/>
      <c r="I22" s="1">
        <f>G22*F22*E22*D22</f>
        <v>108</v>
      </c>
    </row>
    <row r="23" spans="1:9">
      <c r="A23" s="1"/>
      <c r="B23" s="1" t="s">
        <v>50</v>
      </c>
      <c r="C23" s="1" t="s">
        <v>62</v>
      </c>
      <c r="D23" s="1">
        <v>1</v>
      </c>
      <c r="E23" s="1">
        <v>4</v>
      </c>
      <c r="F23" s="1">
        <v>6</v>
      </c>
      <c r="G23" s="1">
        <v>3</v>
      </c>
      <c r="H23" s="1"/>
      <c r="I23" s="1">
        <f t="shared" ref="I23" si="1">G23*F23*E23*D23</f>
        <v>72</v>
      </c>
    </row>
    <row r="24" spans="1:9">
      <c r="A24" s="1"/>
      <c r="B24" s="1"/>
      <c r="C24" s="96" t="s">
        <v>52</v>
      </c>
      <c r="D24" s="97"/>
      <c r="E24" s="97"/>
      <c r="F24" s="97"/>
      <c r="G24" s="97"/>
      <c r="H24" s="98"/>
      <c r="I24" s="1">
        <f>SUM(I22:I23)</f>
        <v>180</v>
      </c>
    </row>
    <row r="25" spans="1:9">
      <c r="A25" s="1"/>
      <c r="B25" s="1"/>
      <c r="C25" s="96" t="s">
        <v>53</v>
      </c>
      <c r="D25" s="97"/>
      <c r="E25" s="97"/>
      <c r="F25" s="97"/>
      <c r="G25" s="97"/>
      <c r="H25" s="98"/>
      <c r="I25" s="14">
        <f>I24/10.75</f>
        <v>16.744186046511629</v>
      </c>
    </row>
    <row r="26" spans="1:9">
      <c r="A26" s="1"/>
      <c r="B26" s="6"/>
      <c r="C26" s="97" t="s">
        <v>77</v>
      </c>
      <c r="D26" s="97"/>
      <c r="E26" s="97"/>
      <c r="F26" s="97"/>
      <c r="G26" s="97"/>
      <c r="H26" s="97"/>
      <c r="I26" s="20">
        <f>I25*1.1</f>
        <v>18.418604651162795</v>
      </c>
    </row>
    <row r="27" spans="1:9" ht="64.5" customHeight="1">
      <c r="A27" s="2" t="s">
        <v>12</v>
      </c>
      <c r="B27" s="103" t="str">
        <f>REH!B9</f>
        <v>:(i) Ratio 1: 4: 8</v>
      </c>
      <c r="C27" s="104"/>
      <c r="D27" s="104"/>
      <c r="E27" s="104"/>
      <c r="F27" s="104"/>
      <c r="G27" s="104"/>
      <c r="H27" s="104"/>
      <c r="I27" s="105"/>
    </row>
    <row r="28" spans="1:9" s="4" customFormat="1">
      <c r="A28" s="106" t="s">
        <v>6</v>
      </c>
      <c r="B28" s="100" t="s">
        <v>0</v>
      </c>
      <c r="C28" s="100" t="s">
        <v>1</v>
      </c>
      <c r="D28" s="10"/>
      <c r="E28" s="100" t="s">
        <v>14</v>
      </c>
      <c r="F28" s="102" t="s">
        <v>7</v>
      </c>
      <c r="G28" s="102"/>
      <c r="H28" s="102"/>
      <c r="I28" s="100" t="s">
        <v>2</v>
      </c>
    </row>
    <row r="29" spans="1:9" s="4" customFormat="1">
      <c r="A29" s="107"/>
      <c r="B29" s="101"/>
      <c r="C29" s="101"/>
      <c r="D29" s="11"/>
      <c r="E29" s="101"/>
      <c r="F29" s="3" t="s">
        <v>8</v>
      </c>
      <c r="G29" s="3" t="s">
        <v>9</v>
      </c>
      <c r="H29" s="3" t="s">
        <v>10</v>
      </c>
      <c r="I29" s="101"/>
    </row>
    <row r="30" spans="1:9">
      <c r="A30" s="1"/>
      <c r="B30" s="1" t="s">
        <v>49</v>
      </c>
      <c r="C30" s="1" t="s">
        <v>15</v>
      </c>
      <c r="D30" s="1">
        <v>1</v>
      </c>
      <c r="E30" s="1">
        <v>2</v>
      </c>
      <c r="F30" s="1">
        <v>18</v>
      </c>
      <c r="G30" s="1">
        <v>3</v>
      </c>
      <c r="H30" s="1">
        <v>0.25</v>
      </c>
      <c r="I30" s="14">
        <f>H30*G30*F30*E30*D30</f>
        <v>27</v>
      </c>
    </row>
    <row r="31" spans="1:9">
      <c r="A31" s="1"/>
      <c r="B31" s="1" t="s">
        <v>50</v>
      </c>
      <c r="C31" s="1" t="s">
        <v>15</v>
      </c>
      <c r="D31" s="1">
        <v>1</v>
      </c>
      <c r="E31" s="1">
        <v>4</v>
      </c>
      <c r="F31" s="1">
        <v>3</v>
      </c>
      <c r="G31" s="1">
        <v>3</v>
      </c>
      <c r="H31" s="1">
        <v>0.25</v>
      </c>
      <c r="I31" s="14">
        <f t="shared" ref="I31" si="2">H31*G31*F31*E31*D31</f>
        <v>9</v>
      </c>
    </row>
    <row r="32" spans="1:9">
      <c r="A32" s="1"/>
      <c r="B32" s="1"/>
      <c r="C32" s="96" t="s">
        <v>52</v>
      </c>
      <c r="D32" s="97"/>
      <c r="E32" s="97"/>
      <c r="F32" s="97"/>
      <c r="G32" s="97"/>
      <c r="H32" s="98"/>
      <c r="I32" s="14">
        <f>SUM(I30:I31)</f>
        <v>36</v>
      </c>
    </row>
    <row r="33" spans="1:9">
      <c r="A33" s="1"/>
      <c r="B33" s="1"/>
      <c r="C33" s="96" t="s">
        <v>53</v>
      </c>
      <c r="D33" s="97"/>
      <c r="E33" s="97"/>
      <c r="F33" s="97"/>
      <c r="G33" s="97"/>
      <c r="H33" s="98"/>
      <c r="I33" s="14">
        <f>I32/35.32</f>
        <v>1.0192525481313703</v>
      </c>
    </row>
    <row r="34" spans="1:9">
      <c r="A34" s="1"/>
      <c r="B34" s="6"/>
      <c r="C34" s="97" t="s">
        <v>77</v>
      </c>
      <c r="D34" s="97"/>
      <c r="E34" s="97"/>
      <c r="F34" s="97"/>
      <c r="G34" s="97"/>
      <c r="H34" s="97"/>
      <c r="I34" s="20">
        <f>I33*1.1</f>
        <v>1.1211778029445074</v>
      </c>
    </row>
    <row r="35" spans="1:9" ht="64.5" customHeight="1">
      <c r="A35" s="2" t="s">
        <v>12</v>
      </c>
      <c r="B35" s="103" t="str">
        <f>REH!B10</f>
        <v>(h) Ratio 1: 3: 6</v>
      </c>
      <c r="C35" s="104"/>
      <c r="D35" s="104"/>
      <c r="E35" s="104"/>
      <c r="F35" s="104"/>
      <c r="G35" s="104"/>
      <c r="H35" s="104"/>
      <c r="I35" s="105"/>
    </row>
    <row r="36" spans="1:9" s="4" customFormat="1">
      <c r="A36" s="106" t="s">
        <v>6</v>
      </c>
      <c r="B36" s="100" t="s">
        <v>0</v>
      </c>
      <c r="C36" s="100" t="s">
        <v>1</v>
      </c>
      <c r="D36" s="10"/>
      <c r="E36" s="100" t="s">
        <v>14</v>
      </c>
      <c r="F36" s="102" t="s">
        <v>7</v>
      </c>
      <c r="G36" s="102"/>
      <c r="H36" s="102"/>
      <c r="I36" s="100" t="s">
        <v>2</v>
      </c>
    </row>
    <row r="37" spans="1:9" s="4" customFormat="1">
      <c r="A37" s="107"/>
      <c r="B37" s="101"/>
      <c r="C37" s="101"/>
      <c r="D37" s="11"/>
      <c r="E37" s="101"/>
      <c r="F37" s="3" t="s">
        <v>8</v>
      </c>
      <c r="G37" s="3" t="s">
        <v>9</v>
      </c>
      <c r="H37" s="3" t="s">
        <v>10</v>
      </c>
      <c r="I37" s="101"/>
    </row>
    <row r="38" spans="1:9">
      <c r="A38" s="1"/>
      <c r="B38" s="1" t="s">
        <v>49</v>
      </c>
      <c r="C38" s="1" t="s">
        <v>15</v>
      </c>
      <c r="D38" s="1">
        <v>1</v>
      </c>
      <c r="E38" s="1">
        <v>1</v>
      </c>
      <c r="F38" s="1">
        <v>18</v>
      </c>
      <c r="G38" s="1">
        <v>6</v>
      </c>
      <c r="H38" s="1">
        <v>0.25</v>
      </c>
      <c r="I38" s="14">
        <f>H38*G38*F38*E38*D38</f>
        <v>27</v>
      </c>
    </row>
    <row r="39" spans="1:9">
      <c r="A39" s="1"/>
      <c r="B39" s="1"/>
      <c r="C39" s="96" t="s">
        <v>52</v>
      </c>
      <c r="D39" s="97"/>
      <c r="E39" s="97"/>
      <c r="F39" s="97"/>
      <c r="G39" s="97"/>
      <c r="H39" s="98"/>
      <c r="I39" s="14">
        <f>SUM(I38:I38)</f>
        <v>27</v>
      </c>
    </row>
    <row r="40" spans="1:9">
      <c r="A40" s="1"/>
      <c r="B40" s="1"/>
      <c r="C40" s="96" t="s">
        <v>53</v>
      </c>
      <c r="D40" s="97"/>
      <c r="E40" s="97"/>
      <c r="F40" s="97"/>
      <c r="G40" s="97"/>
      <c r="H40" s="98"/>
      <c r="I40" s="14">
        <f>I39/35.32</f>
        <v>0.76443941109852775</v>
      </c>
    </row>
    <row r="41" spans="1:9">
      <c r="A41" s="1"/>
      <c r="B41" s="6"/>
      <c r="C41" s="97" t="s">
        <v>77</v>
      </c>
      <c r="D41" s="97"/>
      <c r="E41" s="97"/>
      <c r="F41" s="97"/>
      <c r="G41" s="97"/>
      <c r="H41" s="97"/>
      <c r="I41" s="20">
        <f>I40*1.1</f>
        <v>0.84088335220838062</v>
      </c>
    </row>
    <row r="42" spans="1:9" ht="64.5" customHeight="1">
      <c r="A42" s="2" t="s">
        <v>12</v>
      </c>
      <c r="B42" s="103" t="str">
        <f>REH!B11</f>
        <v>(f) Ratio 1: 2: 4</v>
      </c>
      <c r="C42" s="104"/>
      <c r="D42" s="104"/>
      <c r="E42" s="104"/>
      <c r="F42" s="104"/>
      <c r="G42" s="104"/>
      <c r="H42" s="104"/>
      <c r="I42" s="105"/>
    </row>
    <row r="43" spans="1:9" s="4" customFormat="1">
      <c r="A43" s="106" t="s">
        <v>6</v>
      </c>
      <c r="B43" s="100" t="s">
        <v>0</v>
      </c>
      <c r="C43" s="100" t="s">
        <v>1</v>
      </c>
      <c r="D43" s="10"/>
      <c r="E43" s="100" t="s">
        <v>14</v>
      </c>
      <c r="F43" s="102" t="s">
        <v>7</v>
      </c>
      <c r="G43" s="102"/>
      <c r="H43" s="102"/>
      <c r="I43" s="100" t="s">
        <v>2</v>
      </c>
    </row>
    <row r="44" spans="1:9" s="4" customFormat="1">
      <c r="A44" s="107"/>
      <c r="B44" s="101"/>
      <c r="C44" s="101"/>
      <c r="D44" s="11"/>
      <c r="E44" s="101"/>
      <c r="F44" s="3" t="s">
        <v>8</v>
      </c>
      <c r="G44" s="3" t="s">
        <v>9</v>
      </c>
      <c r="H44" s="3" t="s">
        <v>10</v>
      </c>
      <c r="I44" s="101"/>
    </row>
    <row r="45" spans="1:9">
      <c r="A45" s="1"/>
      <c r="B45" s="1" t="s">
        <v>84</v>
      </c>
      <c r="C45" s="6" t="s">
        <v>15</v>
      </c>
      <c r="D45" s="7">
        <v>1</v>
      </c>
      <c r="E45" s="7">
        <v>1</v>
      </c>
      <c r="F45" s="7">
        <v>18</v>
      </c>
      <c r="G45" s="7">
        <v>3</v>
      </c>
      <c r="H45" s="8">
        <v>0.25</v>
      </c>
      <c r="I45" s="14">
        <f>H45*G45*F45*E45*D45</f>
        <v>13.5</v>
      </c>
    </row>
    <row r="46" spans="1:9">
      <c r="A46" s="1"/>
      <c r="B46" s="1" t="s">
        <v>79</v>
      </c>
      <c r="C46" s="6" t="s">
        <v>15</v>
      </c>
      <c r="D46" s="7">
        <v>1</v>
      </c>
      <c r="E46" s="7">
        <v>1</v>
      </c>
      <c r="F46" s="7">
        <v>6</v>
      </c>
      <c r="G46" s="7">
        <v>3</v>
      </c>
      <c r="H46" s="8">
        <v>0.17</v>
      </c>
      <c r="I46" s="14">
        <f t="shared" ref="I46" si="3">H46*G46*F46*E46*D46</f>
        <v>3.06</v>
      </c>
    </row>
    <row r="47" spans="1:9">
      <c r="A47" s="1"/>
      <c r="B47" s="1"/>
      <c r="C47" s="96" t="s">
        <v>52</v>
      </c>
      <c r="D47" s="97"/>
      <c r="E47" s="97"/>
      <c r="F47" s="97"/>
      <c r="G47" s="97"/>
      <c r="H47" s="98"/>
      <c r="I47" s="14">
        <f>SUM(I45:I46)</f>
        <v>16.559999999999999</v>
      </c>
    </row>
    <row r="48" spans="1:9">
      <c r="A48" s="1"/>
      <c r="B48" s="1"/>
      <c r="C48" s="96" t="s">
        <v>53</v>
      </c>
      <c r="D48" s="97"/>
      <c r="E48" s="97"/>
      <c r="F48" s="97"/>
      <c r="G48" s="97"/>
      <c r="H48" s="98"/>
      <c r="I48" s="14">
        <f>I47/35.32</f>
        <v>0.46885617214043029</v>
      </c>
    </row>
    <row r="49" spans="1:9">
      <c r="A49" s="1"/>
      <c r="B49" s="6"/>
      <c r="C49" s="97" t="s">
        <v>77</v>
      </c>
      <c r="D49" s="97"/>
      <c r="E49" s="97"/>
      <c r="F49" s="97"/>
      <c r="G49" s="97"/>
      <c r="H49" s="97"/>
      <c r="I49" s="20">
        <f>I48*1.1</f>
        <v>0.51574178935447335</v>
      </c>
    </row>
    <row r="50" spans="1:9" ht="64.5" customHeight="1">
      <c r="A50" s="2" t="s">
        <v>12</v>
      </c>
      <c r="B50" s="103" t="str">
        <f>REH!B17</f>
        <v>(b) Deformed bars (Grade-40)</v>
      </c>
      <c r="C50" s="104"/>
      <c r="D50" s="104"/>
      <c r="E50" s="104"/>
      <c r="F50" s="104"/>
      <c r="G50" s="104"/>
      <c r="H50" s="104"/>
      <c r="I50" s="105"/>
    </row>
    <row r="51" spans="1:9" s="4" customFormat="1">
      <c r="A51" s="106" t="s">
        <v>6</v>
      </c>
      <c r="B51" s="100" t="s">
        <v>0</v>
      </c>
      <c r="C51" s="100" t="s">
        <v>1</v>
      </c>
      <c r="D51" s="10"/>
      <c r="E51" s="100" t="s">
        <v>14</v>
      </c>
      <c r="F51" s="102" t="s">
        <v>7</v>
      </c>
      <c r="G51" s="102"/>
      <c r="H51" s="102"/>
      <c r="I51" s="100" t="s">
        <v>2</v>
      </c>
    </row>
    <row r="52" spans="1:9" s="4" customFormat="1">
      <c r="A52" s="107"/>
      <c r="B52" s="101"/>
      <c r="C52" s="101"/>
      <c r="D52" s="11"/>
      <c r="E52" s="101"/>
      <c r="F52" s="3" t="s">
        <v>8</v>
      </c>
      <c r="G52" s="3" t="s">
        <v>9</v>
      </c>
      <c r="H52" s="3" t="s">
        <v>10</v>
      </c>
      <c r="I52" s="101"/>
    </row>
    <row r="53" spans="1:9">
      <c r="A53" s="1"/>
      <c r="B53" s="1" t="s">
        <v>128</v>
      </c>
      <c r="C53" s="6" t="str">
        <f>REH!C17</f>
        <v>per cwt</v>
      </c>
      <c r="D53" s="7">
        <v>1</v>
      </c>
      <c r="E53" s="7">
        <v>1</v>
      </c>
      <c r="F53" s="99">
        <v>850</v>
      </c>
      <c r="G53" s="97"/>
      <c r="H53" s="98"/>
      <c r="I53" s="14">
        <f>F53*E53*D53</f>
        <v>850</v>
      </c>
    </row>
    <row r="54" spans="1:9">
      <c r="A54" s="1"/>
      <c r="B54" s="1"/>
      <c r="C54" s="96" t="s">
        <v>52</v>
      </c>
      <c r="D54" s="97"/>
      <c r="E54" s="97"/>
      <c r="F54" s="97"/>
      <c r="G54" s="97"/>
      <c r="H54" s="98"/>
      <c r="I54" s="14">
        <f>SUM(I53:I53)</f>
        <v>850</v>
      </c>
    </row>
    <row r="55" spans="1:9">
      <c r="A55" s="1"/>
      <c r="B55" s="1"/>
      <c r="C55" s="96" t="s">
        <v>53</v>
      </c>
      <c r="D55" s="97"/>
      <c r="E55" s="97"/>
      <c r="F55" s="97"/>
      <c r="G55" s="97"/>
      <c r="H55" s="98"/>
      <c r="I55" s="14">
        <f>I54/50.8</f>
        <v>16.73228346456693</v>
      </c>
    </row>
    <row r="56" spans="1:9">
      <c r="A56" s="1"/>
      <c r="B56" s="6"/>
      <c r="C56" s="97" t="s">
        <v>77</v>
      </c>
      <c r="D56" s="97"/>
      <c r="E56" s="97"/>
      <c r="F56" s="97"/>
      <c r="G56" s="97"/>
      <c r="H56" s="97"/>
      <c r="I56" s="20">
        <f>I55*1.1</f>
        <v>18.405511811023626</v>
      </c>
    </row>
    <row r="57" spans="1:9" ht="64.5" customHeight="1">
      <c r="A57" s="2" t="s">
        <v>12</v>
      </c>
      <c r="B57" s="103" t="str">
        <f>REH!B12</f>
        <v>cement concrete in haunches 1:6:12</v>
      </c>
      <c r="C57" s="104"/>
      <c r="D57" s="104"/>
      <c r="E57" s="104"/>
      <c r="F57" s="104"/>
      <c r="G57" s="104"/>
      <c r="H57" s="104"/>
      <c r="I57" s="105"/>
    </row>
    <row r="58" spans="1:9" s="4" customFormat="1">
      <c r="A58" s="106" t="s">
        <v>6</v>
      </c>
      <c r="B58" s="100" t="s">
        <v>0</v>
      </c>
      <c r="C58" s="100" t="s">
        <v>1</v>
      </c>
      <c r="D58" s="10"/>
      <c r="E58" s="100" t="s">
        <v>14</v>
      </c>
      <c r="F58" s="102" t="s">
        <v>7</v>
      </c>
      <c r="G58" s="102"/>
      <c r="H58" s="102"/>
      <c r="I58" s="100" t="s">
        <v>2</v>
      </c>
    </row>
    <row r="59" spans="1:9" s="4" customFormat="1">
      <c r="A59" s="107"/>
      <c r="B59" s="101"/>
      <c r="C59" s="101"/>
      <c r="D59" s="11"/>
      <c r="E59" s="101"/>
      <c r="F59" s="3" t="s">
        <v>8</v>
      </c>
      <c r="G59" s="3" t="s">
        <v>9</v>
      </c>
      <c r="H59" s="3" t="s">
        <v>10</v>
      </c>
      <c r="I59" s="101"/>
    </row>
    <row r="60" spans="1:9">
      <c r="A60" s="1"/>
      <c r="B60" s="1" t="s">
        <v>84</v>
      </c>
      <c r="C60" s="6" t="s">
        <v>15</v>
      </c>
      <c r="D60" s="7">
        <v>1</v>
      </c>
      <c r="E60" s="7">
        <v>1</v>
      </c>
      <c r="F60" s="7">
        <v>18</v>
      </c>
      <c r="G60" s="7">
        <v>3</v>
      </c>
      <c r="H60" s="8">
        <v>3</v>
      </c>
      <c r="I60" s="14">
        <f>H60*G60*F60*E60*D60</f>
        <v>162</v>
      </c>
    </row>
    <row r="61" spans="1:9">
      <c r="A61" s="1"/>
      <c r="B61" s="1"/>
      <c r="C61" s="96" t="s">
        <v>52</v>
      </c>
      <c r="D61" s="97"/>
      <c r="E61" s="97"/>
      <c r="F61" s="97"/>
      <c r="G61" s="97"/>
      <c r="H61" s="98"/>
      <c r="I61" s="14">
        <f>SUM(I60:I60)</f>
        <v>162</v>
      </c>
    </row>
    <row r="62" spans="1:9">
      <c r="A62" s="1"/>
      <c r="B62" s="1"/>
      <c r="C62" s="96" t="s">
        <v>53</v>
      </c>
      <c r="D62" s="97"/>
      <c r="E62" s="97"/>
      <c r="F62" s="97"/>
      <c r="G62" s="97"/>
      <c r="H62" s="98"/>
      <c r="I62" s="14">
        <f>I61/35.32</f>
        <v>4.5866364665911661</v>
      </c>
    </row>
    <row r="63" spans="1:9">
      <c r="A63" s="1"/>
      <c r="B63" s="6"/>
      <c r="C63" s="97" t="s">
        <v>77</v>
      </c>
      <c r="D63" s="97"/>
      <c r="E63" s="97"/>
      <c r="F63" s="97"/>
      <c r="G63" s="97"/>
      <c r="H63" s="97"/>
      <c r="I63" s="20">
        <f>I62*1.1</f>
        <v>5.045300113250283</v>
      </c>
    </row>
    <row r="64" spans="1:9" ht="64.5" customHeight="1">
      <c r="A64" s="2" t="s">
        <v>12</v>
      </c>
      <c r="B64" s="103"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4" s="104"/>
      <c r="D64" s="104"/>
      <c r="E64" s="104"/>
      <c r="F64" s="104"/>
      <c r="G64" s="104"/>
      <c r="H64" s="104"/>
      <c r="I64" s="105"/>
    </row>
    <row r="65" spans="1:9" s="4" customFormat="1">
      <c r="A65" s="106" t="s">
        <v>6</v>
      </c>
      <c r="B65" s="100" t="s">
        <v>0</v>
      </c>
      <c r="C65" s="100" t="s">
        <v>1</v>
      </c>
      <c r="D65" s="10"/>
      <c r="E65" s="100" t="s">
        <v>14</v>
      </c>
      <c r="F65" s="102" t="s">
        <v>7</v>
      </c>
      <c r="G65" s="102"/>
      <c r="H65" s="102"/>
      <c r="I65" s="100" t="s">
        <v>2</v>
      </c>
    </row>
    <row r="66" spans="1:9" s="4" customFormat="1">
      <c r="A66" s="107"/>
      <c r="B66" s="101"/>
      <c r="C66" s="101"/>
      <c r="D66" s="11"/>
      <c r="E66" s="101"/>
      <c r="F66" s="3" t="s">
        <v>8</v>
      </c>
      <c r="G66" s="3" t="s">
        <v>9</v>
      </c>
      <c r="H66" s="3" t="s">
        <v>10</v>
      </c>
      <c r="I66" s="101"/>
    </row>
    <row r="67" spans="1:9">
      <c r="A67" s="1"/>
      <c r="B67" s="1" t="s">
        <v>49</v>
      </c>
      <c r="C67" s="1" t="s">
        <v>15</v>
      </c>
      <c r="D67" s="1">
        <v>1</v>
      </c>
      <c r="E67" s="1">
        <v>2</v>
      </c>
      <c r="F67" s="1">
        <v>18</v>
      </c>
      <c r="G67" s="1">
        <v>3</v>
      </c>
      <c r="H67" s="1">
        <v>0.75</v>
      </c>
      <c r="I67" s="14">
        <f>H67*G67*F67*E67*D67</f>
        <v>81</v>
      </c>
    </row>
    <row r="68" spans="1:9">
      <c r="A68" s="1"/>
      <c r="B68" s="1" t="s">
        <v>50</v>
      </c>
      <c r="C68" s="1" t="s">
        <v>15</v>
      </c>
      <c r="D68" s="1">
        <v>1</v>
      </c>
      <c r="E68" s="1">
        <v>4</v>
      </c>
      <c r="F68" s="1">
        <v>3</v>
      </c>
      <c r="G68" s="1">
        <v>3</v>
      </c>
      <c r="H68" s="1">
        <v>0.75</v>
      </c>
      <c r="I68" s="14">
        <f t="shared" ref="I68" si="4">H68*G68*F68*E68*D68</f>
        <v>27</v>
      </c>
    </row>
    <row r="69" spans="1:9">
      <c r="A69" s="1"/>
      <c r="B69" s="1"/>
      <c r="C69" s="96" t="s">
        <v>52</v>
      </c>
      <c r="D69" s="97"/>
      <c r="E69" s="97"/>
      <c r="F69" s="97"/>
      <c r="G69" s="97"/>
      <c r="H69" s="98"/>
      <c r="I69" s="14">
        <f>SUM(I67:I68)</f>
        <v>108</v>
      </c>
    </row>
    <row r="70" spans="1:9">
      <c r="A70" s="1"/>
      <c r="B70" s="1"/>
      <c r="C70" s="96" t="s">
        <v>53</v>
      </c>
      <c r="D70" s="97"/>
      <c r="E70" s="97"/>
      <c r="F70" s="97"/>
      <c r="G70" s="97"/>
      <c r="H70" s="98"/>
      <c r="I70" s="14">
        <f>I69/35.32</f>
        <v>3.057757644394111</v>
      </c>
    </row>
    <row r="71" spans="1:9">
      <c r="A71" s="1"/>
      <c r="B71" s="6"/>
      <c r="C71" s="97" t="s">
        <v>77</v>
      </c>
      <c r="D71" s="97"/>
      <c r="E71" s="97"/>
      <c r="F71" s="97"/>
      <c r="G71" s="97"/>
      <c r="H71" s="97"/>
      <c r="I71" s="20">
        <f>I70*1.1</f>
        <v>3.3635334088335225</v>
      </c>
    </row>
    <row r="72" spans="1:9" ht="64.5" customHeight="1">
      <c r="A72" s="2" t="s">
        <v>12</v>
      </c>
      <c r="B72" s="103" t="str">
        <f>REH!B15</f>
        <v>(a) (i) Reinforced cement concrete in roof slab, beams columns lintels, girders and other structural members laid in situ or precast laid in position, or prestressed members cast in situ, complete in all respects:-(3) Type C (nominal mix 1: 2: 4)</v>
      </c>
      <c r="C72" s="104"/>
      <c r="D72" s="104"/>
      <c r="E72" s="104"/>
      <c r="F72" s="104"/>
      <c r="G72" s="104"/>
      <c r="H72" s="104"/>
      <c r="I72" s="105"/>
    </row>
    <row r="73" spans="1:9" s="4" customFormat="1">
      <c r="A73" s="106" t="s">
        <v>6</v>
      </c>
      <c r="B73" s="100" t="s">
        <v>0</v>
      </c>
      <c r="C73" s="100" t="s">
        <v>1</v>
      </c>
      <c r="D73" s="10"/>
      <c r="E73" s="100" t="s">
        <v>14</v>
      </c>
      <c r="F73" s="102" t="s">
        <v>7</v>
      </c>
      <c r="G73" s="102"/>
      <c r="H73" s="102"/>
      <c r="I73" s="100" t="s">
        <v>2</v>
      </c>
    </row>
    <row r="74" spans="1:9" s="4" customFormat="1">
      <c r="A74" s="107"/>
      <c r="B74" s="101"/>
      <c r="C74" s="101"/>
      <c r="D74" s="11"/>
      <c r="E74" s="101"/>
      <c r="F74" s="3" t="s">
        <v>8</v>
      </c>
      <c r="G74" s="3" t="s">
        <v>9</v>
      </c>
      <c r="H74" s="3" t="s">
        <v>10</v>
      </c>
      <c r="I74" s="101"/>
    </row>
    <row r="75" spans="1:9">
      <c r="A75" s="1"/>
      <c r="B75" s="1" t="s">
        <v>57</v>
      </c>
      <c r="C75" s="1" t="s">
        <v>15</v>
      </c>
      <c r="D75" s="1">
        <v>1</v>
      </c>
      <c r="E75" s="1">
        <v>4</v>
      </c>
      <c r="F75" s="1">
        <v>18</v>
      </c>
      <c r="G75" s="1">
        <v>1</v>
      </c>
      <c r="H75" s="1">
        <v>0.5</v>
      </c>
      <c r="I75" s="14">
        <f>H75*G75*F75*E75*D75</f>
        <v>36</v>
      </c>
    </row>
    <row r="76" spans="1:9">
      <c r="A76" s="1"/>
      <c r="B76" s="1" t="s">
        <v>58</v>
      </c>
      <c r="C76" s="1" t="s">
        <v>15</v>
      </c>
      <c r="D76" s="1">
        <v>1</v>
      </c>
      <c r="E76" s="1">
        <v>1</v>
      </c>
      <c r="F76" s="1">
        <v>18</v>
      </c>
      <c r="G76" s="1">
        <v>6</v>
      </c>
      <c r="H76" s="1">
        <v>0.5</v>
      </c>
      <c r="I76" s="14">
        <f t="shared" ref="I76" si="5">H76*G76*F76*E76*D76</f>
        <v>54</v>
      </c>
    </row>
    <row r="77" spans="1:9">
      <c r="A77" s="1"/>
      <c r="B77" s="1"/>
      <c r="C77" s="96" t="s">
        <v>52</v>
      </c>
      <c r="D77" s="97"/>
      <c r="E77" s="97"/>
      <c r="F77" s="97"/>
      <c r="G77" s="97"/>
      <c r="H77" s="98"/>
      <c r="I77" s="14">
        <f>SUM(I75:I76)</f>
        <v>90</v>
      </c>
    </row>
    <row r="78" spans="1:9">
      <c r="A78" s="1"/>
      <c r="B78" s="1"/>
      <c r="C78" s="96" t="s">
        <v>53</v>
      </c>
      <c r="D78" s="97"/>
      <c r="E78" s="97"/>
      <c r="F78" s="97"/>
      <c r="G78" s="97"/>
      <c r="H78" s="98"/>
      <c r="I78" s="14">
        <f>I77/35.32</f>
        <v>2.5481313703284258</v>
      </c>
    </row>
    <row r="79" spans="1:9">
      <c r="A79" s="1"/>
      <c r="B79" s="6"/>
      <c r="C79" s="97" t="s">
        <v>77</v>
      </c>
      <c r="D79" s="97"/>
      <c r="E79" s="97"/>
      <c r="F79" s="97"/>
      <c r="G79" s="97"/>
      <c r="H79" s="97"/>
      <c r="I79" s="20">
        <f>I78*1.1</f>
        <v>2.8029445073612687</v>
      </c>
    </row>
    <row r="80" spans="1:9" ht="33.75" customHeight="1">
      <c r="A80" s="2" t="s">
        <v>12</v>
      </c>
      <c r="B80" s="103" t="str">
        <f>REH!B19</f>
        <v>Pacca brick work in foundation and plinth in:-i) Cement, sand mortar:-Ratio 1:4</v>
      </c>
      <c r="C80" s="104"/>
      <c r="D80" s="104"/>
      <c r="E80" s="104"/>
      <c r="F80" s="104"/>
      <c r="G80" s="104"/>
      <c r="H80" s="104"/>
      <c r="I80" s="105"/>
    </row>
    <row r="81" spans="1:9" s="4" customFormat="1">
      <c r="A81" s="106" t="s">
        <v>6</v>
      </c>
      <c r="B81" s="100" t="s">
        <v>0</v>
      </c>
      <c r="C81" s="100" t="s">
        <v>1</v>
      </c>
      <c r="D81" s="10"/>
      <c r="E81" s="100" t="s">
        <v>14</v>
      </c>
      <c r="F81" s="102" t="s">
        <v>7</v>
      </c>
      <c r="G81" s="102"/>
      <c r="H81" s="102"/>
      <c r="I81" s="100" t="s">
        <v>2</v>
      </c>
    </row>
    <row r="82" spans="1:9" s="4" customFormat="1">
      <c r="A82" s="107"/>
      <c r="B82" s="101"/>
      <c r="C82" s="101"/>
      <c r="D82" s="11"/>
      <c r="E82" s="101"/>
      <c r="F82" s="3" t="s">
        <v>8</v>
      </c>
      <c r="G82" s="3" t="s">
        <v>9</v>
      </c>
      <c r="H82" s="3" t="s">
        <v>10</v>
      </c>
      <c r="I82" s="101"/>
    </row>
    <row r="83" spans="1:9">
      <c r="A83" s="2">
        <v>1</v>
      </c>
      <c r="B83" s="1" t="s">
        <v>13</v>
      </c>
      <c r="C83" s="1" t="s">
        <v>15</v>
      </c>
      <c r="D83" s="1">
        <v>1</v>
      </c>
      <c r="E83" s="1">
        <v>4</v>
      </c>
      <c r="F83" s="1">
        <v>18</v>
      </c>
      <c r="G83" s="1">
        <v>0.75</v>
      </c>
      <c r="H83" s="1">
        <v>5</v>
      </c>
      <c r="I83" s="1">
        <f>H83*G83*F83*E83*D83</f>
        <v>270</v>
      </c>
    </row>
    <row r="84" spans="1:9">
      <c r="A84" s="1">
        <v>2</v>
      </c>
      <c r="B84" s="1" t="s">
        <v>16</v>
      </c>
      <c r="C84" s="1" t="s">
        <v>15</v>
      </c>
      <c r="D84" s="1">
        <v>1</v>
      </c>
      <c r="E84" s="1">
        <v>8</v>
      </c>
      <c r="F84" s="1">
        <v>5</v>
      </c>
      <c r="G84" s="1">
        <v>0.75</v>
      </c>
      <c r="H84" s="1">
        <v>5</v>
      </c>
      <c r="I84" s="1">
        <f t="shared" ref="I84" si="6">H84*G84*F84*E84*D84</f>
        <v>150</v>
      </c>
    </row>
    <row r="85" spans="1:9">
      <c r="A85" s="1"/>
      <c r="B85" s="108" t="s">
        <v>23</v>
      </c>
      <c r="C85" s="109"/>
      <c r="D85" s="109"/>
      <c r="E85" s="109"/>
      <c r="F85" s="109"/>
      <c r="G85" s="110"/>
      <c r="H85" s="1" t="s">
        <v>15</v>
      </c>
      <c r="I85" s="1">
        <f>SUM(I83:I84)</f>
        <v>420</v>
      </c>
    </row>
    <row r="86" spans="1:9">
      <c r="A86" s="1"/>
      <c r="B86" s="111"/>
      <c r="C86" s="112"/>
      <c r="D86" s="112"/>
      <c r="E86" s="112"/>
      <c r="F86" s="112"/>
      <c r="G86" s="113"/>
      <c r="H86" s="1" t="s">
        <v>24</v>
      </c>
      <c r="I86" s="14">
        <f>I85/35.32</f>
        <v>11.89127972819932</v>
      </c>
    </row>
    <row r="87" spans="1:9">
      <c r="A87" s="1"/>
      <c r="B87" s="6"/>
      <c r="C87" s="97" t="s">
        <v>77</v>
      </c>
      <c r="D87" s="97"/>
      <c r="E87" s="97"/>
      <c r="F87" s="97"/>
      <c r="G87" s="97"/>
      <c r="H87" s="97"/>
      <c r="I87" s="20">
        <f>I86*1.1</f>
        <v>13.080407701019253</v>
      </c>
    </row>
    <row r="89" spans="1:9" ht="33.75" customHeight="1">
      <c r="A89" s="2" t="s">
        <v>12</v>
      </c>
      <c r="B89" s="103" t="s">
        <v>11</v>
      </c>
      <c r="C89" s="104"/>
      <c r="D89" s="104"/>
      <c r="E89" s="104"/>
      <c r="F89" s="104"/>
      <c r="G89" s="104"/>
      <c r="H89" s="104"/>
      <c r="I89" s="105"/>
    </row>
    <row r="90" spans="1:9" s="4" customFormat="1">
      <c r="A90" s="106" t="s">
        <v>6</v>
      </c>
      <c r="B90" s="100" t="s">
        <v>0</v>
      </c>
      <c r="C90" s="100" t="s">
        <v>1</v>
      </c>
      <c r="D90" s="10"/>
      <c r="E90" s="100" t="s">
        <v>14</v>
      </c>
      <c r="F90" s="102" t="s">
        <v>7</v>
      </c>
      <c r="G90" s="102"/>
      <c r="H90" s="102"/>
      <c r="I90" s="100" t="s">
        <v>2</v>
      </c>
    </row>
    <row r="91" spans="1:9" s="4" customFormat="1">
      <c r="A91" s="107"/>
      <c r="B91" s="101"/>
      <c r="C91" s="101"/>
      <c r="D91" s="11"/>
      <c r="E91" s="101"/>
      <c r="F91" s="3" t="s">
        <v>8</v>
      </c>
      <c r="G91" s="3" t="s">
        <v>9</v>
      </c>
      <c r="H91" s="3" t="s">
        <v>10</v>
      </c>
      <c r="I91" s="101"/>
    </row>
    <row r="92" spans="1:9">
      <c r="A92" s="2">
        <v>1</v>
      </c>
      <c r="B92" s="1" t="s">
        <v>13</v>
      </c>
      <c r="C92" s="1" t="s">
        <v>15</v>
      </c>
      <c r="D92" s="1">
        <v>1</v>
      </c>
      <c r="E92" s="1">
        <v>2</v>
      </c>
      <c r="F92" s="1">
        <v>18</v>
      </c>
      <c r="G92" s="1">
        <v>0.75</v>
      </c>
      <c r="H92" s="1">
        <v>9.5</v>
      </c>
      <c r="I92" s="1">
        <f>H92*G92*F92*E92*D92</f>
        <v>256.5</v>
      </c>
    </row>
    <row r="93" spans="1:9">
      <c r="A93" s="1">
        <v>2</v>
      </c>
      <c r="B93" s="1" t="s">
        <v>16</v>
      </c>
      <c r="C93" s="1" t="s">
        <v>15</v>
      </c>
      <c r="D93" s="1">
        <v>1</v>
      </c>
      <c r="E93" s="1">
        <v>4</v>
      </c>
      <c r="F93" s="1">
        <v>5</v>
      </c>
      <c r="G93" s="1">
        <v>0.75</v>
      </c>
      <c r="H93" s="1">
        <v>9.5</v>
      </c>
      <c r="I93" s="1">
        <f t="shared" ref="I93:I97" si="7">H93*G93*F93*E93*D93</f>
        <v>142.5</v>
      </c>
    </row>
    <row r="94" spans="1:9">
      <c r="A94" s="1"/>
      <c r="B94" s="1"/>
      <c r="C94" s="1"/>
      <c r="D94" s="1">
        <v>1</v>
      </c>
      <c r="E94" s="1"/>
      <c r="F94" s="1"/>
      <c r="G94" s="1"/>
      <c r="H94" s="1"/>
      <c r="I94" s="1">
        <f t="shared" si="7"/>
        <v>0</v>
      </c>
    </row>
    <row r="95" spans="1:9">
      <c r="A95" s="1"/>
      <c r="B95" s="1" t="s">
        <v>17</v>
      </c>
      <c r="C95" s="1"/>
      <c r="D95" s="1">
        <v>1</v>
      </c>
      <c r="E95" s="1"/>
      <c r="F95" s="1"/>
      <c r="G95" s="1"/>
      <c r="H95" s="1"/>
      <c r="I95" s="1">
        <f t="shared" si="7"/>
        <v>0</v>
      </c>
    </row>
    <row r="96" spans="1:9">
      <c r="A96" s="1"/>
      <c r="B96" s="1" t="s">
        <v>18</v>
      </c>
      <c r="C96" s="1" t="s">
        <v>15</v>
      </c>
      <c r="D96" s="1">
        <v>1</v>
      </c>
      <c r="E96" s="1">
        <v>-3</v>
      </c>
      <c r="F96" s="1">
        <v>4</v>
      </c>
      <c r="G96" s="1">
        <v>0.75</v>
      </c>
      <c r="H96" s="1">
        <v>9.5</v>
      </c>
      <c r="I96" s="1">
        <f t="shared" si="7"/>
        <v>-85.5</v>
      </c>
    </row>
    <row r="97" spans="1:9">
      <c r="A97" s="1"/>
      <c r="B97" s="1" t="s">
        <v>20</v>
      </c>
      <c r="C97" s="1" t="s">
        <v>15</v>
      </c>
      <c r="D97" s="1">
        <v>1</v>
      </c>
      <c r="E97" s="1">
        <v>-3</v>
      </c>
      <c r="F97" s="1">
        <v>2</v>
      </c>
      <c r="G97" s="1">
        <v>0.75</v>
      </c>
      <c r="H97" s="1">
        <v>2</v>
      </c>
      <c r="I97" s="1">
        <f t="shared" si="7"/>
        <v>-9</v>
      </c>
    </row>
    <row r="98" spans="1:9">
      <c r="A98" s="1"/>
      <c r="B98" s="108" t="s">
        <v>23</v>
      </c>
      <c r="C98" s="109"/>
      <c r="D98" s="109"/>
      <c r="E98" s="109"/>
      <c r="F98" s="109"/>
      <c r="G98" s="110"/>
      <c r="H98" s="1" t="s">
        <v>15</v>
      </c>
      <c r="I98" s="1">
        <f>SUM(I92:I97)</f>
        <v>304.5</v>
      </c>
    </row>
    <row r="99" spans="1:9">
      <c r="A99" s="1"/>
      <c r="B99" s="111"/>
      <c r="C99" s="112"/>
      <c r="D99" s="112"/>
      <c r="E99" s="112"/>
      <c r="F99" s="112"/>
      <c r="G99" s="113"/>
      <c r="H99" s="1" t="s">
        <v>24</v>
      </c>
      <c r="I99" s="1">
        <f>I98/35.32</f>
        <v>8.6211778029445068</v>
      </c>
    </row>
    <row r="100" spans="1:9">
      <c r="A100" s="1"/>
      <c r="B100" s="6"/>
      <c r="C100" s="97" t="s">
        <v>77</v>
      </c>
      <c r="D100" s="97"/>
      <c r="E100" s="97"/>
      <c r="F100" s="97"/>
      <c r="G100" s="97"/>
      <c r="H100" s="97"/>
      <c r="I100" s="20">
        <f>I99*1.1</f>
        <v>9.4832955832389576</v>
      </c>
    </row>
    <row r="101" spans="1:9" ht="75.75" customHeight="1">
      <c r="A101" s="2" t="s">
        <v>12</v>
      </c>
      <c r="B101" s="103" t="str">
        <f>REH!B21</f>
        <v>Cement plaster 1:4 upto 20' (6.00 m) height:a)  ½" (13 mm) thick</v>
      </c>
      <c r="C101" s="104"/>
      <c r="D101" s="104"/>
      <c r="E101" s="104"/>
      <c r="F101" s="104"/>
      <c r="G101" s="104"/>
      <c r="H101" s="104"/>
      <c r="I101" s="105"/>
    </row>
    <row r="102" spans="1:9" s="4" customFormat="1">
      <c r="A102" s="106" t="s">
        <v>6</v>
      </c>
      <c r="B102" s="100" t="s">
        <v>0</v>
      </c>
      <c r="C102" s="100" t="s">
        <v>1</v>
      </c>
      <c r="D102" s="10"/>
      <c r="E102" s="100" t="s">
        <v>14</v>
      </c>
      <c r="F102" s="102" t="s">
        <v>7</v>
      </c>
      <c r="G102" s="102"/>
      <c r="H102" s="102"/>
      <c r="I102" s="100" t="s">
        <v>2</v>
      </c>
    </row>
    <row r="103" spans="1:9" s="4" customFormat="1">
      <c r="A103" s="107"/>
      <c r="B103" s="101"/>
      <c r="C103" s="101"/>
      <c r="D103" s="11"/>
      <c r="E103" s="101"/>
      <c r="F103" s="3" t="s">
        <v>8</v>
      </c>
      <c r="G103" s="3" t="s">
        <v>9</v>
      </c>
      <c r="H103" s="3" t="s">
        <v>10</v>
      </c>
      <c r="I103" s="101"/>
    </row>
    <row r="104" spans="1:9">
      <c r="A104" s="1"/>
      <c r="B104" s="1" t="s">
        <v>13</v>
      </c>
      <c r="C104" s="1" t="s">
        <v>62</v>
      </c>
      <c r="D104" s="1">
        <v>1</v>
      </c>
      <c r="E104" s="1">
        <v>2</v>
      </c>
      <c r="F104" s="1">
        <v>18</v>
      </c>
      <c r="G104" s="1">
        <v>10</v>
      </c>
      <c r="H104" s="1"/>
      <c r="I104" s="1">
        <f>G104*F104*E104*D104</f>
        <v>360</v>
      </c>
    </row>
    <row r="105" spans="1:9">
      <c r="A105" s="1"/>
      <c r="B105" s="1" t="s">
        <v>129</v>
      </c>
      <c r="C105" s="1" t="s">
        <v>62</v>
      </c>
      <c r="D105" s="1">
        <v>1</v>
      </c>
      <c r="E105" s="1">
        <v>4</v>
      </c>
      <c r="F105" s="1">
        <v>5</v>
      </c>
      <c r="G105" s="1">
        <v>10</v>
      </c>
      <c r="H105" s="1"/>
      <c r="I105" s="1">
        <f>G105*F105*E105*D105</f>
        <v>200</v>
      </c>
    </row>
    <row r="106" spans="1:9">
      <c r="A106" s="1"/>
      <c r="B106" s="1"/>
      <c r="C106" s="96" t="s">
        <v>52</v>
      </c>
      <c r="D106" s="97"/>
      <c r="E106" s="97"/>
      <c r="F106" s="97"/>
      <c r="G106" s="97"/>
      <c r="H106" s="98"/>
      <c r="I106" s="1">
        <f>SUM(I104:I105)</f>
        <v>560</v>
      </c>
    </row>
    <row r="107" spans="1:9">
      <c r="A107" s="1"/>
      <c r="B107" s="1"/>
      <c r="C107" s="96" t="s">
        <v>53</v>
      </c>
      <c r="D107" s="97"/>
      <c r="E107" s="97"/>
      <c r="F107" s="97"/>
      <c r="G107" s="97"/>
      <c r="H107" s="98"/>
      <c r="I107" s="14">
        <f>I106/10.75</f>
        <v>52.093023255813954</v>
      </c>
    </row>
    <row r="108" spans="1:9">
      <c r="A108" s="1"/>
      <c r="B108" s="6"/>
      <c r="C108" s="97" t="s">
        <v>77</v>
      </c>
      <c r="D108" s="97"/>
      <c r="E108" s="97"/>
      <c r="F108" s="97"/>
      <c r="G108" s="97"/>
      <c r="H108" s="97"/>
      <c r="I108" s="20">
        <f>I107*1.1</f>
        <v>57.302325581395351</v>
      </c>
    </row>
    <row r="109" spans="1:9" ht="75.75" customHeight="1">
      <c r="A109" s="2" t="s">
        <v>12</v>
      </c>
      <c r="B109" s="103" t="str">
        <f>REH!B22</f>
        <v>Cement plaster 1:4 upto 20' (6.00 m) height ¾" (20 mm) thick</v>
      </c>
      <c r="C109" s="104"/>
      <c r="D109" s="104"/>
      <c r="E109" s="104"/>
      <c r="F109" s="104"/>
      <c r="G109" s="104"/>
      <c r="H109" s="104"/>
      <c r="I109" s="105"/>
    </row>
    <row r="110" spans="1:9" s="4" customFormat="1">
      <c r="A110" s="106" t="s">
        <v>6</v>
      </c>
      <c r="B110" s="100" t="s">
        <v>0</v>
      </c>
      <c r="C110" s="100" t="s">
        <v>1</v>
      </c>
      <c r="D110" s="10"/>
      <c r="E110" s="100" t="s">
        <v>14</v>
      </c>
      <c r="F110" s="102" t="s">
        <v>7</v>
      </c>
      <c r="G110" s="102"/>
      <c r="H110" s="102"/>
      <c r="I110" s="100" t="s">
        <v>2</v>
      </c>
    </row>
    <row r="111" spans="1:9" s="4" customFormat="1">
      <c r="A111" s="107"/>
      <c r="B111" s="101"/>
      <c r="C111" s="101"/>
      <c r="D111" s="11"/>
      <c r="E111" s="101"/>
      <c r="F111" s="3" t="s">
        <v>8</v>
      </c>
      <c r="G111" s="3" t="s">
        <v>9</v>
      </c>
      <c r="H111" s="3" t="s">
        <v>10</v>
      </c>
      <c r="I111" s="101"/>
    </row>
    <row r="112" spans="1:9">
      <c r="A112" s="1"/>
      <c r="B112" s="1" t="s">
        <v>16</v>
      </c>
      <c r="C112" s="1" t="s">
        <v>62</v>
      </c>
      <c r="D112" s="1">
        <v>1</v>
      </c>
      <c r="E112" s="1">
        <v>2</v>
      </c>
      <c r="F112" s="1">
        <v>18</v>
      </c>
      <c r="G112" s="1">
        <v>10</v>
      </c>
      <c r="H112" s="1"/>
      <c r="I112" s="1">
        <f>G112*F112*E112*D112</f>
        <v>360</v>
      </c>
    </row>
    <row r="113" spans="1:9">
      <c r="A113" s="1"/>
      <c r="B113" s="1" t="s">
        <v>130</v>
      </c>
      <c r="C113" s="1" t="s">
        <v>62</v>
      </c>
      <c r="D113" s="1">
        <v>1</v>
      </c>
      <c r="E113" s="1">
        <v>2</v>
      </c>
      <c r="F113" s="7">
        <v>5</v>
      </c>
      <c r="G113" s="7">
        <v>10</v>
      </c>
      <c r="H113" s="8"/>
      <c r="I113" s="1">
        <f>G113*F113*E113*D113</f>
        <v>100</v>
      </c>
    </row>
    <row r="114" spans="1:9">
      <c r="A114" s="1"/>
      <c r="B114" s="1"/>
      <c r="C114" s="96" t="s">
        <v>52</v>
      </c>
      <c r="D114" s="97"/>
      <c r="E114" s="97"/>
      <c r="F114" s="97"/>
      <c r="G114" s="97"/>
      <c r="H114" s="98"/>
      <c r="I114" s="1">
        <f>SUM(I112:I113)</f>
        <v>460</v>
      </c>
    </row>
    <row r="115" spans="1:9">
      <c r="A115" s="1"/>
      <c r="B115" s="1"/>
      <c r="C115" s="96" t="s">
        <v>53</v>
      </c>
      <c r="D115" s="97"/>
      <c r="E115" s="97"/>
      <c r="F115" s="97"/>
      <c r="G115" s="97"/>
      <c r="H115" s="98"/>
      <c r="I115" s="14">
        <f>I114/10.75</f>
        <v>42.790697674418603</v>
      </c>
    </row>
    <row r="116" spans="1:9">
      <c r="A116" s="1"/>
      <c r="B116" s="6"/>
      <c r="C116" s="97" t="s">
        <v>77</v>
      </c>
      <c r="D116" s="97"/>
      <c r="E116" s="97"/>
      <c r="F116" s="97"/>
      <c r="G116" s="97"/>
      <c r="H116" s="97"/>
      <c r="I116" s="20">
        <f>I115*1.1</f>
        <v>47.069767441860463</v>
      </c>
    </row>
    <row r="117" spans="1:9" ht="75.75" customHeight="1">
      <c r="A117" s="2" t="s">
        <v>12</v>
      </c>
      <c r="B117" s="103" t="str">
        <f>REH!B23</f>
        <v>Cement plaster 3/8" (10 mm) thick under soffit of R.C.C. roof slabs only, upto 20' height 1:4</v>
      </c>
      <c r="C117" s="104"/>
      <c r="D117" s="104"/>
      <c r="E117" s="104"/>
      <c r="F117" s="104"/>
      <c r="G117" s="104"/>
      <c r="H117" s="104"/>
      <c r="I117" s="105"/>
    </row>
    <row r="118" spans="1:9" s="4" customFormat="1">
      <c r="A118" s="106" t="s">
        <v>6</v>
      </c>
      <c r="B118" s="100" t="s">
        <v>0</v>
      </c>
      <c r="C118" s="100" t="s">
        <v>1</v>
      </c>
      <c r="D118" s="10"/>
      <c r="E118" s="100" t="s">
        <v>14</v>
      </c>
      <c r="F118" s="102" t="s">
        <v>7</v>
      </c>
      <c r="G118" s="102"/>
      <c r="H118" s="102"/>
      <c r="I118" s="100" t="s">
        <v>2</v>
      </c>
    </row>
    <row r="119" spans="1:9" s="4" customFormat="1">
      <c r="A119" s="107"/>
      <c r="B119" s="101"/>
      <c r="C119" s="101"/>
      <c r="D119" s="11"/>
      <c r="E119" s="101"/>
      <c r="F119" s="3" t="s">
        <v>8</v>
      </c>
      <c r="G119" s="3" t="s">
        <v>9</v>
      </c>
      <c r="H119" s="3" t="s">
        <v>10</v>
      </c>
      <c r="I119" s="101"/>
    </row>
    <row r="120" spans="1:9">
      <c r="A120" s="1"/>
      <c r="B120" s="1" t="s">
        <v>13</v>
      </c>
      <c r="C120" s="1" t="s">
        <v>62</v>
      </c>
      <c r="D120" s="1">
        <v>1</v>
      </c>
      <c r="E120" s="1">
        <v>1</v>
      </c>
      <c r="F120" s="1">
        <v>18</v>
      </c>
      <c r="G120" s="1">
        <v>5</v>
      </c>
      <c r="H120" s="1"/>
      <c r="I120" s="1">
        <f>G120*F120*E120*D120</f>
        <v>90</v>
      </c>
    </row>
    <row r="121" spans="1:9">
      <c r="A121" s="1"/>
      <c r="B121" s="1"/>
      <c r="C121" s="96" t="s">
        <v>52</v>
      </c>
      <c r="D121" s="97"/>
      <c r="E121" s="97"/>
      <c r="F121" s="97"/>
      <c r="G121" s="97"/>
      <c r="H121" s="98"/>
      <c r="I121" s="1">
        <f>SUM(I120:I120)</f>
        <v>90</v>
      </c>
    </row>
    <row r="122" spans="1:9">
      <c r="A122" s="1"/>
      <c r="B122" s="1"/>
      <c r="C122" s="96" t="s">
        <v>53</v>
      </c>
      <c r="D122" s="97"/>
      <c r="E122" s="97"/>
      <c r="F122" s="97"/>
      <c r="G122" s="97"/>
      <c r="H122" s="98"/>
      <c r="I122" s="14">
        <f>I121/10.75</f>
        <v>8.3720930232558146</v>
      </c>
    </row>
    <row r="123" spans="1:9">
      <c r="A123" s="1"/>
      <c r="B123" s="6"/>
      <c r="C123" s="97" t="s">
        <v>77</v>
      </c>
      <c r="D123" s="97"/>
      <c r="E123" s="97"/>
      <c r="F123" s="97"/>
      <c r="G123" s="97"/>
      <c r="H123" s="97"/>
      <c r="I123" s="20">
        <f>I122*1.1</f>
        <v>9.2093023255813975</v>
      </c>
    </row>
    <row r="124" spans="1:9" ht="75.75" customHeight="1">
      <c r="A124" s="2" t="s">
        <v>12</v>
      </c>
      <c r="B124" s="103" t="str">
        <f>REH!B28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4" s="104"/>
      <c r="D124" s="104"/>
      <c r="E124" s="104"/>
      <c r="F124" s="104"/>
      <c r="G124" s="104"/>
      <c r="H124" s="104"/>
      <c r="I124" s="105"/>
    </row>
    <row r="125" spans="1:9" s="4" customFormat="1">
      <c r="A125" s="106" t="s">
        <v>6</v>
      </c>
      <c r="B125" s="100" t="s">
        <v>0</v>
      </c>
      <c r="C125" s="100" t="s">
        <v>1</v>
      </c>
      <c r="D125" s="10"/>
      <c r="E125" s="100" t="s">
        <v>14</v>
      </c>
      <c r="F125" s="102" t="s">
        <v>7</v>
      </c>
      <c r="G125" s="102"/>
      <c r="H125" s="102"/>
      <c r="I125" s="100" t="s">
        <v>2</v>
      </c>
    </row>
    <row r="126" spans="1:9" s="4" customFormat="1">
      <c r="A126" s="107"/>
      <c r="B126" s="101"/>
      <c r="C126" s="101"/>
      <c r="D126" s="11"/>
      <c r="E126" s="101"/>
      <c r="F126" s="3" t="s">
        <v>8</v>
      </c>
      <c r="G126" s="3" t="s">
        <v>9</v>
      </c>
      <c r="H126" s="3" t="s">
        <v>10</v>
      </c>
      <c r="I126" s="101"/>
    </row>
    <row r="127" spans="1:9">
      <c r="A127" s="1"/>
      <c r="B127" s="1" t="s">
        <v>13</v>
      </c>
      <c r="C127" s="1" t="s">
        <v>62</v>
      </c>
      <c r="D127" s="1">
        <v>1</v>
      </c>
      <c r="E127" s="1">
        <v>1</v>
      </c>
      <c r="F127" s="1">
        <v>18</v>
      </c>
      <c r="G127" s="1">
        <v>5</v>
      </c>
      <c r="H127" s="1"/>
      <c r="I127" s="1">
        <f>G127*F127*E127*D127</f>
        <v>90</v>
      </c>
    </row>
    <row r="128" spans="1:9">
      <c r="A128" s="1"/>
      <c r="B128" s="1"/>
      <c r="C128" s="96" t="s">
        <v>52</v>
      </c>
      <c r="D128" s="97"/>
      <c r="E128" s="97"/>
      <c r="F128" s="97"/>
      <c r="G128" s="97"/>
      <c r="H128" s="98"/>
      <c r="I128" s="1">
        <f>SUM(I127:I127)</f>
        <v>90</v>
      </c>
    </row>
    <row r="129" spans="1:9">
      <c r="A129" s="1"/>
      <c r="B129" s="1"/>
      <c r="C129" s="96" t="s">
        <v>53</v>
      </c>
      <c r="D129" s="97"/>
      <c r="E129" s="97"/>
      <c r="F129" s="97"/>
      <c r="G129" s="97"/>
      <c r="H129" s="98"/>
      <c r="I129" s="14">
        <f>I128/10.75</f>
        <v>8.3720930232558146</v>
      </c>
    </row>
    <row r="130" spans="1:9">
      <c r="A130" s="1"/>
      <c r="B130" s="6"/>
      <c r="C130" s="97" t="s">
        <v>77</v>
      </c>
      <c r="D130" s="97"/>
      <c r="E130" s="97"/>
      <c r="F130" s="97"/>
      <c r="G130" s="97"/>
      <c r="H130" s="97"/>
      <c r="I130" s="20">
        <f>I129*1.1</f>
        <v>9.2093023255813975</v>
      </c>
    </row>
    <row r="131" spans="1:9" ht="65.25" customHeight="1">
      <c r="A131" s="2" t="s">
        <v>12</v>
      </c>
      <c r="B131" s="103" t="str">
        <f>REH!B26</f>
        <v>Providing and laying damp proof course with cement sand plaster and bitumen coating:- (a) with one coat of bitumen and one coat of polythene sheet 500 gauge :- ii) Ratio 1:3 b) ¾ " thick (20mm)</v>
      </c>
      <c r="C131" s="104"/>
      <c r="D131" s="104"/>
      <c r="E131" s="104"/>
      <c r="F131" s="104"/>
      <c r="G131" s="104"/>
      <c r="H131" s="104"/>
      <c r="I131" s="105"/>
    </row>
    <row r="132" spans="1:9" s="4" customFormat="1">
      <c r="A132" s="106" t="s">
        <v>6</v>
      </c>
      <c r="B132" s="100" t="s">
        <v>0</v>
      </c>
      <c r="C132" s="100" t="s">
        <v>1</v>
      </c>
      <c r="D132" s="10"/>
      <c r="E132" s="100" t="s">
        <v>14</v>
      </c>
      <c r="F132" s="102" t="s">
        <v>7</v>
      </c>
      <c r="G132" s="102"/>
      <c r="H132" s="102"/>
      <c r="I132" s="100" t="s">
        <v>2</v>
      </c>
    </row>
    <row r="133" spans="1:9" s="4" customFormat="1">
      <c r="A133" s="107"/>
      <c r="B133" s="101"/>
      <c r="C133" s="101"/>
      <c r="D133" s="11"/>
      <c r="E133" s="101"/>
      <c r="F133" s="3" t="s">
        <v>8</v>
      </c>
      <c r="G133" s="3" t="s">
        <v>9</v>
      </c>
      <c r="H133" s="3" t="s">
        <v>10</v>
      </c>
      <c r="I133" s="101"/>
    </row>
    <row r="134" spans="1:9">
      <c r="A134" s="2">
        <v>1</v>
      </c>
      <c r="B134" s="1" t="s">
        <v>13</v>
      </c>
      <c r="C134" s="1" t="s">
        <v>15</v>
      </c>
      <c r="D134" s="1">
        <v>1</v>
      </c>
      <c r="E134" s="1">
        <v>2</v>
      </c>
      <c r="F134" s="1">
        <v>18</v>
      </c>
      <c r="G134" s="1">
        <v>0.75</v>
      </c>
      <c r="H134" s="1"/>
      <c r="I134" s="1">
        <f>G134*F134*E134*D134</f>
        <v>27</v>
      </c>
    </row>
    <row r="135" spans="1:9">
      <c r="A135" s="1">
        <v>2</v>
      </c>
      <c r="B135" s="1" t="s">
        <v>16</v>
      </c>
      <c r="C135" s="1" t="s">
        <v>15</v>
      </c>
      <c r="D135" s="1">
        <v>1</v>
      </c>
      <c r="E135" s="1">
        <v>4</v>
      </c>
      <c r="F135" s="1">
        <v>5</v>
      </c>
      <c r="G135" s="1">
        <v>0.75</v>
      </c>
      <c r="H135" s="1"/>
      <c r="I135" s="1">
        <f t="shared" ref="I135" si="8">G135*F135*E135*D135</f>
        <v>15</v>
      </c>
    </row>
    <row r="136" spans="1:9">
      <c r="A136" s="1"/>
      <c r="B136" s="108" t="s">
        <v>23</v>
      </c>
      <c r="C136" s="109"/>
      <c r="D136" s="109"/>
      <c r="E136" s="109"/>
      <c r="F136" s="109"/>
      <c r="G136" s="110"/>
      <c r="H136" s="1" t="s">
        <v>15</v>
      </c>
      <c r="I136" s="1">
        <f>SUM(I134:I135)</f>
        <v>42</v>
      </c>
    </row>
    <row r="137" spans="1:9">
      <c r="A137" s="1"/>
      <c r="B137" s="111"/>
      <c r="C137" s="112"/>
      <c r="D137" s="112"/>
      <c r="E137" s="112"/>
      <c r="F137" s="112"/>
      <c r="G137" s="113"/>
      <c r="H137" s="1" t="s">
        <v>24</v>
      </c>
      <c r="I137" s="14">
        <f>I136/10.75</f>
        <v>3.9069767441860463</v>
      </c>
    </row>
    <row r="138" spans="1:9">
      <c r="A138" s="1"/>
      <c r="B138" s="6"/>
      <c r="C138" s="97" t="s">
        <v>77</v>
      </c>
      <c r="D138" s="97"/>
      <c r="E138" s="97"/>
      <c r="F138" s="97"/>
      <c r="G138" s="97"/>
      <c r="H138" s="97"/>
      <c r="I138" s="20">
        <f>I137*1.1</f>
        <v>4.2976744186046512</v>
      </c>
    </row>
    <row r="139" spans="1:9" ht="65.25" customHeight="1">
      <c r="A139" s="2" t="s">
        <v>12</v>
      </c>
      <c r="B139" s="103" t="str">
        <f>REH!B27</f>
        <v>Providing and laying vertical damp proof course with cement sand plaster and bitumen coating:-(a) with one coat of bitumen and one coat of polythene sheet 500 gauge b) ¾ " thick (20 mm</v>
      </c>
      <c r="C139" s="104"/>
      <c r="D139" s="104"/>
      <c r="E139" s="104"/>
      <c r="F139" s="104"/>
      <c r="G139" s="104"/>
      <c r="H139" s="104"/>
      <c r="I139" s="105"/>
    </row>
    <row r="140" spans="1:9" s="4" customFormat="1">
      <c r="A140" s="106" t="s">
        <v>6</v>
      </c>
      <c r="B140" s="100" t="s">
        <v>0</v>
      </c>
      <c r="C140" s="100" t="s">
        <v>1</v>
      </c>
      <c r="D140" s="10"/>
      <c r="E140" s="100" t="s">
        <v>14</v>
      </c>
      <c r="F140" s="102" t="s">
        <v>7</v>
      </c>
      <c r="G140" s="102"/>
      <c r="H140" s="102"/>
      <c r="I140" s="100" t="s">
        <v>2</v>
      </c>
    </row>
    <row r="141" spans="1:9" s="4" customFormat="1">
      <c r="A141" s="107"/>
      <c r="B141" s="101"/>
      <c r="C141" s="101"/>
      <c r="D141" s="11"/>
      <c r="E141" s="101"/>
      <c r="F141" s="3" t="s">
        <v>8</v>
      </c>
      <c r="G141" s="3" t="s">
        <v>9</v>
      </c>
      <c r="H141" s="3" t="s">
        <v>10</v>
      </c>
      <c r="I141" s="101"/>
    </row>
    <row r="142" spans="1:9">
      <c r="A142" s="2">
        <v>1</v>
      </c>
      <c r="B142" s="1" t="s">
        <v>13</v>
      </c>
      <c r="C142" s="1" t="s">
        <v>62</v>
      </c>
      <c r="D142" s="1">
        <v>1</v>
      </c>
      <c r="E142" s="1">
        <v>4</v>
      </c>
      <c r="F142" s="1">
        <v>18</v>
      </c>
      <c r="G142" s="1">
        <v>5</v>
      </c>
      <c r="H142" s="1"/>
      <c r="I142" s="1">
        <f>G142*F142*E142*D142</f>
        <v>360</v>
      </c>
    </row>
    <row r="143" spans="1:9">
      <c r="A143" s="1">
        <v>2</v>
      </c>
      <c r="B143" s="1" t="s">
        <v>16</v>
      </c>
      <c r="C143" s="1" t="s">
        <v>62</v>
      </c>
      <c r="D143" s="1">
        <v>1</v>
      </c>
      <c r="E143" s="1">
        <v>8</v>
      </c>
      <c r="F143" s="1">
        <v>5</v>
      </c>
      <c r="G143" s="1">
        <v>5</v>
      </c>
      <c r="H143" s="1"/>
      <c r="I143" s="1">
        <f t="shared" ref="I143" si="9">G143*F143*E143*D143</f>
        <v>200</v>
      </c>
    </row>
    <row r="144" spans="1:9">
      <c r="A144" s="1"/>
      <c r="B144" s="108" t="s">
        <v>23</v>
      </c>
      <c r="C144" s="109"/>
      <c r="D144" s="109"/>
      <c r="E144" s="109"/>
      <c r="F144" s="109"/>
      <c r="G144" s="110"/>
      <c r="H144" s="1" t="s">
        <v>15</v>
      </c>
      <c r="I144" s="1">
        <f>SUM(I142:I143)</f>
        <v>560</v>
      </c>
    </row>
    <row r="145" spans="1:9">
      <c r="A145" s="1"/>
      <c r="B145" s="111"/>
      <c r="C145" s="112"/>
      <c r="D145" s="112"/>
      <c r="E145" s="112"/>
      <c r="F145" s="112"/>
      <c r="G145" s="113"/>
      <c r="H145" s="1" t="s">
        <v>24</v>
      </c>
      <c r="I145" s="14">
        <f>I144/10.75</f>
        <v>52.093023255813954</v>
      </c>
    </row>
    <row r="146" spans="1:9">
      <c r="A146" s="1"/>
      <c r="B146" s="6"/>
      <c r="C146" s="97" t="s">
        <v>77</v>
      </c>
      <c r="D146" s="97"/>
      <c r="E146" s="97"/>
      <c r="F146" s="97"/>
      <c r="G146" s="97"/>
      <c r="H146" s="97"/>
      <c r="I146" s="20">
        <f>I145*1.1</f>
        <v>57.302325581395351</v>
      </c>
    </row>
    <row r="147" spans="1:9" ht="117" customHeight="1">
      <c r="A147" s="2" t="s">
        <v>12</v>
      </c>
      <c r="B147" s="103" t="str">
        <f>REH!B32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147" s="104"/>
      <c r="D147" s="104"/>
      <c r="E147" s="104"/>
      <c r="F147" s="104"/>
      <c r="G147" s="104"/>
      <c r="H147" s="104"/>
      <c r="I147" s="105"/>
    </row>
    <row r="148" spans="1:9" s="4" customFormat="1">
      <c r="A148" s="106" t="s">
        <v>6</v>
      </c>
      <c r="B148" s="100" t="s">
        <v>0</v>
      </c>
      <c r="C148" s="100" t="s">
        <v>1</v>
      </c>
      <c r="D148" s="10"/>
      <c r="E148" s="100" t="s">
        <v>14</v>
      </c>
      <c r="F148" s="102" t="s">
        <v>7</v>
      </c>
      <c r="G148" s="102"/>
      <c r="H148" s="102"/>
      <c r="I148" s="100" t="s">
        <v>2</v>
      </c>
    </row>
    <row r="149" spans="1:9" s="4" customFormat="1">
      <c r="A149" s="107"/>
      <c r="B149" s="101"/>
      <c r="C149" s="101"/>
      <c r="D149" s="11"/>
      <c r="E149" s="101"/>
      <c r="F149" s="3" t="s">
        <v>8</v>
      </c>
      <c r="G149" s="3" t="s">
        <v>9</v>
      </c>
      <c r="H149" s="3" t="s">
        <v>10</v>
      </c>
      <c r="I149" s="101"/>
    </row>
    <row r="150" spans="1:9">
      <c r="A150" s="1"/>
      <c r="B150" s="1" t="s">
        <v>78</v>
      </c>
      <c r="C150" s="1" t="s">
        <v>15</v>
      </c>
      <c r="D150" s="1">
        <v>1</v>
      </c>
      <c r="E150" s="1">
        <v>1</v>
      </c>
      <c r="F150" s="1">
        <v>18</v>
      </c>
      <c r="G150" s="1">
        <v>5</v>
      </c>
      <c r="H150" s="1"/>
      <c r="I150" s="14">
        <f>G150*F150*E150*D150</f>
        <v>90</v>
      </c>
    </row>
    <row r="151" spans="1:9">
      <c r="A151" s="1"/>
      <c r="B151" s="1"/>
      <c r="C151" s="96" t="s">
        <v>52</v>
      </c>
      <c r="D151" s="97"/>
      <c r="E151" s="97"/>
      <c r="F151" s="97"/>
      <c r="G151" s="97"/>
      <c r="H151" s="98"/>
      <c r="I151" s="14">
        <f>SUM(I150:I150)</f>
        <v>90</v>
      </c>
    </row>
    <row r="152" spans="1:9">
      <c r="A152" s="1"/>
      <c r="B152" s="1"/>
      <c r="C152" s="96" t="s">
        <v>53</v>
      </c>
      <c r="D152" s="97"/>
      <c r="E152" s="97"/>
      <c r="F152" s="97"/>
      <c r="G152" s="97"/>
      <c r="H152" s="98"/>
      <c r="I152" s="14">
        <f>I151/10.75</f>
        <v>8.3720930232558146</v>
      </c>
    </row>
    <row r="153" spans="1:9">
      <c r="A153" s="1"/>
      <c r="B153" s="6"/>
      <c r="C153" s="97" t="s">
        <v>77</v>
      </c>
      <c r="D153" s="97"/>
      <c r="E153" s="97"/>
      <c r="F153" s="97"/>
      <c r="G153" s="97"/>
      <c r="H153" s="97"/>
      <c r="I153" s="20">
        <f>I152*1.1</f>
        <v>9.2093023255813975</v>
      </c>
    </row>
    <row r="154" spans="1:9" ht="117" customHeight="1">
      <c r="A154" s="2" t="s">
        <v>12</v>
      </c>
      <c r="B154" s="103" t="str">
        <f>REH!B37</f>
        <v>Providing/fixing stair railing consisting of M.S. Box section size 1-1/2"x3" of 16 SWG welded with M.S. flat 1"x1/8" continuously and welded over M.S. square bars 5/8"x5/8" punched in M.S. flat 2 ¾' high @ 5½" c/c fixed in steps of stair I/C painting 3 coats complete</v>
      </c>
      <c r="C154" s="104"/>
      <c r="D154" s="104"/>
      <c r="E154" s="104"/>
      <c r="F154" s="104"/>
      <c r="G154" s="104"/>
      <c r="H154" s="104"/>
      <c r="I154" s="105"/>
    </row>
    <row r="155" spans="1:9" s="4" customFormat="1">
      <c r="A155" s="106" t="s">
        <v>6</v>
      </c>
      <c r="B155" s="100" t="s">
        <v>0</v>
      </c>
      <c r="C155" s="100" t="s">
        <v>1</v>
      </c>
      <c r="D155" s="10"/>
      <c r="E155" s="100" t="s">
        <v>14</v>
      </c>
      <c r="F155" s="102" t="s">
        <v>7</v>
      </c>
      <c r="G155" s="102"/>
      <c r="H155" s="102"/>
      <c r="I155" s="100" t="s">
        <v>2</v>
      </c>
    </row>
    <row r="156" spans="1:9" s="4" customFormat="1">
      <c r="A156" s="107"/>
      <c r="B156" s="101"/>
      <c r="C156" s="101"/>
      <c r="D156" s="11"/>
      <c r="E156" s="101"/>
      <c r="F156" s="3" t="s">
        <v>8</v>
      </c>
      <c r="G156" s="3" t="s">
        <v>9</v>
      </c>
      <c r="H156" s="3" t="s">
        <v>10</v>
      </c>
      <c r="I156" s="101"/>
    </row>
    <row r="157" spans="1:9">
      <c r="A157" s="1"/>
      <c r="B157" s="1" t="s">
        <v>78</v>
      </c>
      <c r="C157" s="1" t="s">
        <v>15</v>
      </c>
      <c r="D157" s="1">
        <v>1</v>
      </c>
      <c r="E157" s="1">
        <v>1</v>
      </c>
      <c r="F157" s="1">
        <v>15</v>
      </c>
      <c r="G157" s="1">
        <v>3</v>
      </c>
      <c r="H157" s="1"/>
      <c r="I157" s="14">
        <f>G157*F157*E157*D157</f>
        <v>45</v>
      </c>
    </row>
    <row r="158" spans="1:9">
      <c r="A158" s="1"/>
      <c r="B158" s="1"/>
      <c r="C158" s="96" t="s">
        <v>52</v>
      </c>
      <c r="D158" s="97"/>
      <c r="E158" s="97"/>
      <c r="F158" s="97"/>
      <c r="G158" s="97"/>
      <c r="H158" s="98"/>
      <c r="I158" s="14">
        <f>SUM(I157:I157)</f>
        <v>45</v>
      </c>
    </row>
    <row r="159" spans="1:9">
      <c r="A159" s="1"/>
      <c r="B159" s="1"/>
      <c r="C159" s="96" t="s">
        <v>53</v>
      </c>
      <c r="D159" s="97"/>
      <c r="E159" s="97"/>
      <c r="F159" s="97"/>
      <c r="G159" s="97"/>
      <c r="H159" s="98"/>
      <c r="I159" s="14">
        <f>I158/10.75</f>
        <v>4.1860465116279073</v>
      </c>
    </row>
    <row r="160" spans="1:9">
      <c r="A160" s="1"/>
      <c r="B160" s="6"/>
      <c r="C160" s="97" t="s">
        <v>77</v>
      </c>
      <c r="D160" s="97"/>
      <c r="E160" s="97"/>
      <c r="F160" s="97"/>
      <c r="G160" s="97"/>
      <c r="H160" s="97"/>
      <c r="I160" s="20">
        <f>I159*1.1</f>
        <v>4.6046511627906987</v>
      </c>
    </row>
    <row r="161" spans="1:9" ht="117" customHeight="1">
      <c r="A161" s="2" t="s">
        <v>12</v>
      </c>
      <c r="B161" s="103" t="str">
        <f>REH!B38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61" s="104"/>
      <c r="D161" s="104"/>
      <c r="E161" s="104"/>
      <c r="F161" s="104"/>
      <c r="G161" s="104"/>
      <c r="H161" s="104"/>
      <c r="I161" s="105"/>
    </row>
    <row r="162" spans="1:9" s="4" customFormat="1">
      <c r="A162" s="106" t="s">
        <v>6</v>
      </c>
      <c r="B162" s="100" t="s">
        <v>0</v>
      </c>
      <c r="C162" s="100" t="s">
        <v>1</v>
      </c>
      <c r="D162" s="10"/>
      <c r="E162" s="100" t="s">
        <v>14</v>
      </c>
      <c r="F162" s="102" t="s">
        <v>7</v>
      </c>
      <c r="G162" s="102"/>
      <c r="H162" s="102"/>
      <c r="I162" s="100" t="s">
        <v>2</v>
      </c>
    </row>
    <row r="163" spans="1:9" s="4" customFormat="1">
      <c r="A163" s="107"/>
      <c r="B163" s="101"/>
      <c r="C163" s="101"/>
      <c r="D163" s="11"/>
      <c r="E163" s="101"/>
      <c r="F163" s="3" t="s">
        <v>8</v>
      </c>
      <c r="G163" s="3" t="s">
        <v>9</v>
      </c>
      <c r="H163" s="3" t="s">
        <v>10</v>
      </c>
      <c r="I163" s="101"/>
    </row>
    <row r="164" spans="1:9">
      <c r="A164" s="1"/>
      <c r="B164" s="1" t="s">
        <v>18</v>
      </c>
      <c r="C164" s="1" t="s">
        <v>62</v>
      </c>
      <c r="D164" s="1">
        <v>2</v>
      </c>
      <c r="E164" s="1">
        <v>3</v>
      </c>
      <c r="F164" s="1">
        <v>2.5</v>
      </c>
      <c r="G164" s="1">
        <v>9.5</v>
      </c>
      <c r="H164" s="1"/>
      <c r="I164" s="14">
        <f>G164*F164*E164*D164</f>
        <v>142.5</v>
      </c>
    </row>
    <row r="165" spans="1:9">
      <c r="A165" s="1"/>
      <c r="B165" s="1" t="s">
        <v>86</v>
      </c>
      <c r="C165" s="1" t="s">
        <v>62</v>
      </c>
      <c r="D165" s="1">
        <v>2</v>
      </c>
      <c r="E165" s="1">
        <v>3</v>
      </c>
      <c r="F165" s="1">
        <v>2</v>
      </c>
      <c r="G165" s="1">
        <v>2</v>
      </c>
      <c r="H165" s="1"/>
      <c r="I165" s="14">
        <f t="shared" ref="I165" si="10">G165*F165*E165*D165</f>
        <v>24</v>
      </c>
    </row>
    <row r="166" spans="1:9">
      <c r="A166" s="1"/>
      <c r="B166" s="1"/>
      <c r="C166" s="96" t="s">
        <v>52</v>
      </c>
      <c r="D166" s="97"/>
      <c r="E166" s="97"/>
      <c r="F166" s="97"/>
      <c r="G166" s="97"/>
      <c r="H166" s="98"/>
      <c r="I166" s="14">
        <f>SUM(I164:I165)</f>
        <v>166.5</v>
      </c>
    </row>
    <row r="167" spans="1:9">
      <c r="A167" s="1"/>
      <c r="B167" s="1"/>
      <c r="C167" s="96" t="s">
        <v>53</v>
      </c>
      <c r="D167" s="97"/>
      <c r="E167" s="97"/>
      <c r="F167" s="97"/>
      <c r="G167" s="97"/>
      <c r="H167" s="98"/>
      <c r="I167" s="14">
        <f>I166/10.75</f>
        <v>15.488372093023257</v>
      </c>
    </row>
    <row r="168" spans="1:9">
      <c r="A168" s="1"/>
      <c r="B168" s="6"/>
      <c r="C168" s="97" t="s">
        <v>77</v>
      </c>
      <c r="D168" s="97"/>
      <c r="E168" s="97"/>
      <c r="F168" s="97"/>
      <c r="G168" s="97"/>
      <c r="H168" s="97"/>
      <c r="I168" s="20">
        <f>I167*1.1</f>
        <v>17.037209302325582</v>
      </c>
    </row>
    <row r="169" spans="1:9" ht="117" customHeight="1">
      <c r="A169" s="2" t="s">
        <v>12</v>
      </c>
      <c r="B169" s="103" t="str">
        <f>REH!B40</f>
        <v>Providing and Fixing steel grating on windows comprising of ¾” MS square bars of 4"c/c penetrated through punched holes of 3 no Ms flat 2”x3/8” duly welded wiith 2”x2”x3/8" angle iron frame i/c three coat painting complete in all respect as approved by the Engineer incharge</v>
      </c>
      <c r="C169" s="104"/>
      <c r="D169" s="104"/>
      <c r="E169" s="104"/>
      <c r="F169" s="104"/>
      <c r="G169" s="104"/>
      <c r="H169" s="104"/>
      <c r="I169" s="105"/>
    </row>
    <row r="170" spans="1:9" s="4" customFormat="1">
      <c r="A170" s="106" t="s">
        <v>6</v>
      </c>
      <c r="B170" s="100" t="s">
        <v>0</v>
      </c>
      <c r="C170" s="100" t="s">
        <v>1</v>
      </c>
      <c r="D170" s="10"/>
      <c r="E170" s="100" t="s">
        <v>14</v>
      </c>
      <c r="F170" s="102" t="s">
        <v>7</v>
      </c>
      <c r="G170" s="102"/>
      <c r="H170" s="102"/>
      <c r="I170" s="100" t="s">
        <v>2</v>
      </c>
    </row>
    <row r="171" spans="1:9" s="4" customFormat="1">
      <c r="A171" s="107"/>
      <c r="B171" s="101"/>
      <c r="C171" s="101"/>
      <c r="D171" s="11"/>
      <c r="E171" s="101"/>
      <c r="F171" s="3" t="s">
        <v>8</v>
      </c>
      <c r="G171" s="3" t="s">
        <v>9</v>
      </c>
      <c r="H171" s="3" t="s">
        <v>10</v>
      </c>
      <c r="I171" s="101"/>
    </row>
    <row r="172" spans="1:9">
      <c r="A172" s="1"/>
      <c r="B172" s="1" t="s">
        <v>86</v>
      </c>
      <c r="C172" s="1" t="s">
        <v>62</v>
      </c>
      <c r="D172" s="1">
        <v>1</v>
      </c>
      <c r="E172" s="1">
        <v>3</v>
      </c>
      <c r="F172" s="1">
        <v>2</v>
      </c>
      <c r="G172" s="1">
        <v>2</v>
      </c>
      <c r="H172" s="1"/>
      <c r="I172" s="14">
        <f>G172*F172*E172*D172</f>
        <v>12</v>
      </c>
    </row>
    <row r="173" spans="1:9">
      <c r="A173" s="1"/>
      <c r="B173" s="1"/>
      <c r="C173" s="96" t="s">
        <v>52</v>
      </c>
      <c r="D173" s="97"/>
      <c r="E173" s="97"/>
      <c r="F173" s="97"/>
      <c r="G173" s="97"/>
      <c r="H173" s="98"/>
      <c r="I173" s="14">
        <f>SUM(I172:I172)</f>
        <v>12</v>
      </c>
    </row>
    <row r="174" spans="1:9">
      <c r="A174" s="1"/>
      <c r="B174" s="1"/>
      <c r="C174" s="96" t="s">
        <v>53</v>
      </c>
      <c r="D174" s="97"/>
      <c r="E174" s="97"/>
      <c r="F174" s="97"/>
      <c r="G174" s="97"/>
      <c r="H174" s="98"/>
      <c r="I174" s="14">
        <f>I173/10.75</f>
        <v>1.1162790697674418</v>
      </c>
    </row>
    <row r="175" spans="1:9">
      <c r="A175" s="1"/>
      <c r="B175" s="6"/>
      <c r="C175" s="97" t="s">
        <v>77</v>
      </c>
      <c r="D175" s="97"/>
      <c r="E175" s="97"/>
      <c r="F175" s="97"/>
      <c r="G175" s="97"/>
      <c r="H175" s="97"/>
      <c r="I175" s="20">
        <f>I174*1.1</f>
        <v>1.2279069767441861</v>
      </c>
    </row>
    <row r="176" spans="1:9" ht="117" customHeight="1">
      <c r="A176" s="2" t="s">
        <v>12</v>
      </c>
      <c r="B176" s="103" t="str">
        <f>REH!B39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176" s="104"/>
      <c r="D176" s="104"/>
      <c r="E176" s="104"/>
      <c r="F176" s="104"/>
      <c r="G176" s="104"/>
      <c r="H176" s="104"/>
      <c r="I176" s="105"/>
    </row>
    <row r="177" spans="1:9" s="4" customFormat="1">
      <c r="A177" s="106" t="s">
        <v>6</v>
      </c>
      <c r="B177" s="100" t="s">
        <v>0</v>
      </c>
      <c r="C177" s="100" t="s">
        <v>1</v>
      </c>
      <c r="D177" s="10"/>
      <c r="E177" s="100" t="s">
        <v>14</v>
      </c>
      <c r="F177" s="102" t="s">
        <v>7</v>
      </c>
      <c r="G177" s="102"/>
      <c r="H177" s="102"/>
      <c r="I177" s="100" t="s">
        <v>2</v>
      </c>
    </row>
    <row r="178" spans="1:9" s="4" customFormat="1">
      <c r="A178" s="107"/>
      <c r="B178" s="101"/>
      <c r="C178" s="101"/>
      <c r="D178" s="11"/>
      <c r="E178" s="101"/>
      <c r="F178" s="3" t="s">
        <v>8</v>
      </c>
      <c r="G178" s="3" t="s">
        <v>9</v>
      </c>
      <c r="H178" s="3" t="s">
        <v>10</v>
      </c>
      <c r="I178" s="101"/>
    </row>
    <row r="179" spans="1:9">
      <c r="A179" s="1"/>
      <c r="B179" s="1" t="s">
        <v>86</v>
      </c>
      <c r="C179" s="1" t="s">
        <v>62</v>
      </c>
      <c r="D179" s="1">
        <v>1</v>
      </c>
      <c r="E179" s="1">
        <v>3</v>
      </c>
      <c r="F179" s="1">
        <v>2</v>
      </c>
      <c r="G179" s="1">
        <v>2</v>
      </c>
      <c r="H179" s="1"/>
      <c r="I179" s="14">
        <f>G179*F179*E179*D179</f>
        <v>12</v>
      </c>
    </row>
    <row r="180" spans="1:9">
      <c r="A180" s="1"/>
      <c r="B180" s="1"/>
      <c r="C180" s="96" t="s">
        <v>52</v>
      </c>
      <c r="D180" s="97"/>
      <c r="E180" s="97"/>
      <c r="F180" s="97"/>
      <c r="G180" s="97"/>
      <c r="H180" s="98"/>
      <c r="I180" s="14">
        <f>SUM(I179:I179)</f>
        <v>12</v>
      </c>
    </row>
    <row r="181" spans="1:9">
      <c r="A181" s="1"/>
      <c r="B181" s="1"/>
      <c r="C181" s="96" t="s">
        <v>53</v>
      </c>
      <c r="D181" s="97"/>
      <c r="E181" s="97"/>
      <c r="F181" s="97"/>
      <c r="G181" s="97"/>
      <c r="H181" s="98"/>
      <c r="I181" s="14">
        <f>I180/10.75</f>
        <v>1.1162790697674418</v>
      </c>
    </row>
    <row r="182" spans="1:9">
      <c r="A182" s="1"/>
      <c r="B182" s="6"/>
      <c r="C182" s="97" t="s">
        <v>77</v>
      </c>
      <c r="D182" s="97"/>
      <c r="E182" s="97"/>
      <c r="F182" s="97"/>
      <c r="G182" s="97"/>
      <c r="H182" s="97"/>
      <c r="I182" s="20">
        <f>I181*1.1</f>
        <v>1.2279069767441861</v>
      </c>
    </row>
    <row r="183" spans="1:9" ht="117" customHeight="1">
      <c r="A183" s="2" t="s">
        <v>12</v>
      </c>
      <c r="B183" s="103" t="str">
        <f>REH!B41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183" s="104"/>
      <c r="D183" s="104"/>
      <c r="E183" s="104"/>
      <c r="F183" s="104"/>
      <c r="G183" s="104"/>
      <c r="H183" s="104"/>
      <c r="I183" s="105"/>
    </row>
    <row r="184" spans="1:9" s="4" customFormat="1">
      <c r="A184" s="106" t="s">
        <v>6</v>
      </c>
      <c r="B184" s="100" t="s">
        <v>0</v>
      </c>
      <c r="C184" s="100" t="s">
        <v>1</v>
      </c>
      <c r="D184" s="10"/>
      <c r="E184" s="100" t="s">
        <v>14</v>
      </c>
      <c r="F184" s="102" t="s">
        <v>7</v>
      </c>
      <c r="G184" s="102"/>
      <c r="H184" s="102"/>
      <c r="I184" s="100" t="s">
        <v>2</v>
      </c>
    </row>
    <row r="185" spans="1:9" s="4" customFormat="1">
      <c r="A185" s="107"/>
      <c r="B185" s="101"/>
      <c r="C185" s="101"/>
      <c r="D185" s="11"/>
      <c r="E185" s="101"/>
      <c r="F185" s="3" t="s">
        <v>8</v>
      </c>
      <c r="G185" s="3" t="s">
        <v>9</v>
      </c>
      <c r="H185" s="3" t="s">
        <v>10</v>
      </c>
      <c r="I185" s="101"/>
    </row>
    <row r="186" spans="1:9">
      <c r="A186" s="1"/>
      <c r="B186" s="1" t="s">
        <v>18</v>
      </c>
      <c r="C186" s="1" t="s">
        <v>62</v>
      </c>
      <c r="D186" s="1">
        <v>1</v>
      </c>
      <c r="E186" s="1">
        <v>3</v>
      </c>
      <c r="F186" s="1">
        <v>2.5</v>
      </c>
      <c r="G186" s="1">
        <v>9.5</v>
      </c>
      <c r="H186" s="1"/>
      <c r="I186" s="14">
        <f>G186*F186*E186*D186</f>
        <v>71.25</v>
      </c>
    </row>
    <row r="187" spans="1:9">
      <c r="A187" s="1"/>
      <c r="B187" s="1"/>
      <c r="C187" s="96" t="s">
        <v>52</v>
      </c>
      <c r="D187" s="97"/>
      <c r="E187" s="97"/>
      <c r="F187" s="97"/>
      <c r="G187" s="97"/>
      <c r="H187" s="98"/>
      <c r="I187" s="14">
        <f>SUM(I186:I186)</f>
        <v>71.25</v>
      </c>
    </row>
    <row r="188" spans="1:9">
      <c r="A188" s="1"/>
      <c r="B188" s="1"/>
      <c r="C188" s="96" t="s">
        <v>53</v>
      </c>
      <c r="D188" s="97"/>
      <c r="E188" s="97"/>
      <c r="F188" s="97"/>
      <c r="G188" s="97"/>
      <c r="H188" s="98"/>
      <c r="I188" s="14">
        <f>I187/10.75</f>
        <v>6.6279069767441863</v>
      </c>
    </row>
    <row r="189" spans="1:9">
      <c r="A189" s="1"/>
      <c r="B189" s="6"/>
      <c r="C189" s="97" t="s">
        <v>77</v>
      </c>
      <c r="D189" s="97"/>
      <c r="E189" s="97"/>
      <c r="F189" s="97"/>
      <c r="G189" s="97"/>
      <c r="H189" s="97"/>
      <c r="I189" s="20">
        <f>I188*1.1</f>
        <v>7.2906976744186052</v>
      </c>
    </row>
    <row r="190" spans="1:9" ht="117" customHeight="1">
      <c r="A190" s="2" t="s">
        <v>12</v>
      </c>
      <c r="B190" s="103" t="str">
        <f>REH!B34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190" s="104"/>
      <c r="D190" s="104"/>
      <c r="E190" s="104"/>
      <c r="F190" s="104"/>
      <c r="G190" s="104"/>
      <c r="H190" s="104"/>
      <c r="I190" s="105"/>
    </row>
    <row r="191" spans="1:9" s="4" customFormat="1">
      <c r="A191" s="106" t="s">
        <v>6</v>
      </c>
      <c r="B191" s="100" t="s">
        <v>0</v>
      </c>
      <c r="C191" s="100" t="s">
        <v>1</v>
      </c>
      <c r="D191" s="10"/>
      <c r="E191" s="100" t="s">
        <v>14</v>
      </c>
      <c r="F191" s="102" t="s">
        <v>7</v>
      </c>
      <c r="G191" s="102"/>
      <c r="H191" s="102"/>
      <c r="I191" s="100" t="s">
        <v>2</v>
      </c>
    </row>
    <row r="192" spans="1:9" s="4" customFormat="1">
      <c r="A192" s="107"/>
      <c r="B192" s="101"/>
      <c r="C192" s="101"/>
      <c r="D192" s="11"/>
      <c r="E192" s="101"/>
      <c r="F192" s="3" t="s">
        <v>8</v>
      </c>
      <c r="G192" s="3" t="s">
        <v>9</v>
      </c>
      <c r="H192" s="3" t="s">
        <v>10</v>
      </c>
      <c r="I192" s="101"/>
    </row>
    <row r="193" spans="1:9">
      <c r="A193" s="1"/>
      <c r="B193" s="1" t="s">
        <v>131</v>
      </c>
      <c r="C193" s="1" t="s">
        <v>62</v>
      </c>
      <c r="D193" s="1">
        <v>1</v>
      </c>
      <c r="E193" s="1">
        <v>4</v>
      </c>
      <c r="F193" s="1">
        <v>60</v>
      </c>
      <c r="G193" s="1">
        <v>0.57999999999999996</v>
      </c>
      <c r="H193" s="1"/>
      <c r="I193" s="14">
        <f>G193*F193*E193*D193</f>
        <v>139.19999999999999</v>
      </c>
    </row>
    <row r="194" spans="1:9">
      <c r="A194" s="1"/>
      <c r="B194" s="1"/>
      <c r="C194" s="96" t="s">
        <v>52</v>
      </c>
      <c r="D194" s="97"/>
      <c r="E194" s="97"/>
      <c r="F194" s="97"/>
      <c r="G194" s="97"/>
      <c r="H194" s="98"/>
      <c r="I194" s="14">
        <f>SUM(I193:I193)</f>
        <v>139.19999999999999</v>
      </c>
    </row>
    <row r="195" spans="1:9">
      <c r="A195" s="1"/>
      <c r="B195" s="1"/>
      <c r="C195" s="96" t="s">
        <v>53</v>
      </c>
      <c r="D195" s="97"/>
      <c r="E195" s="97"/>
      <c r="F195" s="97"/>
      <c r="G195" s="97"/>
      <c r="H195" s="98"/>
      <c r="I195" s="14">
        <f>I194/10.75</f>
        <v>12.948837209302324</v>
      </c>
    </row>
    <row r="196" spans="1:9">
      <c r="A196" s="1"/>
      <c r="B196" s="6"/>
      <c r="C196" s="97" t="s">
        <v>77</v>
      </c>
      <c r="D196" s="97"/>
      <c r="E196" s="97"/>
      <c r="F196" s="97"/>
      <c r="G196" s="97"/>
      <c r="H196" s="97"/>
      <c r="I196" s="20">
        <f>I195*1.1</f>
        <v>14.243720930232557</v>
      </c>
    </row>
  </sheetData>
  <mergeCells count="249">
    <mergeCell ref="C194:H194"/>
    <mergeCell ref="C195:H195"/>
    <mergeCell ref="C196:H196"/>
    <mergeCell ref="B190:I190"/>
    <mergeCell ref="A191:A192"/>
    <mergeCell ref="B191:B192"/>
    <mergeCell ref="C191:C192"/>
    <mergeCell ref="E191:E192"/>
    <mergeCell ref="F191:H191"/>
    <mergeCell ref="I191:I192"/>
    <mergeCell ref="C187:H187"/>
    <mergeCell ref="C188:H188"/>
    <mergeCell ref="C189:H189"/>
    <mergeCell ref="C180:H180"/>
    <mergeCell ref="C181:H181"/>
    <mergeCell ref="C182:H182"/>
    <mergeCell ref="B183:I183"/>
    <mergeCell ref="A184:A185"/>
    <mergeCell ref="B184:B185"/>
    <mergeCell ref="C184:C185"/>
    <mergeCell ref="E184:E185"/>
    <mergeCell ref="F184:H184"/>
    <mergeCell ref="I184:I185"/>
    <mergeCell ref="C173:H173"/>
    <mergeCell ref="C174:H174"/>
    <mergeCell ref="C175:H175"/>
    <mergeCell ref="B176:I176"/>
    <mergeCell ref="A177:A178"/>
    <mergeCell ref="B177:B178"/>
    <mergeCell ref="C177:C178"/>
    <mergeCell ref="E177:E178"/>
    <mergeCell ref="F177:H177"/>
    <mergeCell ref="I177:I178"/>
    <mergeCell ref="C166:H166"/>
    <mergeCell ref="C167:H167"/>
    <mergeCell ref="C168:H168"/>
    <mergeCell ref="B169:I169"/>
    <mergeCell ref="A170:A171"/>
    <mergeCell ref="B170:B171"/>
    <mergeCell ref="C170:C171"/>
    <mergeCell ref="E170:E171"/>
    <mergeCell ref="F170:H170"/>
    <mergeCell ref="I170:I171"/>
    <mergeCell ref="C158:H158"/>
    <mergeCell ref="C159:H159"/>
    <mergeCell ref="C160:H160"/>
    <mergeCell ref="B161:I161"/>
    <mergeCell ref="A162:A163"/>
    <mergeCell ref="B162:B163"/>
    <mergeCell ref="C162:C163"/>
    <mergeCell ref="E162:E163"/>
    <mergeCell ref="F162:H162"/>
    <mergeCell ref="I162:I163"/>
    <mergeCell ref="C151:H151"/>
    <mergeCell ref="C152:H152"/>
    <mergeCell ref="C153:H153"/>
    <mergeCell ref="B154:I154"/>
    <mergeCell ref="A155:A156"/>
    <mergeCell ref="B155:B156"/>
    <mergeCell ref="C155:C156"/>
    <mergeCell ref="E155:E156"/>
    <mergeCell ref="F155:H155"/>
    <mergeCell ref="I155:I156"/>
    <mergeCell ref="B147:I147"/>
    <mergeCell ref="A148:A149"/>
    <mergeCell ref="B148:B149"/>
    <mergeCell ref="C148:C149"/>
    <mergeCell ref="E148:E149"/>
    <mergeCell ref="F148:H148"/>
    <mergeCell ref="I148:I149"/>
    <mergeCell ref="B144:G145"/>
    <mergeCell ref="C146:H146"/>
    <mergeCell ref="B136:G137"/>
    <mergeCell ref="C138:H138"/>
    <mergeCell ref="B139:I139"/>
    <mergeCell ref="A140:A141"/>
    <mergeCell ref="B140:B141"/>
    <mergeCell ref="C140:C141"/>
    <mergeCell ref="E140:E141"/>
    <mergeCell ref="F140:H140"/>
    <mergeCell ref="I140:I141"/>
    <mergeCell ref="B131:I131"/>
    <mergeCell ref="A132:A133"/>
    <mergeCell ref="B132:B133"/>
    <mergeCell ref="C132:C133"/>
    <mergeCell ref="E132:E133"/>
    <mergeCell ref="F132:H132"/>
    <mergeCell ref="I132:I133"/>
    <mergeCell ref="C128:H128"/>
    <mergeCell ref="C129:H129"/>
    <mergeCell ref="C130:H130"/>
    <mergeCell ref="C121:H121"/>
    <mergeCell ref="C122:H122"/>
    <mergeCell ref="C123:H123"/>
    <mergeCell ref="B124:I124"/>
    <mergeCell ref="A125:A126"/>
    <mergeCell ref="B125:B126"/>
    <mergeCell ref="C125:C126"/>
    <mergeCell ref="E125:E126"/>
    <mergeCell ref="F125:H125"/>
    <mergeCell ref="I125:I126"/>
    <mergeCell ref="C114:H114"/>
    <mergeCell ref="C115:H115"/>
    <mergeCell ref="C116:H116"/>
    <mergeCell ref="B117:I117"/>
    <mergeCell ref="A118:A119"/>
    <mergeCell ref="B118:B119"/>
    <mergeCell ref="C118:C119"/>
    <mergeCell ref="E118:E119"/>
    <mergeCell ref="F118:H118"/>
    <mergeCell ref="I118:I119"/>
    <mergeCell ref="C106:H106"/>
    <mergeCell ref="C107:H107"/>
    <mergeCell ref="C108:H108"/>
    <mergeCell ref="B109:I109"/>
    <mergeCell ref="A110:A111"/>
    <mergeCell ref="B110:B111"/>
    <mergeCell ref="C110:C111"/>
    <mergeCell ref="E110:E111"/>
    <mergeCell ref="F110:H110"/>
    <mergeCell ref="I110:I111"/>
    <mergeCell ref="B98:G99"/>
    <mergeCell ref="C100:H100"/>
    <mergeCell ref="B101:I101"/>
    <mergeCell ref="A102:A103"/>
    <mergeCell ref="B102:B103"/>
    <mergeCell ref="C102:C103"/>
    <mergeCell ref="E102:E103"/>
    <mergeCell ref="F102:H102"/>
    <mergeCell ref="I102:I103"/>
    <mergeCell ref="B85:G86"/>
    <mergeCell ref="C87:H87"/>
    <mergeCell ref="B89:I89"/>
    <mergeCell ref="A90:A91"/>
    <mergeCell ref="B90:B91"/>
    <mergeCell ref="C90:C91"/>
    <mergeCell ref="E90:E91"/>
    <mergeCell ref="F90:H90"/>
    <mergeCell ref="I90:I91"/>
    <mergeCell ref="C77:H77"/>
    <mergeCell ref="C78:H78"/>
    <mergeCell ref="C79:H79"/>
    <mergeCell ref="B80:I80"/>
    <mergeCell ref="A81:A82"/>
    <mergeCell ref="B81:B82"/>
    <mergeCell ref="C81:C82"/>
    <mergeCell ref="E81:E82"/>
    <mergeCell ref="F81:H81"/>
    <mergeCell ref="I81:I82"/>
    <mergeCell ref="C69:H69"/>
    <mergeCell ref="C70:H70"/>
    <mergeCell ref="C71:H71"/>
    <mergeCell ref="B72:I72"/>
    <mergeCell ref="A73:A74"/>
    <mergeCell ref="B73:B74"/>
    <mergeCell ref="C73:C74"/>
    <mergeCell ref="E73:E74"/>
    <mergeCell ref="F73:H73"/>
    <mergeCell ref="I73:I74"/>
    <mergeCell ref="C61:H61"/>
    <mergeCell ref="C62:H62"/>
    <mergeCell ref="C63:H63"/>
    <mergeCell ref="B64:I64"/>
    <mergeCell ref="A65:A66"/>
    <mergeCell ref="B65:B66"/>
    <mergeCell ref="C65:C66"/>
    <mergeCell ref="E65:E66"/>
    <mergeCell ref="F65:H65"/>
    <mergeCell ref="I65:I66"/>
    <mergeCell ref="A58:A59"/>
    <mergeCell ref="B58:B59"/>
    <mergeCell ref="C58:C59"/>
    <mergeCell ref="E58:E59"/>
    <mergeCell ref="F58:H58"/>
    <mergeCell ref="I58:I59"/>
    <mergeCell ref="B57:I57"/>
    <mergeCell ref="F53:H53"/>
    <mergeCell ref="C54:H54"/>
    <mergeCell ref="C55:H55"/>
    <mergeCell ref="C56:H56"/>
    <mergeCell ref="C47:H47"/>
    <mergeCell ref="C48:H48"/>
    <mergeCell ref="C49:H49"/>
    <mergeCell ref="B50:I50"/>
    <mergeCell ref="A51:A52"/>
    <mergeCell ref="B51:B52"/>
    <mergeCell ref="C51:C52"/>
    <mergeCell ref="E51:E52"/>
    <mergeCell ref="F51:H51"/>
    <mergeCell ref="I51:I52"/>
    <mergeCell ref="C39:H39"/>
    <mergeCell ref="C40:H40"/>
    <mergeCell ref="C41:H41"/>
    <mergeCell ref="B42:I42"/>
    <mergeCell ref="A43:A44"/>
    <mergeCell ref="B43:B44"/>
    <mergeCell ref="C43:C44"/>
    <mergeCell ref="E43:E44"/>
    <mergeCell ref="F43:H43"/>
    <mergeCell ref="I43:I44"/>
    <mergeCell ref="C32:H32"/>
    <mergeCell ref="C33:H33"/>
    <mergeCell ref="C34:H34"/>
    <mergeCell ref="B35:I35"/>
    <mergeCell ref="A36:A37"/>
    <mergeCell ref="B36:B37"/>
    <mergeCell ref="C36:C37"/>
    <mergeCell ref="E36:E37"/>
    <mergeCell ref="F36:H36"/>
    <mergeCell ref="I36:I37"/>
    <mergeCell ref="C24:H24"/>
    <mergeCell ref="C25:H25"/>
    <mergeCell ref="C26:H26"/>
    <mergeCell ref="B27:I27"/>
    <mergeCell ref="A28:A29"/>
    <mergeCell ref="B28:B29"/>
    <mergeCell ref="C28:C29"/>
    <mergeCell ref="E28:E29"/>
    <mergeCell ref="F28:H28"/>
    <mergeCell ref="I28:I29"/>
    <mergeCell ref="C16:H16"/>
    <mergeCell ref="C17:H17"/>
    <mergeCell ref="C18:H18"/>
    <mergeCell ref="B19:I19"/>
    <mergeCell ref="A20:A21"/>
    <mergeCell ref="B20:B21"/>
    <mergeCell ref="C20:C21"/>
    <mergeCell ref="E20:E21"/>
    <mergeCell ref="F20:H20"/>
    <mergeCell ref="I20:I21"/>
    <mergeCell ref="C8:H8"/>
    <mergeCell ref="C9:H9"/>
    <mergeCell ref="C10:H10"/>
    <mergeCell ref="B11:I11"/>
    <mergeCell ref="A12:A13"/>
    <mergeCell ref="B12:B13"/>
    <mergeCell ref="C12:C13"/>
    <mergeCell ref="E12:E13"/>
    <mergeCell ref="F12:H12"/>
    <mergeCell ref="I12:I13"/>
    <mergeCell ref="A1:H1"/>
    <mergeCell ref="A2:H2"/>
    <mergeCell ref="B3:I3"/>
    <mergeCell ref="A4:A5"/>
    <mergeCell ref="B4:B5"/>
    <mergeCell ref="C4:C5"/>
    <mergeCell ref="E4:E5"/>
    <mergeCell ref="F4:H4"/>
    <mergeCell ref="I4:I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C15"/>
  <sheetViews>
    <sheetView view="pageBreakPreview" zoomScale="60" workbookViewId="0">
      <selection activeCell="I7" sqref="I7"/>
    </sheetView>
  </sheetViews>
  <sheetFormatPr defaultRowHeight="14.4"/>
  <cols>
    <col min="2" max="2" width="48.5546875" customWidth="1"/>
    <col min="3" max="3" width="25.109375" customWidth="1"/>
  </cols>
  <sheetData>
    <row r="1" spans="1:3" ht="59.25" customHeight="1">
      <c r="A1" s="91" t="str">
        <f>REH!A1:F1</f>
        <v>GBES Hassan Abdal Tehsil &amp; District AttockConstruction of 02 No. Additional C/Room &amp;  Rehabilitation of Existing Building</v>
      </c>
      <c r="B1" s="91"/>
      <c r="C1" s="91"/>
    </row>
    <row r="2" spans="1:3" ht="26.4" customHeight="1">
      <c r="A2" s="91" t="s">
        <v>207</v>
      </c>
      <c r="B2" s="91"/>
      <c r="C2" s="91"/>
    </row>
    <row r="3" spans="1:3" ht="43.5" customHeight="1">
      <c r="A3" s="30" t="s">
        <v>127</v>
      </c>
      <c r="B3" s="30" t="s">
        <v>208</v>
      </c>
      <c r="C3" s="31" t="s">
        <v>209</v>
      </c>
    </row>
    <row r="4" spans="1:3" ht="43.5" customHeight="1">
      <c r="A4" s="30" t="s">
        <v>319</v>
      </c>
      <c r="B4" s="30" t="s">
        <v>317</v>
      </c>
      <c r="C4" s="31"/>
    </row>
    <row r="5" spans="1:3" ht="43.5" customHeight="1">
      <c r="A5" s="30">
        <v>1</v>
      </c>
      <c r="B5" s="85" t="s">
        <v>210</v>
      </c>
      <c r="C5" s="33"/>
    </row>
    <row r="6" spans="1:3" ht="43.5" customHeight="1">
      <c r="A6" s="30">
        <v>2</v>
      </c>
      <c r="B6" s="85" t="s">
        <v>211</v>
      </c>
      <c r="C6" s="33"/>
    </row>
    <row r="7" spans="1:3" ht="43.5" customHeight="1">
      <c r="A7" s="30"/>
      <c r="B7" s="32" t="s">
        <v>318</v>
      </c>
      <c r="C7" s="34"/>
    </row>
    <row r="8" spans="1:3" ht="43.5" customHeight="1">
      <c r="A8" s="30" t="s">
        <v>321</v>
      </c>
      <c r="B8" s="32" t="s">
        <v>320</v>
      </c>
      <c r="C8" s="34"/>
    </row>
    <row r="9" spans="1:3" ht="43.5" customHeight="1">
      <c r="A9" s="30">
        <v>1</v>
      </c>
      <c r="B9" s="85" t="s">
        <v>210</v>
      </c>
      <c r="C9" s="33"/>
    </row>
    <row r="10" spans="1:3" ht="43.5" customHeight="1">
      <c r="A10" s="30">
        <v>2</v>
      </c>
      <c r="B10" s="85" t="s">
        <v>211</v>
      </c>
      <c r="C10" s="33"/>
    </row>
    <row r="11" spans="1:3" ht="43.5" customHeight="1">
      <c r="A11" s="30">
        <v>3</v>
      </c>
      <c r="B11" s="85" t="s">
        <v>170</v>
      </c>
      <c r="C11" s="33"/>
    </row>
    <row r="12" spans="1:3" ht="43.5" customHeight="1">
      <c r="A12" s="30"/>
      <c r="B12" s="32" t="s">
        <v>322</v>
      </c>
      <c r="C12" s="34"/>
    </row>
    <row r="13" spans="1:3" ht="43.5" customHeight="1">
      <c r="A13" s="30" t="s">
        <v>323</v>
      </c>
      <c r="B13" s="32" t="s">
        <v>195</v>
      </c>
      <c r="C13" s="33"/>
    </row>
    <row r="14" spans="1:3" ht="43.5" customHeight="1">
      <c r="A14" s="30"/>
      <c r="B14" s="32" t="s">
        <v>324</v>
      </c>
      <c r="C14" s="34"/>
    </row>
    <row r="15" spans="1:3" ht="43.5" customHeight="1">
      <c r="A15" s="30"/>
      <c r="B15" s="32" t="s">
        <v>212</v>
      </c>
      <c r="C15" s="34"/>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L159"/>
  <sheetViews>
    <sheetView view="pageBreakPreview" topLeftCell="A40" zoomScale="85" zoomScaleSheetLayoutView="85" workbookViewId="0">
      <selection activeCell="F44" sqref="F44"/>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customHeight="1">
      <c r="A4" s="84"/>
      <c r="B4" s="64" t="s">
        <v>133</v>
      </c>
      <c r="C4" s="9"/>
      <c r="D4" s="9"/>
      <c r="E4" s="49"/>
      <c r="F4" s="50"/>
    </row>
    <row r="5" spans="1:12" ht="57.6">
      <c r="A5" s="22" t="s">
        <v>142</v>
      </c>
      <c r="B5" s="65" t="s">
        <v>32</v>
      </c>
      <c r="C5" s="82" t="s">
        <v>24</v>
      </c>
      <c r="D5" s="15">
        <f>m.sheet!I15</f>
        <v>145.19252548131371</v>
      </c>
      <c r="E5" s="51"/>
      <c r="F5" s="51"/>
    </row>
    <row r="6" spans="1:12" ht="30" customHeight="1">
      <c r="A6" s="22" t="s">
        <v>143</v>
      </c>
      <c r="B6" s="66" t="s">
        <v>33</v>
      </c>
      <c r="C6" s="83" t="s">
        <v>24</v>
      </c>
      <c r="D6" s="15">
        <f>D5</f>
        <v>145.19252548131371</v>
      </c>
      <c r="E6" s="52"/>
      <c r="F6" s="51"/>
    </row>
    <row r="7" spans="1:12" ht="30" customHeight="1">
      <c r="A7" s="22" t="s">
        <v>144</v>
      </c>
      <c r="B7" s="67" t="s">
        <v>31</v>
      </c>
      <c r="C7" s="81" t="s">
        <v>24</v>
      </c>
      <c r="D7" s="15">
        <f>D6</f>
        <v>145.19252548131371</v>
      </c>
      <c r="E7" s="52"/>
      <c r="F7" s="51"/>
    </row>
    <row r="8" spans="1:12" ht="43.2">
      <c r="A8" s="22" t="s">
        <v>277</v>
      </c>
      <c r="B8" s="66" t="s">
        <v>81</v>
      </c>
      <c r="C8" s="17"/>
      <c r="D8" s="17"/>
      <c r="E8" s="53"/>
      <c r="F8" s="51"/>
    </row>
    <row r="9" spans="1:12">
      <c r="A9" s="22" t="s">
        <v>138</v>
      </c>
      <c r="B9" s="66" t="s">
        <v>80</v>
      </c>
      <c r="C9" s="83" t="s">
        <v>24</v>
      </c>
      <c r="D9" s="16">
        <f>m.sheet!I50</f>
        <v>12.74561155152888</v>
      </c>
      <c r="E9" s="52"/>
      <c r="F9" s="51"/>
    </row>
    <row r="10" spans="1:12">
      <c r="A10" s="22" t="s">
        <v>139</v>
      </c>
      <c r="B10" s="68" t="s">
        <v>83</v>
      </c>
      <c r="C10" s="83" t="s">
        <v>24</v>
      </c>
      <c r="D10" s="16">
        <f>m.sheet!I57</f>
        <v>14.715458663646661</v>
      </c>
      <c r="E10" s="52"/>
      <c r="F10" s="51"/>
    </row>
    <row r="11" spans="1:12">
      <c r="A11" s="22" t="s">
        <v>145</v>
      </c>
      <c r="B11" s="68" t="s">
        <v>82</v>
      </c>
      <c r="C11" s="83" t="s">
        <v>24</v>
      </c>
      <c r="D11" s="16">
        <f>m.sheet!I66</f>
        <v>5.1013590033975094</v>
      </c>
      <c r="E11" s="52"/>
      <c r="F11" s="51"/>
    </row>
    <row r="12" spans="1:12">
      <c r="A12" s="22" t="s">
        <v>146</v>
      </c>
      <c r="B12" s="68" t="s">
        <v>85</v>
      </c>
      <c r="C12" s="83" t="s">
        <v>24</v>
      </c>
      <c r="D12" s="16">
        <f>m.sheet!I87</f>
        <v>7.2876557191392983</v>
      </c>
      <c r="E12" s="52"/>
      <c r="F12" s="51"/>
    </row>
    <row r="13" spans="1:12" ht="115.2">
      <c r="A13" s="22" t="s">
        <v>147</v>
      </c>
      <c r="B13" s="66" t="s">
        <v>37</v>
      </c>
      <c r="C13" s="17"/>
      <c r="D13" s="17"/>
      <c r="E13" s="53"/>
      <c r="F13" s="51"/>
    </row>
    <row r="14" spans="1:12" ht="86.4">
      <c r="A14" s="22" t="s">
        <v>148</v>
      </c>
      <c r="B14" s="66" t="s">
        <v>35</v>
      </c>
      <c r="C14" s="83" t="s">
        <v>24</v>
      </c>
      <c r="D14" s="16">
        <f>m.sheet!I98</f>
        <v>29.173980747451871</v>
      </c>
      <c r="E14" s="52"/>
      <c r="F14" s="51"/>
    </row>
    <row r="15" spans="1:12" ht="57.6">
      <c r="A15" s="22" t="s">
        <v>149</v>
      </c>
      <c r="B15" s="66" t="s">
        <v>36</v>
      </c>
      <c r="C15" s="83" t="s">
        <v>24</v>
      </c>
      <c r="D15" s="16">
        <f>m.sheet!I111</f>
        <v>50.172706681766705</v>
      </c>
      <c r="E15" s="52"/>
      <c r="F15" s="51"/>
    </row>
    <row r="16" spans="1:12" ht="72">
      <c r="A16" s="22" t="s">
        <v>150</v>
      </c>
      <c r="B16" s="66" t="s">
        <v>39</v>
      </c>
      <c r="C16" s="17"/>
      <c r="D16" s="17"/>
      <c r="E16" s="53"/>
      <c r="F16" s="51"/>
    </row>
    <row r="17" spans="1:6">
      <c r="A17" s="22" t="s">
        <v>151</v>
      </c>
      <c r="B17" s="68" t="s">
        <v>40</v>
      </c>
      <c r="C17" s="83" t="s">
        <v>45</v>
      </c>
      <c r="D17" s="16">
        <f>m.sheet!I73</f>
        <v>63.499096948818902</v>
      </c>
      <c r="E17" s="52"/>
      <c r="F17" s="51"/>
    </row>
    <row r="18" spans="1:6">
      <c r="A18" s="22" t="s">
        <v>152</v>
      </c>
      <c r="B18" s="68" t="s">
        <v>41</v>
      </c>
      <c r="C18" s="83" t="s">
        <v>45</v>
      </c>
      <c r="D18" s="16">
        <f>m.sheet!I80</f>
        <v>64.169723444846156</v>
      </c>
      <c r="E18" s="52"/>
      <c r="F18" s="51"/>
    </row>
    <row r="19" spans="1:6" ht="28.8">
      <c r="A19" s="22" t="s">
        <v>278</v>
      </c>
      <c r="B19" s="66" t="s">
        <v>38</v>
      </c>
      <c r="C19" s="83" t="s">
        <v>24</v>
      </c>
      <c r="D19" s="16">
        <f>m.sheet!I125</f>
        <v>35.819295016987546</v>
      </c>
      <c r="F19" s="52"/>
    </row>
    <row r="20" spans="1:6">
      <c r="A20" s="22" t="s">
        <v>279</v>
      </c>
      <c r="B20" s="69" t="str">
        <f>m.sheet!B127</f>
        <v>Pacca brick work in ground floor cement, sand mortar:- Ratio 1:4</v>
      </c>
      <c r="C20" s="18" t="s">
        <v>24</v>
      </c>
      <c r="D20" s="19">
        <f>m.sheet!I141</f>
        <v>27.708274348810875</v>
      </c>
      <c r="E20" s="55"/>
      <c r="F20" s="52"/>
    </row>
    <row r="21" spans="1:6" ht="30" customHeight="1">
      <c r="A21" s="22" t="s">
        <v>153</v>
      </c>
      <c r="B21" s="70" t="s">
        <v>26</v>
      </c>
      <c r="C21" s="82" t="s">
        <v>25</v>
      </c>
      <c r="D21" s="15">
        <f>m.sheet!I149</f>
        <v>229.2093023255814</v>
      </c>
      <c r="E21" s="52"/>
      <c r="F21" s="52"/>
    </row>
    <row r="22" spans="1:6" ht="30" customHeight="1">
      <c r="A22" s="22" t="s">
        <v>154</v>
      </c>
      <c r="B22" s="66" t="s">
        <v>27</v>
      </c>
      <c r="C22" s="83" t="s">
        <v>25</v>
      </c>
      <c r="D22" s="16">
        <f>m.sheet!I157</f>
        <v>182.13953488372096</v>
      </c>
      <c r="F22" s="52"/>
    </row>
    <row r="23" spans="1:6" ht="30" customHeight="1">
      <c r="A23" s="22" t="s">
        <v>280</v>
      </c>
      <c r="B23" s="66" t="s">
        <v>28</v>
      </c>
      <c r="C23" s="81" t="s">
        <v>25</v>
      </c>
      <c r="D23" s="21">
        <f>m.sheet!I164</f>
        <v>193.39534883720933</v>
      </c>
      <c r="E23" s="55"/>
      <c r="F23" s="52"/>
    </row>
    <row r="24" spans="1:6" ht="43.2">
      <c r="A24" s="22" t="s">
        <v>155</v>
      </c>
      <c r="B24" s="65" t="s">
        <v>46</v>
      </c>
      <c r="C24" s="83" t="s">
        <v>25</v>
      </c>
      <c r="D24" s="16">
        <f>D23+D22+D21</f>
        <v>604.74418604651169</v>
      </c>
      <c r="E24" s="52"/>
      <c r="F24" s="52"/>
    </row>
    <row r="25" spans="1:6">
      <c r="A25" s="22" t="s">
        <v>156</v>
      </c>
      <c r="B25" s="68" t="s">
        <v>47</v>
      </c>
      <c r="C25" s="83" t="s">
        <v>25</v>
      </c>
      <c r="D25" s="16">
        <f>D24</f>
        <v>604.74418604651169</v>
      </c>
      <c r="E25" s="52"/>
      <c r="F25" s="52"/>
    </row>
    <row r="26" spans="1:6" ht="43.2">
      <c r="A26" s="22" t="s">
        <v>157</v>
      </c>
      <c r="B26" s="70" t="s">
        <v>29</v>
      </c>
      <c r="C26" s="82" t="s">
        <v>25</v>
      </c>
      <c r="D26" s="15">
        <f>m.sheet!I193</f>
        <v>22.601162790697675</v>
      </c>
      <c r="E26" s="51"/>
      <c r="F26" s="52"/>
    </row>
    <row r="27" spans="1:6" ht="57.6">
      <c r="A27" s="22" t="s">
        <v>158</v>
      </c>
      <c r="B27" s="66" t="s">
        <v>30</v>
      </c>
      <c r="C27" s="83" t="s">
        <v>25</v>
      </c>
      <c r="D27" s="16">
        <f>m.sheet!I205</f>
        <v>88.38372093023257</v>
      </c>
      <c r="E27" s="52"/>
      <c r="F27" s="52"/>
    </row>
    <row r="28" spans="1:6" ht="86.4">
      <c r="A28" s="22" t="s">
        <v>159</v>
      </c>
      <c r="B28" s="65" t="s">
        <v>42</v>
      </c>
      <c r="C28" s="83" t="s">
        <v>25</v>
      </c>
      <c r="D28" s="16">
        <f>m.sheet!I171</f>
        <v>193.39534883720933</v>
      </c>
      <c r="E28" s="52"/>
      <c r="F28" s="52"/>
    </row>
    <row r="29" spans="1:6" ht="30" customHeight="1">
      <c r="A29" s="22" t="s">
        <v>281</v>
      </c>
      <c r="B29" s="68" t="s">
        <v>43</v>
      </c>
      <c r="C29" s="83" t="s">
        <v>44</v>
      </c>
      <c r="D29" s="83">
        <v>2</v>
      </c>
      <c r="E29" s="52"/>
      <c r="F29" s="52"/>
    </row>
    <row r="30" spans="1:6" ht="86.4">
      <c r="A30" s="22" t="s">
        <v>160</v>
      </c>
      <c r="B30" s="66" t="s">
        <v>61</v>
      </c>
      <c r="C30" s="83" t="s">
        <v>25</v>
      </c>
      <c r="D30" s="16">
        <f>m.sheet!I35</f>
        <v>159.93488372093023</v>
      </c>
      <c r="F30" s="52"/>
    </row>
    <row r="31" spans="1:6" ht="57.6">
      <c r="A31" s="22" t="s">
        <v>161</v>
      </c>
      <c r="B31" s="65" t="s">
        <v>48</v>
      </c>
      <c r="C31" s="83" t="s">
        <v>25</v>
      </c>
      <c r="D31" s="16">
        <f>m.sheet!I180</f>
        <v>68.455813953488374</v>
      </c>
      <c r="F31" s="52"/>
    </row>
    <row r="32" spans="1:6" ht="86.4">
      <c r="A32" s="22" t="s">
        <v>282</v>
      </c>
      <c r="B32" s="66" t="s">
        <v>69</v>
      </c>
      <c r="C32" s="83" t="s">
        <v>25</v>
      </c>
      <c r="D32" s="16">
        <f>m.sheet!I225</f>
        <v>184.18604651162795</v>
      </c>
      <c r="E32" s="52"/>
      <c r="F32" s="52"/>
    </row>
    <row r="33" spans="1:6" ht="30" customHeight="1">
      <c r="A33" s="22" t="s">
        <v>162</v>
      </c>
      <c r="B33" s="66" t="s">
        <v>70</v>
      </c>
      <c r="C33" s="83"/>
      <c r="D33" s="16">
        <f>D32</f>
        <v>184.18604651162795</v>
      </c>
      <c r="E33" s="52"/>
      <c r="F33" s="52"/>
    </row>
    <row r="34" spans="1:6" ht="86.4">
      <c r="A34" s="22" t="s">
        <v>163</v>
      </c>
      <c r="B34" s="66" t="s">
        <v>89</v>
      </c>
      <c r="C34" s="83" t="s">
        <v>25</v>
      </c>
      <c r="D34" s="16">
        <f>m.sheet!I278</f>
        <v>14.243720930232557</v>
      </c>
      <c r="E34" s="52"/>
      <c r="F34" s="52"/>
    </row>
    <row r="35" spans="1:6" ht="86.4">
      <c r="A35" s="22" t="s">
        <v>283</v>
      </c>
      <c r="B35" s="65" t="s">
        <v>90</v>
      </c>
      <c r="C35" s="83" t="s">
        <v>25</v>
      </c>
      <c r="D35" s="16">
        <f>m.sheet!I285</f>
        <v>24.558139534883722</v>
      </c>
      <c r="E35" s="52"/>
      <c r="F35" s="52"/>
    </row>
    <row r="36" spans="1:6">
      <c r="A36" s="22" t="s">
        <v>164</v>
      </c>
      <c r="B36" s="71" t="s">
        <v>92</v>
      </c>
      <c r="C36" s="83" t="s">
        <v>24</v>
      </c>
      <c r="D36" s="16">
        <f>m.sheet!I23</f>
        <v>176.58550396375992</v>
      </c>
      <c r="E36" s="56"/>
      <c r="F36" s="52"/>
    </row>
    <row r="37" spans="1:6" ht="72">
      <c r="A37" s="22" t="s">
        <v>284</v>
      </c>
      <c r="B37" s="66" t="s">
        <v>71</v>
      </c>
      <c r="C37" s="83" t="s">
        <v>25</v>
      </c>
      <c r="D37" s="16">
        <f>m.sheet!I232</f>
        <v>15.348837209302326</v>
      </c>
      <c r="E37" s="52"/>
      <c r="F37" s="52"/>
    </row>
    <row r="38" spans="1:6" ht="100.8">
      <c r="A38" s="22" t="s">
        <v>285</v>
      </c>
      <c r="B38" s="66" t="s">
        <v>76</v>
      </c>
      <c r="C38" s="83" t="s">
        <v>25</v>
      </c>
      <c r="D38" s="16">
        <f>m.sheet!I241</f>
        <v>31.720930232558143</v>
      </c>
      <c r="E38" s="52"/>
      <c r="F38" s="52"/>
    </row>
    <row r="39" spans="1:6" ht="144">
      <c r="A39" s="22" t="s">
        <v>286</v>
      </c>
      <c r="B39" s="66" t="s">
        <v>72</v>
      </c>
      <c r="C39" s="83" t="s">
        <v>25</v>
      </c>
      <c r="D39" s="16">
        <f>m.sheet!I257</f>
        <v>23.944186046511629</v>
      </c>
      <c r="E39" s="52"/>
      <c r="F39" s="52"/>
    </row>
    <row r="40" spans="1:6" ht="72">
      <c r="A40" s="22" t="s">
        <v>287</v>
      </c>
      <c r="B40" s="66" t="s">
        <v>73</v>
      </c>
      <c r="C40" s="83" t="s">
        <v>25</v>
      </c>
      <c r="D40" s="16">
        <f>m.sheet!I249</f>
        <v>23.944186046511629</v>
      </c>
      <c r="E40" s="52"/>
      <c r="F40" s="52"/>
    </row>
    <row r="41" spans="1:6" ht="115.2">
      <c r="A41" s="22" t="s">
        <v>165</v>
      </c>
      <c r="B41" s="66" t="s">
        <v>74</v>
      </c>
      <c r="C41" s="83" t="s">
        <v>25</v>
      </c>
      <c r="D41" s="16">
        <f>m.sheet!I264</f>
        <v>7.7767441860465123</v>
      </c>
      <c r="E41" s="52"/>
      <c r="F41" s="52"/>
    </row>
    <row r="42" spans="1:6" ht="115.2">
      <c r="A42" s="22" t="s">
        <v>166</v>
      </c>
      <c r="B42" s="66" t="s">
        <v>75</v>
      </c>
      <c r="C42" s="83" t="s">
        <v>25</v>
      </c>
      <c r="D42" s="16">
        <f>m.sheet!I271</f>
        <v>5.525581395348838</v>
      </c>
      <c r="E42" s="52"/>
      <c r="F42" s="52"/>
    </row>
    <row r="43" spans="1:6" ht="30" customHeight="1">
      <c r="A43" s="22" t="s">
        <v>167</v>
      </c>
      <c r="B43" s="72" t="s">
        <v>91</v>
      </c>
      <c r="C43" s="83" t="s">
        <v>25</v>
      </c>
      <c r="D43" s="16">
        <f>m.sheet!I292</f>
        <v>13.097674418604653</v>
      </c>
      <c r="E43" s="57"/>
      <c r="F43" s="52"/>
    </row>
    <row r="44" spans="1:6">
      <c r="A44" s="1"/>
      <c r="B44" s="95" t="s">
        <v>126</v>
      </c>
      <c r="C44" s="95"/>
      <c r="D44" s="95"/>
      <c r="E44" s="95"/>
      <c r="F44" s="58"/>
    </row>
    <row r="45" spans="1:6" ht="15.6" hidden="1">
      <c r="A45" s="17"/>
      <c r="B45" s="73" t="s">
        <v>134</v>
      </c>
      <c r="C45" s="83"/>
      <c r="D45" s="83"/>
      <c r="E45" s="53"/>
      <c r="F45" s="53"/>
    </row>
    <row r="46" spans="1:6" ht="43.2" hidden="1">
      <c r="A46" s="1" t="s">
        <v>214</v>
      </c>
      <c r="B46" s="71" t="s">
        <v>95</v>
      </c>
      <c r="C46" s="1" t="s">
        <v>44</v>
      </c>
      <c r="D46" s="1">
        <f>'electrical works'!D5</f>
        <v>16</v>
      </c>
      <c r="E46" s="57">
        <v>1890.35</v>
      </c>
      <c r="F46" s="57">
        <f>E46*D46</f>
        <v>30245.599999999999</v>
      </c>
    </row>
    <row r="47" spans="1:6" ht="57.6" hidden="1">
      <c r="A47" s="1" t="s">
        <v>217</v>
      </c>
      <c r="B47" s="71" t="s">
        <v>97</v>
      </c>
      <c r="C47" s="1" t="s">
        <v>44</v>
      </c>
      <c r="D47" s="1">
        <f>'electrical works'!D6</f>
        <v>8</v>
      </c>
      <c r="E47" s="57">
        <v>9218.15</v>
      </c>
      <c r="F47" s="57">
        <f>E47*D47</f>
        <v>73745.2</v>
      </c>
    </row>
    <row r="48" spans="1:6" ht="28.8" hidden="1">
      <c r="A48" s="1" t="s">
        <v>218</v>
      </c>
      <c r="B48" s="71" t="s">
        <v>98</v>
      </c>
      <c r="C48" s="1" t="s">
        <v>44</v>
      </c>
      <c r="D48" s="1">
        <f>'electrical works'!D7</f>
        <v>8</v>
      </c>
      <c r="E48" s="57">
        <v>88.95</v>
      </c>
      <c r="F48" s="57">
        <f>E48*D48</f>
        <v>711.6</v>
      </c>
    </row>
    <row r="49" spans="1:6" ht="115.2" hidden="1">
      <c r="A49" s="1" t="s">
        <v>219</v>
      </c>
      <c r="B49" s="71" t="s">
        <v>99</v>
      </c>
      <c r="C49" s="1" t="s">
        <v>100</v>
      </c>
      <c r="D49" s="1">
        <f>'electrical works'!D8</f>
        <v>0</v>
      </c>
      <c r="E49" s="57">
        <v>23326.5</v>
      </c>
      <c r="F49" s="57">
        <f t="shared" ref="F49:F70" si="0">E49*D49</f>
        <v>0</v>
      </c>
    </row>
    <row r="50" spans="1:6" ht="86.4" hidden="1">
      <c r="A50" s="1" t="s">
        <v>220</v>
      </c>
      <c r="B50" s="71" t="s">
        <v>101</v>
      </c>
      <c r="C50" s="1"/>
      <c r="D50" s="1">
        <f>'electrical works'!D9</f>
        <v>0</v>
      </c>
      <c r="E50" s="57"/>
      <c r="F50" s="57">
        <f t="shared" si="0"/>
        <v>0</v>
      </c>
    </row>
    <row r="51" spans="1:6" hidden="1">
      <c r="A51" s="1" t="s">
        <v>216</v>
      </c>
      <c r="B51" s="74" t="s">
        <v>102</v>
      </c>
      <c r="C51" s="1" t="s">
        <v>44</v>
      </c>
      <c r="D51" s="1">
        <f>'electrical works'!D10</f>
        <v>6</v>
      </c>
      <c r="E51" s="57">
        <v>1546.35</v>
      </c>
      <c r="F51" s="57">
        <f t="shared" si="0"/>
        <v>9278.0999999999985</v>
      </c>
    </row>
    <row r="52" spans="1:6" hidden="1">
      <c r="A52" s="1" t="s">
        <v>221</v>
      </c>
      <c r="B52" s="74" t="s">
        <v>103</v>
      </c>
      <c r="C52" s="1" t="s">
        <v>44</v>
      </c>
      <c r="D52" s="1">
        <f>'electrical works'!D11</f>
        <v>2</v>
      </c>
      <c r="E52" s="57">
        <v>1403.5</v>
      </c>
      <c r="F52" s="57">
        <f t="shared" si="0"/>
        <v>2807</v>
      </c>
    </row>
    <row r="53" spans="1:6" ht="100.8" hidden="1">
      <c r="A53" s="1" t="s">
        <v>215</v>
      </c>
      <c r="B53" s="71" t="s">
        <v>104</v>
      </c>
      <c r="C53" s="1"/>
      <c r="D53" s="1">
        <f>'electrical works'!D12</f>
        <v>0</v>
      </c>
      <c r="E53" s="57"/>
      <c r="F53" s="57">
        <f t="shared" si="0"/>
        <v>0</v>
      </c>
    </row>
    <row r="54" spans="1:6" hidden="1">
      <c r="A54" s="1" t="s">
        <v>222</v>
      </c>
      <c r="B54" s="74" t="s">
        <v>105</v>
      </c>
      <c r="C54" s="1" t="s">
        <v>44</v>
      </c>
      <c r="D54" s="1">
        <f>'electrical works'!D13</f>
        <v>2</v>
      </c>
      <c r="E54" s="57">
        <v>12213.35</v>
      </c>
      <c r="F54" s="57">
        <f t="shared" si="0"/>
        <v>24426.7</v>
      </c>
    </row>
    <row r="55" spans="1:6" hidden="1">
      <c r="A55" s="1" t="s">
        <v>223</v>
      </c>
      <c r="B55" s="74" t="s">
        <v>106</v>
      </c>
      <c r="C55" s="1" t="s">
        <v>44</v>
      </c>
      <c r="D55" s="1">
        <f>'electrical works'!D14</f>
        <v>2</v>
      </c>
      <c r="E55" s="57">
        <v>11313.35</v>
      </c>
      <c r="F55" s="57">
        <f t="shared" si="0"/>
        <v>22626.7</v>
      </c>
    </row>
    <row r="56" spans="1:6" ht="158.4" hidden="1">
      <c r="A56" s="1" t="s">
        <v>224</v>
      </c>
      <c r="B56" s="71" t="s">
        <v>107</v>
      </c>
      <c r="C56" s="1" t="s">
        <v>100</v>
      </c>
      <c r="D56" s="1">
        <f>'electrical works'!D15</f>
        <v>2</v>
      </c>
      <c r="E56" s="57">
        <v>4270.6499999999996</v>
      </c>
      <c r="F56" s="57">
        <f t="shared" si="0"/>
        <v>8541.2999999999993</v>
      </c>
    </row>
    <row r="57" spans="1:6" ht="57.6" hidden="1">
      <c r="A57" s="1" t="s">
        <v>225</v>
      </c>
      <c r="B57" s="71" t="s">
        <v>108</v>
      </c>
      <c r="C57" s="1"/>
      <c r="D57" s="1">
        <f>'electrical works'!D16</f>
        <v>0</v>
      </c>
      <c r="E57" s="57"/>
      <c r="F57" s="57">
        <f t="shared" si="0"/>
        <v>0</v>
      </c>
    </row>
    <row r="58" spans="1:6" hidden="1">
      <c r="A58" s="1" t="s">
        <v>226</v>
      </c>
      <c r="B58" s="74" t="s">
        <v>109</v>
      </c>
      <c r="C58" s="1" t="s">
        <v>110</v>
      </c>
      <c r="D58" s="1">
        <f>'electrical works'!D17</f>
        <v>100</v>
      </c>
      <c r="E58" s="57">
        <v>324.35000000000002</v>
      </c>
      <c r="F58" s="57">
        <f t="shared" si="0"/>
        <v>32435.000000000004</v>
      </c>
    </row>
    <row r="59" spans="1:6" ht="72" hidden="1">
      <c r="A59" s="1" t="s">
        <v>227</v>
      </c>
      <c r="B59" s="71" t="s">
        <v>111</v>
      </c>
      <c r="C59" s="1" t="s">
        <v>112</v>
      </c>
      <c r="D59" s="1">
        <f>'electrical works'!D18</f>
        <v>1</v>
      </c>
      <c r="E59" s="57">
        <v>12377.45</v>
      </c>
      <c r="F59" s="57">
        <f t="shared" si="0"/>
        <v>12377.45</v>
      </c>
    </row>
    <row r="60" spans="1:6" ht="57.6" hidden="1">
      <c r="A60" s="1" t="s">
        <v>228</v>
      </c>
      <c r="B60" s="71" t="s">
        <v>113</v>
      </c>
      <c r="C60" s="1"/>
      <c r="D60" s="1">
        <f>'electrical works'!D19</f>
        <v>0</v>
      </c>
      <c r="E60" s="57"/>
      <c r="F60" s="57">
        <f t="shared" si="0"/>
        <v>0</v>
      </c>
    </row>
    <row r="61" spans="1:6" hidden="1">
      <c r="A61" s="1" t="s">
        <v>229</v>
      </c>
      <c r="B61" s="74" t="s">
        <v>114</v>
      </c>
      <c r="C61" s="1" t="s">
        <v>44</v>
      </c>
      <c r="D61" s="1">
        <f>'electrical works'!D20</f>
        <v>2</v>
      </c>
      <c r="E61" s="57">
        <v>1039.2</v>
      </c>
      <c r="F61" s="57">
        <f t="shared" si="0"/>
        <v>2078.4</v>
      </c>
    </row>
    <row r="62" spans="1:6" hidden="1">
      <c r="A62" s="1" t="s">
        <v>230</v>
      </c>
      <c r="B62" s="74" t="s">
        <v>115</v>
      </c>
      <c r="C62" s="1" t="s">
        <v>44</v>
      </c>
      <c r="D62" s="1">
        <f>'electrical works'!D21</f>
        <v>4</v>
      </c>
      <c r="E62" s="57">
        <v>818.4</v>
      </c>
      <c r="F62" s="57">
        <f t="shared" si="0"/>
        <v>3273.6</v>
      </c>
    </row>
    <row r="63" spans="1:6" hidden="1">
      <c r="A63" s="1" t="s">
        <v>231</v>
      </c>
      <c r="B63" s="74" t="s">
        <v>116</v>
      </c>
      <c r="C63" s="1" t="s">
        <v>44</v>
      </c>
      <c r="D63" s="1">
        <f>'electrical works'!D22</f>
        <v>12</v>
      </c>
      <c r="E63" s="57">
        <v>591.6</v>
      </c>
      <c r="F63" s="57">
        <f t="shared" si="0"/>
        <v>7099.2000000000007</v>
      </c>
    </row>
    <row r="64" spans="1:6" hidden="1">
      <c r="A64" s="1" t="s">
        <v>232</v>
      </c>
      <c r="B64" s="74" t="s">
        <v>117</v>
      </c>
      <c r="C64" s="1" t="s">
        <v>44</v>
      </c>
      <c r="D64" s="1">
        <f>'electrical works'!D23</f>
        <v>28</v>
      </c>
      <c r="E64" s="57">
        <v>532.79999999999995</v>
      </c>
      <c r="F64" s="57">
        <f t="shared" si="0"/>
        <v>14918.399999999998</v>
      </c>
    </row>
    <row r="65" spans="1:6" ht="43.2" hidden="1">
      <c r="A65" s="1" t="s">
        <v>233</v>
      </c>
      <c r="B65" s="71" t="s">
        <v>118</v>
      </c>
      <c r="C65" s="1"/>
      <c r="D65" s="1">
        <f>'electrical works'!D24</f>
        <v>0</v>
      </c>
      <c r="E65" s="57"/>
      <c r="F65" s="57">
        <f t="shared" si="0"/>
        <v>0</v>
      </c>
    </row>
    <row r="66" spans="1:6" hidden="1">
      <c r="A66" s="1" t="s">
        <v>234</v>
      </c>
      <c r="B66" s="71" t="s">
        <v>119</v>
      </c>
      <c r="C66" s="1" t="s">
        <v>44</v>
      </c>
      <c r="D66" s="1">
        <f>'electrical works'!D25</f>
        <v>28</v>
      </c>
      <c r="E66" s="57">
        <v>582.25</v>
      </c>
      <c r="F66" s="57">
        <f t="shared" si="0"/>
        <v>16303</v>
      </c>
    </row>
    <row r="67" spans="1:6" ht="57.6" hidden="1">
      <c r="A67" s="1" t="s">
        <v>235</v>
      </c>
      <c r="B67" s="71" t="s">
        <v>120</v>
      </c>
      <c r="C67" s="1"/>
      <c r="D67" s="1">
        <f>'electrical works'!D26</f>
        <v>0</v>
      </c>
      <c r="E67" s="57"/>
      <c r="F67" s="57">
        <f t="shared" si="0"/>
        <v>0</v>
      </c>
    </row>
    <row r="68" spans="1:6" hidden="1">
      <c r="A68" s="1" t="s">
        <v>236</v>
      </c>
      <c r="B68" s="74" t="s">
        <v>121</v>
      </c>
      <c r="C68" s="1"/>
      <c r="D68" s="1">
        <f>'electrical works'!D27</f>
        <v>0</v>
      </c>
      <c r="E68" s="57"/>
      <c r="F68" s="57">
        <f t="shared" si="0"/>
        <v>0</v>
      </c>
    </row>
    <row r="69" spans="1:6" hidden="1">
      <c r="A69" s="1" t="s">
        <v>237</v>
      </c>
      <c r="B69" s="74" t="s">
        <v>122</v>
      </c>
      <c r="C69" s="1" t="s">
        <v>124</v>
      </c>
      <c r="D69" s="1">
        <f>'electrical works'!D28</f>
        <v>50</v>
      </c>
      <c r="E69" s="57">
        <v>104.9</v>
      </c>
      <c r="F69" s="57">
        <f t="shared" si="0"/>
        <v>5245</v>
      </c>
    </row>
    <row r="70" spans="1:6" hidden="1">
      <c r="A70" s="1" t="s">
        <v>238</v>
      </c>
      <c r="B70" s="74" t="s">
        <v>123</v>
      </c>
      <c r="C70" s="1" t="s">
        <v>124</v>
      </c>
      <c r="D70" s="1">
        <f>'electrical works'!D29</f>
        <v>50</v>
      </c>
      <c r="E70" s="57">
        <v>117.45</v>
      </c>
      <c r="F70" s="57">
        <f t="shared" si="0"/>
        <v>5872.5</v>
      </c>
    </row>
    <row r="71" spans="1:6" hidden="1">
      <c r="A71" s="1"/>
      <c r="B71" s="75" t="s">
        <v>135</v>
      </c>
      <c r="C71" s="26"/>
      <c r="D71" s="26"/>
      <c r="E71" s="59"/>
      <c r="F71" s="59">
        <f>SUM(F46:F70)</f>
        <v>271984.75</v>
      </c>
    </row>
    <row r="72" spans="1:6" hidden="1">
      <c r="B72" s="76" t="s">
        <v>136</v>
      </c>
    </row>
    <row r="73" spans="1:6" ht="31.2" hidden="1">
      <c r="A73" s="17" t="s">
        <v>239</v>
      </c>
      <c r="B73" s="77" t="s">
        <v>137</v>
      </c>
      <c r="C73" s="28" t="s">
        <v>25</v>
      </c>
      <c r="D73" s="28">
        <v>163.69999999999999</v>
      </c>
      <c r="E73" s="57">
        <v>1291.6500000000001</v>
      </c>
      <c r="F73" s="60">
        <f t="shared" ref="F73" si="1">E73*D73</f>
        <v>211443.10500000001</v>
      </c>
    </row>
    <row r="74" spans="1:6" ht="43.2" hidden="1">
      <c r="A74" s="17" t="s">
        <v>240</v>
      </c>
      <c r="B74" s="71" t="s">
        <v>81</v>
      </c>
      <c r="C74" s="27"/>
      <c r="D74" s="27"/>
      <c r="E74" s="61"/>
      <c r="F74" s="60"/>
    </row>
    <row r="75" spans="1:6" hidden="1">
      <c r="A75" s="17" t="s">
        <v>241</v>
      </c>
      <c r="B75" s="71" t="s">
        <v>80</v>
      </c>
      <c r="C75" s="28" t="s">
        <v>24</v>
      </c>
      <c r="D75" s="29">
        <v>49.83</v>
      </c>
      <c r="E75" s="60">
        <v>10965.15</v>
      </c>
      <c r="F75" s="60">
        <f>E75*D75</f>
        <v>546393.42449999996</v>
      </c>
    </row>
    <row r="76" spans="1:6" ht="43.2" hidden="1">
      <c r="A76" s="17" t="s">
        <v>242</v>
      </c>
      <c r="B76" s="72" t="s">
        <v>140</v>
      </c>
      <c r="C76" s="28" t="s">
        <v>141</v>
      </c>
      <c r="D76" s="29">
        <v>735</v>
      </c>
      <c r="E76" s="60">
        <v>116.95</v>
      </c>
      <c r="F76" s="60">
        <f>E76*D76</f>
        <v>85958.25</v>
      </c>
    </row>
    <row r="77" spans="1:6" hidden="1">
      <c r="A77" s="17" t="s">
        <v>243</v>
      </c>
      <c r="B77" s="74"/>
      <c r="C77" s="83"/>
      <c r="D77" s="83"/>
      <c r="E77" s="52"/>
      <c r="F77" s="52"/>
    </row>
    <row r="78" spans="1:6" ht="57.6" hidden="1">
      <c r="A78" s="17" t="s">
        <v>244</v>
      </c>
      <c r="B78" s="65" t="s">
        <v>32</v>
      </c>
      <c r="C78" s="82" t="s">
        <v>24</v>
      </c>
      <c r="D78" s="15">
        <f>'m.sheet (2)'!I10</f>
        <v>22.423556058890149</v>
      </c>
      <c r="E78" s="51">
        <v>333.5</v>
      </c>
      <c r="F78" s="51">
        <v>3427.533975084938</v>
      </c>
    </row>
    <row r="79" spans="1:6" hidden="1">
      <c r="A79" s="17" t="s">
        <v>245</v>
      </c>
      <c r="B79" s="66" t="s">
        <v>33</v>
      </c>
      <c r="C79" s="83" t="s">
        <v>24</v>
      </c>
      <c r="D79" s="15">
        <f>D78</f>
        <v>22.423556058890149</v>
      </c>
      <c r="E79" s="52">
        <v>160.55000000000001</v>
      </c>
      <c r="F79" s="51">
        <v>1650.0467157417895</v>
      </c>
    </row>
    <row r="80" spans="1:6" ht="28.8" hidden="1">
      <c r="A80" s="17" t="s">
        <v>246</v>
      </c>
      <c r="B80" s="67" t="s">
        <v>31</v>
      </c>
      <c r="C80" s="81" t="s">
        <v>24</v>
      </c>
      <c r="D80" s="15">
        <f>D79</f>
        <v>22.423556058890149</v>
      </c>
      <c r="E80" s="52">
        <v>230.5</v>
      </c>
      <c r="F80" s="51">
        <v>2368.9552661381654</v>
      </c>
    </row>
    <row r="81" spans="1:6" ht="43.2" hidden="1">
      <c r="A81" s="17" t="s">
        <v>247</v>
      </c>
      <c r="B81" s="66" t="s">
        <v>81</v>
      </c>
      <c r="C81" s="17"/>
      <c r="D81" s="17"/>
      <c r="E81" s="53"/>
      <c r="F81" s="51"/>
    </row>
    <row r="82" spans="1:6" hidden="1">
      <c r="A82" s="17" t="s">
        <v>248</v>
      </c>
      <c r="B82" s="66" t="s">
        <v>80</v>
      </c>
      <c r="C82" s="83" t="s">
        <v>24</v>
      </c>
      <c r="D82" s="16">
        <f>'m.sheet (2)'!I34</f>
        <v>1.1211778029445074</v>
      </c>
      <c r="E82" s="52">
        <v>10965.15</v>
      </c>
      <c r="F82" s="51">
        <v>9466.289745186863</v>
      </c>
    </row>
    <row r="83" spans="1:6" hidden="1">
      <c r="A83" s="17" t="s">
        <v>249</v>
      </c>
      <c r="B83" s="68" t="s">
        <v>83</v>
      </c>
      <c r="C83" s="83" t="s">
        <v>24</v>
      </c>
      <c r="D83" s="16">
        <f>'m.sheet (2)'!I41</f>
        <v>0.84088335220838062</v>
      </c>
      <c r="E83" s="52">
        <v>12452.85</v>
      </c>
      <c r="F83" s="51">
        <v>9307.9060022650083</v>
      </c>
    </row>
    <row r="84" spans="1:6" hidden="1">
      <c r="A84" s="17" t="s">
        <v>250</v>
      </c>
      <c r="B84" s="68" t="s">
        <v>82</v>
      </c>
      <c r="C84" s="83" t="s">
        <v>24</v>
      </c>
      <c r="D84" s="16">
        <f>'m.sheet (2)'!I49</f>
        <v>0.51574178935447335</v>
      </c>
      <c r="E84" s="52">
        <v>14494.9</v>
      </c>
      <c r="F84" s="51">
        <v>20314.200169875425</v>
      </c>
    </row>
    <row r="85" spans="1:6" hidden="1">
      <c r="A85" s="17" t="s">
        <v>251</v>
      </c>
      <c r="B85" s="68" t="s">
        <v>85</v>
      </c>
      <c r="C85" s="83" t="s">
        <v>24</v>
      </c>
      <c r="D85" s="16">
        <f>'m.sheet (2)'!I63</f>
        <v>5.045300113250283</v>
      </c>
      <c r="E85" s="52">
        <v>4478.8</v>
      </c>
      <c r="F85" s="51">
        <v>8787.6795016987562</v>
      </c>
    </row>
    <row r="86" spans="1:6" ht="115.2" hidden="1">
      <c r="A86" s="17" t="s">
        <v>252</v>
      </c>
      <c r="B86" s="66" t="s">
        <v>37</v>
      </c>
      <c r="C86" s="17"/>
      <c r="D86" s="17"/>
      <c r="E86" s="53"/>
      <c r="F86" s="51"/>
    </row>
    <row r="87" spans="1:6" ht="86.4" hidden="1">
      <c r="A87" s="17" t="s">
        <v>253</v>
      </c>
      <c r="B87" s="66" t="s">
        <v>35</v>
      </c>
      <c r="C87" s="83" t="s">
        <v>24</v>
      </c>
      <c r="D87" s="16">
        <f>'m.sheet (2)'!I79</f>
        <v>2.8029445073612687</v>
      </c>
      <c r="E87" s="52">
        <v>17857.8</v>
      </c>
      <c r="F87" s="51">
        <v>27529.932332955832</v>
      </c>
    </row>
    <row r="88" spans="1:6" ht="57.6" hidden="1">
      <c r="A88" s="17" t="s">
        <v>254</v>
      </c>
      <c r="B88" s="66" t="s">
        <v>36</v>
      </c>
      <c r="C88" s="83" t="s">
        <v>24</v>
      </c>
      <c r="D88" s="16">
        <f>'m.sheet (2)'!I87</f>
        <v>13.080407701019253</v>
      </c>
      <c r="E88" s="52">
        <v>22659.55</v>
      </c>
      <c r="F88" s="51">
        <v>35638.10879105323</v>
      </c>
    </row>
    <row r="89" spans="1:6" ht="72" hidden="1">
      <c r="A89" s="17" t="s">
        <v>255</v>
      </c>
      <c r="B89" s="66" t="s">
        <v>39</v>
      </c>
      <c r="C89" s="17"/>
      <c r="D89" s="17"/>
      <c r="E89" s="53"/>
      <c r="F89" s="51">
        <v>0</v>
      </c>
    </row>
    <row r="90" spans="1:6" hidden="1">
      <c r="A90" s="17" t="s">
        <v>256</v>
      </c>
      <c r="B90" s="68" t="s">
        <v>40</v>
      </c>
      <c r="C90" s="83" t="s">
        <v>45</v>
      </c>
      <c r="D90" s="16">
        <f>'m.sheet (2)'!I56</f>
        <v>18.405511811023626</v>
      </c>
      <c r="E90" s="52">
        <v>34702.15</v>
      </c>
      <c r="F90" s="51">
        <v>416425.80000000005</v>
      </c>
    </row>
    <row r="91" spans="1:6" ht="28.8" hidden="1">
      <c r="A91" s="17" t="s">
        <v>257</v>
      </c>
      <c r="B91" s="66" t="s">
        <v>38</v>
      </c>
      <c r="C91" s="83" t="s">
        <v>24</v>
      </c>
      <c r="D91" s="16">
        <f>'m.sheet (2)'!I87</f>
        <v>13.080407701019253</v>
      </c>
      <c r="E91" s="54">
        <v>12051.65</v>
      </c>
      <c r="F91" s="52">
        <v>32935.60351783692</v>
      </c>
    </row>
    <row r="92" spans="1:6" ht="28.8" hidden="1">
      <c r="A92" s="17" t="s">
        <v>258</v>
      </c>
      <c r="B92" s="69" t="str">
        <f>B19</f>
        <v>Pacca brick work in foundation and plinth in:-i) Cement, sand mortar:-Ratio 1:4</v>
      </c>
      <c r="C92" s="18" t="s">
        <v>24</v>
      </c>
      <c r="D92" s="19">
        <f>'m.sheet (2)'!I100</f>
        <v>9.4832955832389576</v>
      </c>
      <c r="E92" s="55">
        <v>13038.15</v>
      </c>
      <c r="F92" s="52">
        <v>46747.415646234425</v>
      </c>
    </row>
    <row r="93" spans="1:6" hidden="1">
      <c r="A93" s="17" t="s">
        <v>259</v>
      </c>
      <c r="B93" s="70" t="s">
        <v>26</v>
      </c>
      <c r="C93" s="82" t="s">
        <v>25</v>
      </c>
      <c r="D93" s="15">
        <f>'m.sheet (2)'!I108</f>
        <v>57.302325581395351</v>
      </c>
      <c r="E93" s="52">
        <v>422.75</v>
      </c>
      <c r="F93" s="52">
        <v>8651.6279069767461</v>
      </c>
    </row>
    <row r="94" spans="1:6" hidden="1">
      <c r="A94" s="17" t="s">
        <v>260</v>
      </c>
      <c r="B94" s="66" t="s">
        <v>27</v>
      </c>
      <c r="C94" s="83" t="s">
        <v>25</v>
      </c>
      <c r="D94" s="16">
        <f>'m.sheet (2)'!I116</f>
        <v>47.069767441860463</v>
      </c>
      <c r="E94" s="54">
        <v>565.25</v>
      </c>
      <c r="F94" s="52">
        <v>11567.906976744189</v>
      </c>
    </row>
    <row r="95" spans="1:6" ht="28.8" hidden="1">
      <c r="A95" s="17" t="s">
        <v>261</v>
      </c>
      <c r="B95" s="66" t="s">
        <v>28</v>
      </c>
      <c r="C95" s="81" t="s">
        <v>25</v>
      </c>
      <c r="D95" s="21">
        <f>'m.sheet (2)'!I123</f>
        <v>9.2093023255813975</v>
      </c>
      <c r="E95" s="55">
        <v>472.4</v>
      </c>
      <c r="F95" s="52">
        <v>1208.4651162790699</v>
      </c>
    </row>
    <row r="96" spans="1:6" ht="43.2" hidden="1">
      <c r="A96" s="17" t="s">
        <v>262</v>
      </c>
      <c r="B96" s="65" t="s">
        <v>46</v>
      </c>
      <c r="C96" s="83" t="s">
        <v>25</v>
      </c>
      <c r="D96" s="16">
        <f>D95+D94+D93</f>
        <v>113.58139534883722</v>
      </c>
      <c r="E96" s="52">
        <v>51.2</v>
      </c>
      <c r="F96" s="52">
        <v>2226.6046511627915</v>
      </c>
    </row>
    <row r="97" spans="1:6" hidden="1">
      <c r="A97" s="17" t="s">
        <v>263</v>
      </c>
      <c r="B97" s="68" t="s">
        <v>47</v>
      </c>
      <c r="C97" s="83" t="s">
        <v>25</v>
      </c>
      <c r="D97" s="16">
        <f>D96</f>
        <v>113.58139534883722</v>
      </c>
      <c r="E97" s="52">
        <v>179.25</v>
      </c>
      <c r="F97" s="52">
        <v>7795.2906976744207</v>
      </c>
    </row>
    <row r="98" spans="1:6" ht="43.2" hidden="1">
      <c r="A98" s="17" t="s">
        <v>264</v>
      </c>
      <c r="B98" s="70" t="s">
        <v>29</v>
      </c>
      <c r="C98" s="82" t="s">
        <v>25</v>
      </c>
      <c r="D98" s="15">
        <f>'m.sheet (2)'!I138</f>
        <v>4.2976744186046512</v>
      </c>
      <c r="E98" s="51">
        <v>864.85</v>
      </c>
      <c r="F98" s="52">
        <v>2654.8883720930235</v>
      </c>
    </row>
    <row r="99" spans="1:6" ht="57.6" hidden="1">
      <c r="A99" s="17" t="s">
        <v>265</v>
      </c>
      <c r="B99" s="66" t="s">
        <v>30</v>
      </c>
      <c r="C99" s="83" t="s">
        <v>25</v>
      </c>
      <c r="D99" s="16">
        <f>'m.sheet (2)'!I146</f>
        <v>57.302325581395351</v>
      </c>
      <c r="E99" s="52">
        <v>909.95</v>
      </c>
      <c r="F99" s="52">
        <v>18622.232558139538</v>
      </c>
    </row>
    <row r="100" spans="1:6" ht="86.4" hidden="1">
      <c r="A100" s="17" t="s">
        <v>266</v>
      </c>
      <c r="B100" s="65" t="s">
        <v>42</v>
      </c>
      <c r="C100" s="83" t="s">
        <v>25</v>
      </c>
      <c r="D100" s="16">
        <f>'m.sheet (2)'!I130</f>
        <v>9.2093023255813975</v>
      </c>
      <c r="E100" s="52">
        <v>2063.65</v>
      </c>
      <c r="F100" s="52">
        <v>5279.1046511627919</v>
      </c>
    </row>
    <row r="101" spans="1:6" hidden="1">
      <c r="A101" s="17" t="s">
        <v>267</v>
      </c>
      <c r="B101" s="68" t="s">
        <v>43</v>
      </c>
      <c r="C101" s="83" t="s">
        <v>44</v>
      </c>
      <c r="D101" s="83">
        <v>2</v>
      </c>
      <c r="E101" s="52">
        <v>997.2</v>
      </c>
      <c r="F101" s="52">
        <v>997.2</v>
      </c>
    </row>
    <row r="102" spans="1:6" ht="86.4" hidden="1">
      <c r="A102" s="17" t="s">
        <v>268</v>
      </c>
      <c r="B102" s="66" t="s">
        <v>61</v>
      </c>
      <c r="C102" s="83" t="s">
        <v>25</v>
      </c>
      <c r="D102" s="16">
        <f>'m.sheet (2)'!I26</f>
        <v>18.418604651162795</v>
      </c>
      <c r="E102" s="54">
        <v>128.80000000000001</v>
      </c>
      <c r="F102" s="52">
        <v>869.84930232558156</v>
      </c>
    </row>
    <row r="103" spans="1:6" ht="86.4" hidden="1">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83" t="s">
        <v>25</v>
      </c>
      <c r="D103" s="16">
        <f>[1]TOILET!I146</f>
        <v>20.465116279069772</v>
      </c>
      <c r="E103" s="52">
        <v>2725.9</v>
      </c>
      <c r="F103" s="52">
        <v>6973.2325581395362</v>
      </c>
    </row>
    <row r="104" spans="1:6" ht="86.4" hidden="1">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83" t="s">
        <v>25</v>
      </c>
      <c r="D104" s="16">
        <v>6.25</v>
      </c>
      <c r="E104" s="52">
        <v>3531</v>
      </c>
      <c r="F104" s="52">
        <v>36131.162790697679</v>
      </c>
    </row>
    <row r="105" spans="1:6" hidden="1">
      <c r="A105" s="17" t="s">
        <v>271</v>
      </c>
      <c r="B105" s="71" t="s">
        <v>92</v>
      </c>
      <c r="C105" s="83" t="s">
        <v>24</v>
      </c>
      <c r="D105" s="16">
        <f>'m.sheet (2)'!I18</f>
        <v>10.090600226500566</v>
      </c>
      <c r="E105" s="56">
        <v>954.05</v>
      </c>
      <c r="F105" s="52">
        <v>3565.5322763306908</v>
      </c>
    </row>
    <row r="106" spans="1:6" ht="72" hidden="1">
      <c r="A106" s="17" t="s">
        <v>272</v>
      </c>
      <c r="B106" s="66" t="s">
        <v>71</v>
      </c>
      <c r="C106" s="83" t="s">
        <v>25</v>
      </c>
      <c r="D106" s="16">
        <f>'m.sheet (2)'!I160</f>
        <v>4.6046511627906987</v>
      </c>
      <c r="E106" s="52">
        <v>3821.6</v>
      </c>
      <c r="F106" s="52">
        <v>46925.693023255815</v>
      </c>
    </row>
    <row r="107" spans="1:6" ht="100.8" hidden="1">
      <c r="A107" s="17" t="s">
        <v>273</v>
      </c>
      <c r="B107" s="66" t="s">
        <v>76</v>
      </c>
      <c r="C107" s="83" t="s">
        <v>25</v>
      </c>
      <c r="D107" s="16">
        <f>'m.sheet (2)'!I168</f>
        <v>17.037209302325582</v>
      </c>
      <c r="E107" s="52">
        <v>5496.2</v>
      </c>
      <c r="F107" s="52">
        <v>87172.288372093026</v>
      </c>
    </row>
    <row r="108" spans="1:6" ht="144" hidden="1">
      <c r="A108" s="17" t="s">
        <v>274</v>
      </c>
      <c r="B108" s="66" t="s">
        <v>72</v>
      </c>
      <c r="C108" s="83" t="s">
        <v>25</v>
      </c>
      <c r="D108" s="16">
        <f>'m.sheet (2)'!I175</f>
        <v>1.2279069767441861</v>
      </c>
      <c r="E108" s="52">
        <v>12613.65</v>
      </c>
      <c r="F108" s="52">
        <v>151011.7911627907</v>
      </c>
    </row>
    <row r="109" spans="1:6" ht="72" hidden="1">
      <c r="A109" s="17" t="s">
        <v>275</v>
      </c>
      <c r="B109" s="66" t="s">
        <v>73</v>
      </c>
      <c r="C109" s="83" t="s">
        <v>25</v>
      </c>
      <c r="D109" s="16">
        <f>'m.sheet (2)'!I182</f>
        <v>1.2279069767441861</v>
      </c>
      <c r="E109" s="52">
        <v>14870.3</v>
      </c>
      <c r="F109" s="52">
        <v>178028.61488372093</v>
      </c>
    </row>
    <row r="110" spans="1:6" ht="115.2" hidden="1">
      <c r="A110" s="17" t="s">
        <v>276</v>
      </c>
      <c r="B110" s="72" t="s">
        <v>168</v>
      </c>
      <c r="C110" s="83" t="s">
        <v>25</v>
      </c>
      <c r="D110" s="16">
        <f>'m.sheet (2)'!I189</f>
        <v>7.2906976744186052</v>
      </c>
      <c r="E110" s="62">
        <v>23622.75</v>
      </c>
      <c r="F110" s="52">
        <v>57408.776162790702</v>
      </c>
    </row>
    <row r="111" spans="1:6" hidden="1">
      <c r="A111" s="1"/>
      <c r="B111" s="95" t="s">
        <v>169</v>
      </c>
      <c r="C111" s="95"/>
      <c r="D111" s="95"/>
      <c r="E111" s="95"/>
      <c r="F111" s="58">
        <f>SUM(F73:F110)</f>
        <v>2085484.5126264489</v>
      </c>
    </row>
    <row r="112" spans="1:6" hidden="1">
      <c r="A112" s="1"/>
      <c r="B112" s="75" t="s">
        <v>170</v>
      </c>
      <c r="C112" s="80"/>
      <c r="D112" s="80"/>
      <c r="E112" s="63"/>
      <c r="F112" s="58"/>
    </row>
    <row r="113" spans="1:6" ht="28.8" hidden="1">
      <c r="A113" s="79" t="s">
        <v>288</v>
      </c>
      <c r="B113" s="71" t="s">
        <v>171</v>
      </c>
      <c r="C113" s="1" t="s">
        <v>44</v>
      </c>
      <c r="D113" s="1">
        <v>2</v>
      </c>
      <c r="E113" s="57">
        <v>3609.65</v>
      </c>
      <c r="F113" s="57">
        <f>E113*D113</f>
        <v>7219.3</v>
      </c>
    </row>
    <row r="114" spans="1:6" ht="43.2" hidden="1">
      <c r="A114" s="79" t="s">
        <v>289</v>
      </c>
      <c r="B114" s="71" t="s">
        <v>172</v>
      </c>
      <c r="C114" s="1" t="s">
        <v>44</v>
      </c>
      <c r="D114" s="1">
        <v>1</v>
      </c>
      <c r="E114" s="57">
        <v>9573.9</v>
      </c>
      <c r="F114" s="57">
        <f t="shared" ref="F114:F132" si="2">E114*D114</f>
        <v>9573.9</v>
      </c>
    </row>
    <row r="115" spans="1:6" ht="72" hidden="1">
      <c r="A115" s="79" t="s">
        <v>290</v>
      </c>
      <c r="B115" s="71" t="s">
        <v>173</v>
      </c>
      <c r="C115" s="1"/>
      <c r="D115" s="1"/>
      <c r="E115" s="57"/>
      <c r="F115" s="57">
        <f t="shared" si="2"/>
        <v>0</v>
      </c>
    </row>
    <row r="116" spans="1:6" hidden="1">
      <c r="A116" s="79" t="s">
        <v>291</v>
      </c>
      <c r="B116" s="74" t="s">
        <v>174</v>
      </c>
      <c r="C116" s="1" t="s">
        <v>44</v>
      </c>
      <c r="D116" s="1">
        <v>3</v>
      </c>
      <c r="E116" s="57">
        <v>2173.5500000000002</v>
      </c>
      <c r="F116" s="57">
        <f t="shared" si="2"/>
        <v>6520.6500000000005</v>
      </c>
    </row>
    <row r="117" spans="1:6" hidden="1">
      <c r="A117" s="79" t="s">
        <v>292</v>
      </c>
      <c r="B117" s="74" t="s">
        <v>175</v>
      </c>
      <c r="C117" s="1" t="s">
        <v>44</v>
      </c>
      <c r="D117" s="1">
        <v>3</v>
      </c>
      <c r="E117" s="57">
        <v>1813.55</v>
      </c>
      <c r="F117" s="57">
        <f t="shared" si="2"/>
        <v>5440.65</v>
      </c>
    </row>
    <row r="118" spans="1:6" hidden="1">
      <c r="A118" s="79" t="s">
        <v>293</v>
      </c>
      <c r="B118" s="74" t="s">
        <v>176</v>
      </c>
      <c r="C118" s="1" t="s">
        <v>44</v>
      </c>
      <c r="D118" s="1">
        <v>3</v>
      </c>
      <c r="E118" s="57">
        <v>2293.5500000000002</v>
      </c>
      <c r="F118" s="57">
        <f t="shared" si="2"/>
        <v>6880.6500000000005</v>
      </c>
    </row>
    <row r="119" spans="1:6" hidden="1">
      <c r="A119" s="79" t="s">
        <v>294</v>
      </c>
      <c r="B119" s="74" t="s">
        <v>177</v>
      </c>
      <c r="C119" s="1" t="s">
        <v>110</v>
      </c>
      <c r="D119" s="1">
        <v>3</v>
      </c>
      <c r="E119" s="57">
        <v>673.55</v>
      </c>
      <c r="F119" s="57">
        <f t="shared" si="2"/>
        <v>2020.6499999999999</v>
      </c>
    </row>
    <row r="120" spans="1:6" ht="86.4" hidden="1">
      <c r="A120" s="79" t="s">
        <v>295</v>
      </c>
      <c r="B120" s="71" t="s">
        <v>178</v>
      </c>
      <c r="C120" s="1" t="s">
        <v>179</v>
      </c>
      <c r="D120" s="1">
        <v>45</v>
      </c>
      <c r="E120" s="57">
        <v>37.450000000000003</v>
      </c>
      <c r="F120" s="57">
        <f t="shared" si="2"/>
        <v>1685.2500000000002</v>
      </c>
    </row>
    <row r="121" spans="1:6" ht="57.6" hidden="1">
      <c r="A121" s="79" t="s">
        <v>296</v>
      </c>
      <c r="B121" s="71" t="s">
        <v>180</v>
      </c>
      <c r="C121" s="1" t="s">
        <v>44</v>
      </c>
      <c r="D121" s="1">
        <v>3</v>
      </c>
      <c r="E121" s="57">
        <v>2550.6999999999998</v>
      </c>
      <c r="F121" s="57">
        <f t="shared" si="2"/>
        <v>7652.0999999999995</v>
      </c>
    </row>
    <row r="122" spans="1:6" ht="28.8" hidden="1">
      <c r="A122" s="79" t="s">
        <v>297</v>
      </c>
      <c r="B122" s="71" t="s">
        <v>181</v>
      </c>
      <c r="C122" s="1" t="s">
        <v>44</v>
      </c>
      <c r="D122" s="1">
        <v>3</v>
      </c>
      <c r="E122" s="57">
        <v>3445.15</v>
      </c>
      <c r="F122" s="57">
        <f t="shared" si="2"/>
        <v>10335.450000000001</v>
      </c>
    </row>
    <row r="123" spans="1:6" ht="57.6" hidden="1">
      <c r="A123" s="79" t="s">
        <v>298</v>
      </c>
      <c r="B123" s="71" t="s">
        <v>182</v>
      </c>
      <c r="C123" s="1" t="s">
        <v>183</v>
      </c>
      <c r="D123" s="1">
        <v>3</v>
      </c>
      <c r="E123" s="57">
        <v>21240.6</v>
      </c>
      <c r="F123" s="57">
        <f t="shared" si="2"/>
        <v>63721.799999999996</v>
      </c>
    </row>
    <row r="124" spans="1:6" ht="43.2" hidden="1">
      <c r="A124" s="79" t="s">
        <v>299</v>
      </c>
      <c r="B124" s="71" t="s">
        <v>184</v>
      </c>
      <c r="C124" s="1"/>
      <c r="D124" s="1">
        <v>3</v>
      </c>
      <c r="E124" s="57">
        <v>582.25</v>
      </c>
      <c r="F124" s="57">
        <f t="shared" si="2"/>
        <v>1746.75</v>
      </c>
    </row>
    <row r="125" spans="1:6" hidden="1">
      <c r="A125" s="79" t="s">
        <v>300</v>
      </c>
      <c r="B125" s="74" t="s">
        <v>185</v>
      </c>
      <c r="C125" s="1" t="s">
        <v>141</v>
      </c>
      <c r="D125" s="1">
        <v>18</v>
      </c>
      <c r="E125" s="57">
        <v>1200.25</v>
      </c>
      <c r="F125" s="57">
        <f t="shared" si="2"/>
        <v>21604.5</v>
      </c>
    </row>
    <row r="126" spans="1:6" hidden="1">
      <c r="A126" s="79" t="s">
        <v>301</v>
      </c>
      <c r="B126" s="74" t="s">
        <v>186</v>
      </c>
      <c r="C126" s="1" t="s">
        <v>141</v>
      </c>
      <c r="D126" s="1">
        <v>15</v>
      </c>
      <c r="E126" s="57">
        <v>1799.6</v>
      </c>
      <c r="F126" s="57">
        <f t="shared" si="2"/>
        <v>26994</v>
      </c>
    </row>
    <row r="127" spans="1:6" hidden="1">
      <c r="A127" s="79" t="s">
        <v>302</v>
      </c>
      <c r="B127" s="71" t="s">
        <v>187</v>
      </c>
      <c r="C127" s="1" t="s">
        <v>141</v>
      </c>
      <c r="D127" s="1">
        <v>16</v>
      </c>
      <c r="E127" s="57">
        <v>3439.8</v>
      </c>
      <c r="F127" s="57">
        <f t="shared" si="2"/>
        <v>55036.800000000003</v>
      </c>
    </row>
    <row r="128" spans="1:6" ht="72" hidden="1">
      <c r="A128" s="79" t="s">
        <v>303</v>
      </c>
      <c r="B128" s="71" t="s">
        <v>188</v>
      </c>
      <c r="C128" s="1"/>
      <c r="D128" s="1"/>
      <c r="E128" s="57"/>
      <c r="F128" s="57">
        <f t="shared" si="2"/>
        <v>0</v>
      </c>
    </row>
    <row r="129" spans="1:6" hidden="1">
      <c r="A129" s="79" t="s">
        <v>304</v>
      </c>
      <c r="B129" s="74" t="s">
        <v>189</v>
      </c>
      <c r="C129" s="1"/>
      <c r="D129" s="1"/>
      <c r="E129" s="57"/>
      <c r="F129" s="57">
        <f t="shared" si="2"/>
        <v>0</v>
      </c>
    </row>
    <row r="130" spans="1:6" hidden="1">
      <c r="A130" s="79" t="s">
        <v>305</v>
      </c>
      <c r="B130" s="74" t="s">
        <v>190</v>
      </c>
      <c r="C130" s="1" t="s">
        <v>124</v>
      </c>
      <c r="D130" s="1">
        <v>20</v>
      </c>
      <c r="E130" s="57">
        <v>159.65</v>
      </c>
      <c r="F130" s="57">
        <f t="shared" si="2"/>
        <v>3193</v>
      </c>
    </row>
    <row r="131" spans="1:6" hidden="1">
      <c r="A131" s="79" t="s">
        <v>306</v>
      </c>
      <c r="B131" s="74" t="s">
        <v>191</v>
      </c>
      <c r="C131" s="1" t="s">
        <v>124</v>
      </c>
      <c r="D131" s="1">
        <v>15</v>
      </c>
      <c r="E131" s="57">
        <v>257.25</v>
      </c>
      <c r="F131" s="57">
        <f t="shared" si="2"/>
        <v>3858.75</v>
      </c>
    </row>
    <row r="132" spans="1:6" ht="57.6" hidden="1">
      <c r="A132" s="79" t="s">
        <v>307</v>
      </c>
      <c r="B132" s="72" t="s">
        <v>192</v>
      </c>
      <c r="C132" s="1" t="s">
        <v>44</v>
      </c>
      <c r="D132" s="1">
        <v>2</v>
      </c>
      <c r="E132" s="57">
        <v>25300</v>
      </c>
      <c r="F132" s="57">
        <f t="shared" si="2"/>
        <v>50600</v>
      </c>
    </row>
    <row r="133" spans="1:6" hidden="1">
      <c r="A133" s="1"/>
      <c r="B133" s="75" t="s">
        <v>193</v>
      </c>
      <c r="C133" s="26"/>
      <c r="D133" s="26"/>
      <c r="E133" s="59"/>
      <c r="F133" s="59">
        <f>SUM(F113:F132)</f>
        <v>284084.2</v>
      </c>
    </row>
    <row r="134" spans="1:6" hidden="1">
      <c r="A134" s="1"/>
      <c r="B134" s="75" t="s">
        <v>134</v>
      </c>
      <c r="C134" s="26"/>
      <c r="D134" s="26"/>
      <c r="E134" s="59"/>
      <c r="F134" s="59"/>
    </row>
    <row r="135" spans="1:6" ht="43.2" hidden="1">
      <c r="A135" s="79" t="s">
        <v>214</v>
      </c>
      <c r="B135" s="71" t="s">
        <v>95</v>
      </c>
      <c r="C135" s="1" t="s">
        <v>44</v>
      </c>
      <c r="D135" s="1">
        <v>3</v>
      </c>
      <c r="E135" s="57">
        <v>1890.35</v>
      </c>
      <c r="F135" s="57">
        <f>E135*D135</f>
        <v>5671.0499999999993</v>
      </c>
    </row>
    <row r="136" spans="1:6" ht="86.4" hidden="1">
      <c r="A136" s="79" t="s">
        <v>217</v>
      </c>
      <c r="B136" s="71" t="s">
        <v>101</v>
      </c>
      <c r="C136" s="1"/>
      <c r="D136" s="1"/>
      <c r="E136" s="57"/>
      <c r="F136" s="57">
        <f t="shared" ref="F136:F147" si="3">E136*D136</f>
        <v>0</v>
      </c>
    </row>
    <row r="137" spans="1:6" hidden="1">
      <c r="A137" s="79" t="s">
        <v>218</v>
      </c>
      <c r="B137" s="74" t="s">
        <v>102</v>
      </c>
      <c r="C137" s="1" t="s">
        <v>44</v>
      </c>
      <c r="D137" s="1">
        <v>3</v>
      </c>
      <c r="E137" s="57">
        <v>1546.35</v>
      </c>
      <c r="F137" s="57">
        <f t="shared" si="3"/>
        <v>4639.0499999999993</v>
      </c>
    </row>
    <row r="138" spans="1:6" ht="57.6" hidden="1">
      <c r="A138" s="79" t="s">
        <v>219</v>
      </c>
      <c r="B138" s="71" t="s">
        <v>108</v>
      </c>
      <c r="C138" s="1"/>
      <c r="D138" s="1"/>
      <c r="E138" s="57"/>
      <c r="F138" s="57">
        <f t="shared" si="3"/>
        <v>0</v>
      </c>
    </row>
    <row r="139" spans="1:6" hidden="1">
      <c r="A139" s="79" t="s">
        <v>220</v>
      </c>
      <c r="B139" s="74" t="s">
        <v>109</v>
      </c>
      <c r="C139" s="1" t="s">
        <v>110</v>
      </c>
      <c r="D139" s="1">
        <v>35</v>
      </c>
      <c r="E139" s="57">
        <v>324.35000000000002</v>
      </c>
      <c r="F139" s="57">
        <f t="shared" si="3"/>
        <v>11352.25</v>
      </c>
    </row>
    <row r="140" spans="1:6" ht="72" hidden="1">
      <c r="A140" s="79" t="s">
        <v>216</v>
      </c>
      <c r="B140" s="71" t="s">
        <v>111</v>
      </c>
      <c r="C140" s="1" t="s">
        <v>112</v>
      </c>
      <c r="D140" s="1">
        <v>3</v>
      </c>
      <c r="E140" s="57">
        <v>12377.45</v>
      </c>
      <c r="F140" s="57">
        <f t="shared" si="3"/>
        <v>37132.350000000006</v>
      </c>
    </row>
    <row r="141" spans="1:6" ht="57.6" hidden="1">
      <c r="A141" s="79" t="s">
        <v>221</v>
      </c>
      <c r="B141" s="71" t="s">
        <v>113</v>
      </c>
      <c r="C141" s="1"/>
      <c r="D141" s="1"/>
      <c r="E141" s="57"/>
      <c r="F141" s="57">
        <f t="shared" si="3"/>
        <v>0</v>
      </c>
    </row>
    <row r="142" spans="1:6" hidden="1">
      <c r="A142" s="79" t="s">
        <v>215</v>
      </c>
      <c r="B142" s="74" t="s">
        <v>114</v>
      </c>
      <c r="C142" s="1" t="s">
        <v>44</v>
      </c>
      <c r="D142" s="1">
        <v>3</v>
      </c>
      <c r="E142" s="57">
        <v>1039.2</v>
      </c>
      <c r="F142" s="57">
        <f t="shared" si="3"/>
        <v>3117.6000000000004</v>
      </c>
    </row>
    <row r="143" spans="1:6" ht="43.2" hidden="1">
      <c r="A143" s="79" t="s">
        <v>222</v>
      </c>
      <c r="B143" s="71" t="s">
        <v>118</v>
      </c>
      <c r="C143" s="1"/>
      <c r="D143" s="1"/>
      <c r="E143" s="57"/>
      <c r="F143" s="57">
        <f t="shared" si="3"/>
        <v>0</v>
      </c>
    </row>
    <row r="144" spans="1:6" hidden="1">
      <c r="A144" s="79" t="s">
        <v>223</v>
      </c>
      <c r="B144" s="71" t="s">
        <v>119</v>
      </c>
      <c r="C144" s="1" t="s">
        <v>44</v>
      </c>
      <c r="D144" s="1">
        <v>6</v>
      </c>
      <c r="E144" s="57">
        <v>582.25</v>
      </c>
      <c r="F144" s="57">
        <f t="shared" si="3"/>
        <v>3493.5</v>
      </c>
    </row>
    <row r="145" spans="1:6" ht="57.6" hidden="1">
      <c r="A145" s="79" t="s">
        <v>224</v>
      </c>
      <c r="B145" s="71" t="s">
        <v>120</v>
      </c>
      <c r="C145" s="1"/>
      <c r="D145" s="1"/>
      <c r="E145" s="57"/>
      <c r="F145" s="57">
        <f t="shared" si="3"/>
        <v>0</v>
      </c>
    </row>
    <row r="146" spans="1:6" hidden="1">
      <c r="A146" s="79" t="s">
        <v>225</v>
      </c>
      <c r="B146" s="74" t="s">
        <v>122</v>
      </c>
      <c r="C146" s="1" t="s">
        <v>124</v>
      </c>
      <c r="D146" s="1">
        <v>20</v>
      </c>
      <c r="E146" s="57">
        <v>104.9</v>
      </c>
      <c r="F146" s="57">
        <f t="shared" si="3"/>
        <v>2098</v>
      </c>
    </row>
    <row r="147" spans="1:6" hidden="1">
      <c r="A147" s="79" t="s">
        <v>226</v>
      </c>
      <c r="B147" s="74" t="s">
        <v>123</v>
      </c>
      <c r="C147" s="1" t="s">
        <v>124</v>
      </c>
      <c r="D147" s="1">
        <v>10</v>
      </c>
      <c r="E147" s="57">
        <v>117.45</v>
      </c>
      <c r="F147" s="57">
        <f t="shared" si="3"/>
        <v>1174.5</v>
      </c>
    </row>
    <row r="148" spans="1:6" hidden="1">
      <c r="A148" s="1"/>
      <c r="B148" s="75" t="s">
        <v>194</v>
      </c>
      <c r="C148" s="26"/>
      <c r="D148" s="26"/>
      <c r="E148" s="59"/>
      <c r="F148" s="59">
        <f>SUM(F135:F147)</f>
        <v>68678.3</v>
      </c>
    </row>
    <row r="149" spans="1:6" hidden="1">
      <c r="A149" s="1"/>
      <c r="B149" s="75" t="s">
        <v>195</v>
      </c>
      <c r="C149" s="26"/>
      <c r="D149" s="26"/>
      <c r="E149" s="59"/>
      <c r="F149" s="59"/>
    </row>
    <row r="150" spans="1:6" ht="86.4" hidden="1">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f>E100</f>
        <v>2063.65</v>
      </c>
      <c r="F150" s="57">
        <f>E150*D150</f>
        <v>990552</v>
      </c>
    </row>
    <row r="151" spans="1:6" hidden="1">
      <c r="A151" s="79" t="s">
        <v>309</v>
      </c>
      <c r="B151" s="74" t="s">
        <v>197</v>
      </c>
      <c r="C151" s="1" t="s">
        <v>198</v>
      </c>
      <c r="D151" s="14">
        <f>D9</f>
        <v>12.74561155152888</v>
      </c>
      <c r="E151" s="57">
        <v>2523.1999999999998</v>
      </c>
      <c r="F151" s="57">
        <f t="shared" ref="F151:F157" si="4">E151*D151</f>
        <v>32159.727066817668</v>
      </c>
    </row>
    <row r="152" spans="1:6" hidden="1">
      <c r="A152" s="79" t="s">
        <v>310</v>
      </c>
      <c r="B152" s="74" t="s">
        <v>199</v>
      </c>
      <c r="C152" s="1" t="s">
        <v>198</v>
      </c>
      <c r="D152" s="14">
        <f>D10</f>
        <v>14.715458663646661</v>
      </c>
      <c r="E152" s="57">
        <v>4128.8500000000004</v>
      </c>
      <c r="F152" s="57">
        <f t="shared" si="4"/>
        <v>60757.92150339752</v>
      </c>
    </row>
    <row r="153" spans="1:6" hidden="1">
      <c r="A153" s="79" t="s">
        <v>311</v>
      </c>
      <c r="B153" s="74" t="s">
        <v>200</v>
      </c>
      <c r="C153" s="1" t="s">
        <v>198</v>
      </c>
      <c r="D153" s="14">
        <f>D11</f>
        <v>5.1013590033975094</v>
      </c>
      <c r="E153" s="57">
        <v>5046.3999999999996</v>
      </c>
      <c r="F153" s="57">
        <f t="shared" si="4"/>
        <v>25743.498074745188</v>
      </c>
    </row>
    <row r="154" spans="1:6" ht="43.2" hidden="1">
      <c r="A154" s="79" t="s">
        <v>312</v>
      </c>
      <c r="B154" s="71" t="s">
        <v>201</v>
      </c>
      <c r="C154" s="1" t="s">
        <v>198</v>
      </c>
      <c r="D154" s="14">
        <f>D15</f>
        <v>50.172706681766705</v>
      </c>
      <c r="E154" s="57">
        <v>8257.75</v>
      </c>
      <c r="F154" s="57">
        <f t="shared" si="4"/>
        <v>414313.66860135901</v>
      </c>
    </row>
    <row r="155" spans="1:6" hidden="1">
      <c r="A155" s="79" t="s">
        <v>313</v>
      </c>
      <c r="B155" s="74" t="s">
        <v>202</v>
      </c>
      <c r="C155" s="1" t="s">
        <v>198</v>
      </c>
      <c r="D155" s="1">
        <f>D150</f>
        <v>480</v>
      </c>
      <c r="E155" s="57">
        <v>209.65</v>
      </c>
      <c r="F155" s="57">
        <f t="shared" si="4"/>
        <v>100632</v>
      </c>
    </row>
    <row r="156" spans="1:6" hidden="1">
      <c r="A156" s="79" t="s">
        <v>314</v>
      </c>
      <c r="B156" s="74" t="s">
        <v>203</v>
      </c>
      <c r="C156" s="1" t="s">
        <v>44</v>
      </c>
      <c r="D156" s="1">
        <v>3</v>
      </c>
      <c r="E156" s="57">
        <v>229</v>
      </c>
      <c r="F156" s="57">
        <f t="shared" si="4"/>
        <v>687</v>
      </c>
    </row>
    <row r="157" spans="1:6" hidden="1">
      <c r="A157" s="79" t="s">
        <v>315</v>
      </c>
      <c r="B157" s="74" t="s">
        <v>204</v>
      </c>
      <c r="C157" s="1" t="s">
        <v>198</v>
      </c>
      <c r="D157" s="1">
        <v>25</v>
      </c>
      <c r="E157" s="57">
        <v>1949.75</v>
      </c>
      <c r="F157" s="57">
        <f t="shared" si="4"/>
        <v>48743.75</v>
      </c>
    </row>
    <row r="158" spans="1:6" hidden="1">
      <c r="A158" s="1"/>
      <c r="B158" s="75" t="s">
        <v>205</v>
      </c>
      <c r="C158" s="1"/>
      <c r="D158" s="1"/>
      <c r="E158" s="57"/>
      <c r="F158" s="59">
        <f>SUM(F150:F157)</f>
        <v>1673589.5652463196</v>
      </c>
    </row>
    <row r="159" spans="1:6" hidden="1">
      <c r="A159" s="26"/>
      <c r="B159" s="75" t="s">
        <v>206</v>
      </c>
      <c r="C159" s="26"/>
      <c r="D159" s="26"/>
      <c r="E159" s="59"/>
      <c r="F159" s="59">
        <f>F148+F133+F111+F71+F44+F158</f>
        <v>4383821.327872768</v>
      </c>
    </row>
  </sheetData>
  <mergeCells count="6">
    <mergeCell ref="B111:E111"/>
    <mergeCell ref="A1:F1"/>
    <mergeCell ref="G1:L1"/>
    <mergeCell ref="A2:F2"/>
    <mergeCell ref="G2:L2"/>
    <mergeCell ref="B44:E44"/>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L160"/>
  <sheetViews>
    <sheetView view="pageBreakPreview" zoomScale="115" zoomScaleSheetLayoutView="115" workbookViewId="0">
      <selection activeCell="F71" sqref="F71"/>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hidden="1" customHeight="1">
      <c r="A4" s="84"/>
      <c r="B4" s="64" t="s">
        <v>133</v>
      </c>
      <c r="C4" s="9"/>
      <c r="D4" s="9"/>
      <c r="E4" s="49"/>
      <c r="F4" s="50"/>
    </row>
    <row r="5" spans="1:12" ht="57.6" hidden="1">
      <c r="A5" s="22" t="s">
        <v>142</v>
      </c>
      <c r="B5" s="65" t="s">
        <v>32</v>
      </c>
      <c r="C5" s="82" t="s">
        <v>24</v>
      </c>
      <c r="D5" s="15">
        <f>m.sheet!I15</f>
        <v>145.19252548131371</v>
      </c>
      <c r="E5" s="51">
        <v>333.5</v>
      </c>
      <c r="F5" s="51">
        <f>E5*D5</f>
        <v>48421.707248018123</v>
      </c>
    </row>
    <row r="6" spans="1:12" ht="30" hidden="1" customHeight="1">
      <c r="A6" s="22" t="s">
        <v>143</v>
      </c>
      <c r="B6" s="66" t="s">
        <v>33</v>
      </c>
      <c r="C6" s="83" t="s">
        <v>24</v>
      </c>
      <c r="D6" s="15">
        <f>D5</f>
        <v>145.19252548131371</v>
      </c>
      <c r="E6" s="52">
        <v>160.55000000000001</v>
      </c>
      <c r="F6" s="51">
        <f>E6*D6</f>
        <v>23310.659966024916</v>
      </c>
    </row>
    <row r="7" spans="1:12" ht="30" hidden="1" customHeight="1">
      <c r="A7" s="22" t="s">
        <v>144</v>
      </c>
      <c r="B7" s="67" t="s">
        <v>31</v>
      </c>
      <c r="C7" s="81" t="s">
        <v>24</v>
      </c>
      <c r="D7" s="15">
        <f>D6</f>
        <v>145.19252548131371</v>
      </c>
      <c r="E7" s="52">
        <v>230.5</v>
      </c>
      <c r="F7" s="51">
        <f>E7*D7</f>
        <v>33466.877123442813</v>
      </c>
    </row>
    <row r="8" spans="1:12" ht="43.2" hidden="1">
      <c r="A8" s="22" t="s">
        <v>277</v>
      </c>
      <c r="B8" s="66" t="s">
        <v>81</v>
      </c>
      <c r="C8" s="17"/>
      <c r="D8" s="17"/>
      <c r="E8" s="53"/>
      <c r="F8" s="51"/>
    </row>
    <row r="9" spans="1:12" hidden="1">
      <c r="A9" s="22" t="s">
        <v>138</v>
      </c>
      <c r="B9" s="66" t="s">
        <v>80</v>
      </c>
      <c r="C9" s="83" t="s">
        <v>24</v>
      </c>
      <c r="D9" s="16">
        <f>m.sheet!I50</f>
        <v>12.74561155152888</v>
      </c>
      <c r="E9" s="52">
        <v>10965.15</v>
      </c>
      <c r="F9" s="51">
        <f t="shared" ref="F9:F18" si="0">E9*D9</f>
        <v>139757.5425042469</v>
      </c>
    </row>
    <row r="10" spans="1:12" hidden="1">
      <c r="A10" s="22" t="s">
        <v>139</v>
      </c>
      <c r="B10" s="68" t="s">
        <v>83</v>
      </c>
      <c r="C10" s="83" t="s">
        <v>24</v>
      </c>
      <c r="D10" s="16">
        <f>m.sheet!I57</f>
        <v>14.715458663646661</v>
      </c>
      <c r="E10" s="52">
        <v>12452.85</v>
      </c>
      <c r="F10" s="51">
        <f t="shared" si="0"/>
        <v>183249.39941959232</v>
      </c>
    </row>
    <row r="11" spans="1:12" hidden="1">
      <c r="A11" s="22" t="s">
        <v>145</v>
      </c>
      <c r="B11" s="68" t="s">
        <v>82</v>
      </c>
      <c r="C11" s="83" t="s">
        <v>24</v>
      </c>
      <c r="D11" s="16">
        <f>m.sheet!I66</f>
        <v>5.1013590033975094</v>
      </c>
      <c r="E11" s="52">
        <v>14494.9</v>
      </c>
      <c r="F11" s="51">
        <f t="shared" si="0"/>
        <v>73943.688618346554</v>
      </c>
    </row>
    <row r="12" spans="1:12" hidden="1">
      <c r="A12" s="22" t="s">
        <v>146</v>
      </c>
      <c r="B12" s="68" t="s">
        <v>85</v>
      </c>
      <c r="C12" s="83" t="s">
        <v>24</v>
      </c>
      <c r="D12" s="16">
        <f>m.sheet!I87</f>
        <v>7.2876557191392983</v>
      </c>
      <c r="E12" s="52">
        <v>4478.8</v>
      </c>
      <c r="F12" s="51">
        <f t="shared" si="0"/>
        <v>32639.952434881092</v>
      </c>
    </row>
    <row r="13" spans="1:12" ht="115.2" hidden="1">
      <c r="A13" s="22" t="s">
        <v>147</v>
      </c>
      <c r="B13" s="66" t="s">
        <v>37</v>
      </c>
      <c r="C13" s="17"/>
      <c r="D13" s="17"/>
      <c r="E13" s="53"/>
      <c r="F13" s="51"/>
    </row>
    <row r="14" spans="1:12" ht="86.4" hidden="1">
      <c r="A14" s="22" t="s">
        <v>148</v>
      </c>
      <c r="B14" s="66" t="s">
        <v>35</v>
      </c>
      <c r="C14" s="83" t="s">
        <v>24</v>
      </c>
      <c r="D14" s="16">
        <f>m.sheet!I98</f>
        <v>29.173980747451871</v>
      </c>
      <c r="E14" s="52">
        <v>17857.8</v>
      </c>
      <c r="F14" s="51">
        <f t="shared" si="0"/>
        <v>520983.11339184601</v>
      </c>
    </row>
    <row r="15" spans="1:12" ht="57.6" hidden="1">
      <c r="A15" s="22" t="s">
        <v>149</v>
      </c>
      <c r="B15" s="66" t="s">
        <v>36</v>
      </c>
      <c r="C15" s="83" t="s">
        <v>24</v>
      </c>
      <c r="D15" s="16">
        <f>m.sheet!I111</f>
        <v>50.172706681766705</v>
      </c>
      <c r="E15" s="52">
        <v>22659.55</v>
      </c>
      <c r="F15" s="51">
        <f t="shared" si="0"/>
        <v>1136890.9556908268</v>
      </c>
    </row>
    <row r="16" spans="1:12" ht="72" hidden="1">
      <c r="A16" s="22" t="s">
        <v>150</v>
      </c>
      <c r="B16" s="66" t="s">
        <v>39</v>
      </c>
      <c r="C16" s="17"/>
      <c r="D16" s="17"/>
      <c r="E16" s="53"/>
      <c r="F16" s="51">
        <f t="shared" si="0"/>
        <v>0</v>
      </c>
    </row>
    <row r="17" spans="1:6" hidden="1">
      <c r="A17" s="22" t="s">
        <v>151</v>
      </c>
      <c r="B17" s="68" t="s">
        <v>40</v>
      </c>
      <c r="C17" s="83" t="s">
        <v>45</v>
      </c>
      <c r="D17" s="16">
        <f>m.sheet!I73</f>
        <v>63.499096948818902</v>
      </c>
      <c r="E17" s="52">
        <v>34702.15</v>
      </c>
      <c r="F17" s="51">
        <f t="shared" si="0"/>
        <v>2203555.1871824558</v>
      </c>
    </row>
    <row r="18" spans="1:6" hidden="1">
      <c r="A18" s="22" t="s">
        <v>152</v>
      </c>
      <c r="B18" s="68" t="s">
        <v>41</v>
      </c>
      <c r="C18" s="83" t="s">
        <v>45</v>
      </c>
      <c r="D18" s="16">
        <f>m.sheet!I80</f>
        <v>64.169723444846156</v>
      </c>
      <c r="E18" s="52">
        <v>35091.949999999997</v>
      </c>
      <c r="F18" s="51">
        <f t="shared" si="0"/>
        <v>2251840.7266403688</v>
      </c>
    </row>
    <row r="19" spans="1:6" ht="28.8" hidden="1">
      <c r="A19" s="22" t="s">
        <v>278</v>
      </c>
      <c r="B19" s="66" t="s">
        <v>38</v>
      </c>
      <c r="C19" s="83" t="s">
        <v>24</v>
      </c>
      <c r="D19" s="16">
        <f>m.sheet!I125</f>
        <v>35.819295016987546</v>
      </c>
      <c r="E19" s="54">
        <v>12051.65</v>
      </c>
      <c r="F19" s="52">
        <f>E19*D19</f>
        <v>431681.60679147794</v>
      </c>
    </row>
    <row r="20" spans="1:6" hidden="1">
      <c r="A20" s="22" t="s">
        <v>279</v>
      </c>
      <c r="B20" s="69" t="str">
        <f>m.sheet!B127</f>
        <v>Pacca brick work in ground floor cement, sand mortar:- Ratio 1:4</v>
      </c>
      <c r="C20" s="18" t="s">
        <v>24</v>
      </c>
      <c r="D20" s="19">
        <f>m.sheet!I141</f>
        <v>27.708274348810875</v>
      </c>
      <c r="E20" s="55">
        <v>13038.15</v>
      </c>
      <c r="F20" s="52">
        <f>E20*D20</f>
        <v>361264.63720094849</v>
      </c>
    </row>
    <row r="21" spans="1:6" ht="30" hidden="1" customHeight="1">
      <c r="A21" s="22" t="s">
        <v>153</v>
      </c>
      <c r="B21" s="70" t="s">
        <v>26</v>
      </c>
      <c r="C21" s="82" t="s">
        <v>25</v>
      </c>
      <c r="D21" s="15">
        <f>m.sheet!I149</f>
        <v>229.2093023255814</v>
      </c>
      <c r="E21" s="52">
        <v>422.75</v>
      </c>
      <c r="F21" s="52">
        <f t="shared" ref="F21:F29" si="1">E21*D21</f>
        <v>96898.232558139542</v>
      </c>
    </row>
    <row r="22" spans="1:6" ht="30" hidden="1" customHeight="1">
      <c r="A22" s="22" t="s">
        <v>154</v>
      </c>
      <c r="B22" s="66" t="s">
        <v>27</v>
      </c>
      <c r="C22" s="83" t="s">
        <v>25</v>
      </c>
      <c r="D22" s="16">
        <f>m.sheet!I157</f>
        <v>182.13953488372096</v>
      </c>
      <c r="E22" s="54">
        <v>565.25</v>
      </c>
      <c r="F22" s="52">
        <f t="shared" si="1"/>
        <v>102954.37209302327</v>
      </c>
    </row>
    <row r="23" spans="1:6" ht="30" hidden="1" customHeight="1">
      <c r="A23" s="22" t="s">
        <v>280</v>
      </c>
      <c r="B23" s="66" t="s">
        <v>28</v>
      </c>
      <c r="C23" s="81" t="s">
        <v>25</v>
      </c>
      <c r="D23" s="21">
        <f>m.sheet!I164</f>
        <v>193.39534883720933</v>
      </c>
      <c r="E23" s="55">
        <v>472.4</v>
      </c>
      <c r="F23" s="52">
        <f t="shared" si="1"/>
        <v>91359.962790697682</v>
      </c>
    </row>
    <row r="24" spans="1:6" ht="43.2" hidden="1">
      <c r="A24" s="22" t="s">
        <v>155</v>
      </c>
      <c r="B24" s="65" t="s">
        <v>46</v>
      </c>
      <c r="C24" s="83" t="s">
        <v>25</v>
      </c>
      <c r="D24" s="16">
        <f>D23+D22+D21</f>
        <v>604.74418604651169</v>
      </c>
      <c r="E24" s="52">
        <v>51.2</v>
      </c>
      <c r="F24" s="52">
        <f t="shared" si="1"/>
        <v>30962.902325581399</v>
      </c>
    </row>
    <row r="25" spans="1:6" hidden="1">
      <c r="A25" s="22" t="s">
        <v>156</v>
      </c>
      <c r="B25" s="68" t="s">
        <v>47</v>
      </c>
      <c r="C25" s="83" t="s">
        <v>25</v>
      </c>
      <c r="D25" s="16">
        <f>D24</f>
        <v>604.74418604651169</v>
      </c>
      <c r="E25" s="52">
        <v>179.25</v>
      </c>
      <c r="F25" s="52">
        <f t="shared" si="1"/>
        <v>108400.39534883722</v>
      </c>
    </row>
    <row r="26" spans="1:6" ht="43.2" hidden="1">
      <c r="A26" s="22" t="s">
        <v>157</v>
      </c>
      <c r="B26" s="70" t="s">
        <v>29</v>
      </c>
      <c r="C26" s="82" t="s">
        <v>25</v>
      </c>
      <c r="D26" s="15">
        <f>m.sheet!I193</f>
        <v>22.601162790697675</v>
      </c>
      <c r="E26" s="51">
        <v>864.85</v>
      </c>
      <c r="F26" s="52">
        <f t="shared" si="1"/>
        <v>19546.615639534884</v>
      </c>
    </row>
    <row r="27" spans="1:6" ht="57.6" hidden="1">
      <c r="A27" s="22" t="s">
        <v>158</v>
      </c>
      <c r="B27" s="66" t="s">
        <v>30</v>
      </c>
      <c r="C27" s="83" t="s">
        <v>25</v>
      </c>
      <c r="D27" s="16">
        <f>m.sheet!I205</f>
        <v>88.38372093023257</v>
      </c>
      <c r="E27" s="52">
        <v>909.95</v>
      </c>
      <c r="F27" s="52">
        <f t="shared" si="1"/>
        <v>80424.766860465126</v>
      </c>
    </row>
    <row r="28" spans="1:6" ht="86.4" hidden="1">
      <c r="A28" s="22" t="s">
        <v>159</v>
      </c>
      <c r="B28" s="65" t="s">
        <v>42</v>
      </c>
      <c r="C28" s="83" t="s">
        <v>25</v>
      </c>
      <c r="D28" s="16">
        <f>m.sheet!I171</f>
        <v>193.39534883720933</v>
      </c>
      <c r="E28" s="52">
        <v>2063.65</v>
      </c>
      <c r="F28" s="52">
        <f t="shared" si="1"/>
        <v>399100.31162790704</v>
      </c>
    </row>
    <row r="29" spans="1:6" ht="30" hidden="1" customHeight="1">
      <c r="A29" s="22" t="s">
        <v>281</v>
      </c>
      <c r="B29" s="68" t="s">
        <v>43</v>
      </c>
      <c r="C29" s="83" t="s">
        <v>44</v>
      </c>
      <c r="D29" s="83">
        <v>2</v>
      </c>
      <c r="E29" s="52">
        <v>997.2</v>
      </c>
      <c r="F29" s="52">
        <f t="shared" si="1"/>
        <v>1994.4</v>
      </c>
    </row>
    <row r="30" spans="1:6" ht="86.4" hidden="1">
      <c r="A30" s="22" t="s">
        <v>160</v>
      </c>
      <c r="B30" s="66" t="s">
        <v>61</v>
      </c>
      <c r="C30" s="83" t="s">
        <v>25</v>
      </c>
      <c r="D30" s="16">
        <f>m.sheet!I35</f>
        <v>159.93488372093023</v>
      </c>
      <c r="E30" s="54">
        <v>128.80000000000001</v>
      </c>
      <c r="F30" s="52">
        <f>E30*D30</f>
        <v>20599.613023255817</v>
      </c>
    </row>
    <row r="31" spans="1:6" ht="57.6" hidden="1">
      <c r="A31" s="22" t="s">
        <v>161</v>
      </c>
      <c r="B31" s="65" t="s">
        <v>48</v>
      </c>
      <c r="C31" s="83" t="s">
        <v>25</v>
      </c>
      <c r="D31" s="16">
        <f>m.sheet!I180</f>
        <v>68.455813953488374</v>
      </c>
      <c r="E31" s="54">
        <v>3037.15</v>
      </c>
      <c r="F31" s="52">
        <f>E31*D31</f>
        <v>207910.57534883721</v>
      </c>
    </row>
    <row r="32" spans="1:6" ht="86.4" hidden="1">
      <c r="A32" s="22" t="s">
        <v>282</v>
      </c>
      <c r="B32" s="66" t="s">
        <v>69</v>
      </c>
      <c r="C32" s="83" t="s">
        <v>25</v>
      </c>
      <c r="D32" s="16">
        <f>m.sheet!I225</f>
        <v>184.18604651162795</v>
      </c>
      <c r="E32" s="52">
        <v>5680.05</v>
      </c>
      <c r="F32" s="52">
        <f t="shared" ref="F32:F43" si="2">E32*D32</f>
        <v>1046185.9534883724</v>
      </c>
    </row>
    <row r="33" spans="1:6" ht="30" hidden="1" customHeight="1">
      <c r="A33" s="22" t="s">
        <v>162</v>
      </c>
      <c r="B33" s="66" t="s">
        <v>70</v>
      </c>
      <c r="C33" s="83"/>
      <c r="D33" s="16">
        <f>D32</f>
        <v>184.18604651162795</v>
      </c>
      <c r="E33" s="52">
        <v>67.55</v>
      </c>
      <c r="F33" s="52">
        <f t="shared" si="2"/>
        <v>12441.767441860467</v>
      </c>
    </row>
    <row r="34" spans="1:6" ht="86.4" hidden="1">
      <c r="A34" s="22" t="s">
        <v>163</v>
      </c>
      <c r="B34" s="66" t="s">
        <v>89</v>
      </c>
      <c r="C34" s="83" t="s">
        <v>25</v>
      </c>
      <c r="D34" s="16">
        <f>m.sheet!I278</f>
        <v>14.243720930232557</v>
      </c>
      <c r="E34" s="52">
        <v>3354.25</v>
      </c>
      <c r="F34" s="52">
        <f t="shared" si="2"/>
        <v>47777.000930232556</v>
      </c>
    </row>
    <row r="35" spans="1:6" ht="86.4" hidden="1">
      <c r="A35" s="22" t="s">
        <v>283</v>
      </c>
      <c r="B35" s="65" t="s">
        <v>90</v>
      </c>
      <c r="C35" s="83" t="s">
        <v>25</v>
      </c>
      <c r="D35" s="16">
        <f>m.sheet!I285</f>
        <v>24.558139534883722</v>
      </c>
      <c r="E35" s="52">
        <v>7283.35</v>
      </c>
      <c r="F35" s="52">
        <f t="shared" si="2"/>
        <v>178865.52558139537</v>
      </c>
    </row>
    <row r="36" spans="1:6" hidden="1">
      <c r="A36" s="22" t="s">
        <v>164</v>
      </c>
      <c r="B36" s="71" t="s">
        <v>92</v>
      </c>
      <c r="C36" s="83" t="s">
        <v>24</v>
      </c>
      <c r="D36" s="16">
        <f>m.sheet!I23</f>
        <v>176.58550396375992</v>
      </c>
      <c r="E36" s="56">
        <v>954.05</v>
      </c>
      <c r="F36" s="52">
        <f t="shared" si="2"/>
        <v>168471.40005662513</v>
      </c>
    </row>
    <row r="37" spans="1:6" ht="72" hidden="1">
      <c r="A37" s="22" t="s">
        <v>284</v>
      </c>
      <c r="B37" s="66" t="s">
        <v>71</v>
      </c>
      <c r="C37" s="83" t="s">
        <v>25</v>
      </c>
      <c r="D37" s="16">
        <f>m.sheet!I232</f>
        <v>15.348837209302326</v>
      </c>
      <c r="E37" s="52">
        <v>3821.6</v>
      </c>
      <c r="F37" s="52">
        <f t="shared" si="2"/>
        <v>58657.116279069771</v>
      </c>
    </row>
    <row r="38" spans="1:6" ht="100.8" hidden="1">
      <c r="A38" s="22" t="s">
        <v>285</v>
      </c>
      <c r="B38" s="66" t="s">
        <v>76</v>
      </c>
      <c r="C38" s="83" t="s">
        <v>25</v>
      </c>
      <c r="D38" s="16">
        <f>m.sheet!I241</f>
        <v>31.720930232558143</v>
      </c>
      <c r="E38" s="52">
        <v>5496.2</v>
      </c>
      <c r="F38" s="52">
        <f t="shared" si="2"/>
        <v>174344.57674418605</v>
      </c>
    </row>
    <row r="39" spans="1:6" ht="144" hidden="1">
      <c r="A39" s="22" t="s">
        <v>286</v>
      </c>
      <c r="B39" s="66" t="s">
        <v>72</v>
      </c>
      <c r="C39" s="83" t="s">
        <v>25</v>
      </c>
      <c r="D39" s="16">
        <f>m.sheet!I257</f>
        <v>23.944186046511629</v>
      </c>
      <c r="E39" s="52">
        <v>12613.65</v>
      </c>
      <c r="F39" s="52">
        <f t="shared" si="2"/>
        <v>302023.5823255814</v>
      </c>
    </row>
    <row r="40" spans="1:6" ht="72" hidden="1">
      <c r="A40" s="22" t="s">
        <v>287</v>
      </c>
      <c r="B40" s="66" t="s">
        <v>73</v>
      </c>
      <c r="C40" s="83" t="s">
        <v>25</v>
      </c>
      <c r="D40" s="16">
        <f>m.sheet!I249</f>
        <v>23.944186046511629</v>
      </c>
      <c r="E40" s="52">
        <v>14870.3</v>
      </c>
      <c r="F40" s="52">
        <f t="shared" si="2"/>
        <v>356057.22976744187</v>
      </c>
    </row>
    <row r="41" spans="1:6" ht="115.2" hidden="1">
      <c r="A41" s="22" t="s">
        <v>165</v>
      </c>
      <c r="B41" s="66" t="s">
        <v>74</v>
      </c>
      <c r="C41" s="83" t="s">
        <v>25</v>
      </c>
      <c r="D41" s="16">
        <f>m.sheet!I264</f>
        <v>7.7767441860465123</v>
      </c>
      <c r="E41" s="52">
        <v>35865.699999999997</v>
      </c>
      <c r="F41" s="52">
        <f t="shared" si="2"/>
        <v>278918.37395348836</v>
      </c>
    </row>
    <row r="42" spans="1:6" ht="115.2" hidden="1">
      <c r="A42" s="22" t="s">
        <v>166</v>
      </c>
      <c r="B42" s="66" t="s">
        <v>75</v>
      </c>
      <c r="C42" s="83" t="s">
        <v>25</v>
      </c>
      <c r="D42" s="16">
        <f>m.sheet!I271</f>
        <v>5.525581395348838</v>
      </c>
      <c r="E42" s="52">
        <v>26114.55</v>
      </c>
      <c r="F42" s="52">
        <f t="shared" si="2"/>
        <v>144298.07162790699</v>
      </c>
    </row>
    <row r="43" spans="1:6" ht="30" hidden="1" customHeight="1">
      <c r="A43" s="22" t="s">
        <v>167</v>
      </c>
      <c r="B43" s="72" t="s">
        <v>91</v>
      </c>
      <c r="C43" s="83" t="s">
        <v>25</v>
      </c>
      <c r="D43" s="16">
        <f>m.sheet!I292</f>
        <v>13.097674418604653</v>
      </c>
      <c r="E43" s="57">
        <v>4776.8999999999996</v>
      </c>
      <c r="F43" s="52">
        <f t="shared" si="2"/>
        <v>62566.280930232562</v>
      </c>
    </row>
    <row r="44" spans="1:6" hidden="1">
      <c r="A44" s="1"/>
      <c r="B44" s="95" t="s">
        <v>126</v>
      </c>
      <c r="C44" s="95"/>
      <c r="D44" s="95"/>
      <c r="E44" s="95"/>
      <c r="F44" s="58">
        <f>SUM(F5:F43)</f>
        <v>11431765.08095515</v>
      </c>
    </row>
    <row r="45" spans="1:6" ht="15.6">
      <c r="A45" s="17"/>
      <c r="B45" s="73" t="s">
        <v>134</v>
      </c>
      <c r="C45" s="83"/>
      <c r="D45" s="83"/>
      <c r="E45" s="53"/>
      <c r="F45" s="53"/>
    </row>
    <row r="46" spans="1:6" ht="43.2">
      <c r="A46" s="1" t="s">
        <v>214</v>
      </c>
      <c r="B46" s="71" t="s">
        <v>95</v>
      </c>
      <c r="C46" s="1" t="s">
        <v>44</v>
      </c>
      <c r="D46" s="1">
        <f>'electrical works'!D5</f>
        <v>16</v>
      </c>
      <c r="E46" s="57"/>
      <c r="F46" s="57"/>
    </row>
    <row r="47" spans="1:6" ht="57.6">
      <c r="A47" s="1" t="s">
        <v>217</v>
      </c>
      <c r="B47" s="71" t="s">
        <v>97</v>
      </c>
      <c r="C47" s="1" t="s">
        <v>44</v>
      </c>
      <c r="D47" s="1">
        <f>'electrical works'!D6</f>
        <v>8</v>
      </c>
      <c r="E47" s="57"/>
      <c r="F47" s="57"/>
    </row>
    <row r="48" spans="1:6" ht="28.8">
      <c r="A48" s="1" t="s">
        <v>218</v>
      </c>
      <c r="B48" s="71" t="s">
        <v>98</v>
      </c>
      <c r="C48" s="1" t="s">
        <v>44</v>
      </c>
      <c r="D48" s="1">
        <f>'electrical works'!D7</f>
        <v>8</v>
      </c>
      <c r="E48" s="57"/>
      <c r="F48" s="57"/>
    </row>
    <row r="49" spans="1:6" ht="115.2">
      <c r="A49" s="1" t="s">
        <v>219</v>
      </c>
      <c r="B49" s="71" t="s">
        <v>99</v>
      </c>
      <c r="C49" s="1" t="s">
        <v>100</v>
      </c>
      <c r="D49" s="1">
        <f>'electrical works'!D8</f>
        <v>0</v>
      </c>
      <c r="E49" s="57"/>
      <c r="F49" s="57"/>
    </row>
    <row r="50" spans="1:6" ht="86.4">
      <c r="A50" s="1" t="s">
        <v>220</v>
      </c>
      <c r="B50" s="71" t="s">
        <v>101</v>
      </c>
      <c r="C50" s="1"/>
      <c r="D50" s="1">
        <f>'electrical works'!D9</f>
        <v>0</v>
      </c>
      <c r="E50" s="57"/>
      <c r="F50" s="57"/>
    </row>
    <row r="51" spans="1:6">
      <c r="A51" s="1" t="s">
        <v>216</v>
      </c>
      <c r="B51" s="74" t="s">
        <v>102</v>
      </c>
      <c r="C51" s="1" t="s">
        <v>44</v>
      </c>
      <c r="D51" s="1">
        <f>'electrical works'!D10</f>
        <v>6</v>
      </c>
      <c r="E51" s="57"/>
      <c r="F51" s="57"/>
    </row>
    <row r="52" spans="1:6">
      <c r="A52" s="1" t="s">
        <v>221</v>
      </c>
      <c r="B52" s="74" t="s">
        <v>103</v>
      </c>
      <c r="C52" s="1" t="s">
        <v>44</v>
      </c>
      <c r="D52" s="1">
        <f>'electrical works'!D11</f>
        <v>2</v>
      </c>
      <c r="E52" s="57"/>
      <c r="F52" s="57"/>
    </row>
    <row r="53" spans="1:6" ht="100.8">
      <c r="A53" s="1" t="s">
        <v>215</v>
      </c>
      <c r="B53" s="71" t="s">
        <v>104</v>
      </c>
      <c r="C53" s="1"/>
      <c r="D53" s="1">
        <f>'electrical works'!D12</f>
        <v>0</v>
      </c>
      <c r="E53" s="57"/>
      <c r="F53" s="57"/>
    </row>
    <row r="54" spans="1:6">
      <c r="A54" s="1" t="s">
        <v>222</v>
      </c>
      <c r="B54" s="74" t="s">
        <v>105</v>
      </c>
      <c r="C54" s="1" t="s">
        <v>44</v>
      </c>
      <c r="D54" s="1">
        <f>'electrical works'!D13</f>
        <v>2</v>
      </c>
      <c r="E54" s="57"/>
      <c r="F54" s="57"/>
    </row>
    <row r="55" spans="1:6">
      <c r="A55" s="1" t="s">
        <v>223</v>
      </c>
      <c r="B55" s="74" t="s">
        <v>106</v>
      </c>
      <c r="C55" s="1" t="s">
        <v>44</v>
      </c>
      <c r="D55" s="1">
        <f>'electrical works'!D14</f>
        <v>2</v>
      </c>
      <c r="E55" s="57"/>
      <c r="F55" s="57"/>
    </row>
    <row r="56" spans="1:6" ht="158.4">
      <c r="A56" s="1" t="s">
        <v>224</v>
      </c>
      <c r="B56" s="71" t="s">
        <v>107</v>
      </c>
      <c r="C56" s="1" t="s">
        <v>100</v>
      </c>
      <c r="D56" s="1">
        <f>'electrical works'!D15</f>
        <v>2</v>
      </c>
      <c r="E56" s="57"/>
      <c r="F56" s="57"/>
    </row>
    <row r="57" spans="1:6" ht="57.6">
      <c r="A57" s="1" t="s">
        <v>225</v>
      </c>
      <c r="B57" s="71" t="s">
        <v>108</v>
      </c>
      <c r="C57" s="1"/>
      <c r="D57" s="1">
        <f>'electrical works'!D16</f>
        <v>0</v>
      </c>
      <c r="E57" s="57"/>
      <c r="F57" s="57"/>
    </row>
    <row r="58" spans="1:6">
      <c r="A58" s="1" t="s">
        <v>226</v>
      </c>
      <c r="B58" s="74" t="s">
        <v>109</v>
      </c>
      <c r="C58" s="1" t="s">
        <v>110</v>
      </c>
      <c r="D58" s="1">
        <f>'electrical works'!D17</f>
        <v>100</v>
      </c>
      <c r="E58" s="57"/>
      <c r="F58" s="57"/>
    </row>
    <row r="59" spans="1:6" ht="72">
      <c r="A59" s="1" t="s">
        <v>227</v>
      </c>
      <c r="B59" s="71" t="s">
        <v>111</v>
      </c>
      <c r="C59" s="1" t="s">
        <v>112</v>
      </c>
      <c r="D59" s="1">
        <f>'electrical works'!D18</f>
        <v>1</v>
      </c>
      <c r="E59" s="57"/>
      <c r="F59" s="57"/>
    </row>
    <row r="60" spans="1:6" ht="57.6">
      <c r="A60" s="1" t="s">
        <v>228</v>
      </c>
      <c r="B60" s="71" t="s">
        <v>113</v>
      </c>
      <c r="C60" s="1"/>
      <c r="D60" s="1">
        <f>'electrical works'!D19</f>
        <v>0</v>
      </c>
      <c r="E60" s="57"/>
      <c r="F60" s="57"/>
    </row>
    <row r="61" spans="1:6">
      <c r="A61" s="1" t="s">
        <v>229</v>
      </c>
      <c r="B61" s="74" t="s">
        <v>114</v>
      </c>
      <c r="C61" s="1" t="s">
        <v>44</v>
      </c>
      <c r="D61" s="1">
        <f>'electrical works'!D20</f>
        <v>2</v>
      </c>
      <c r="E61" s="57"/>
      <c r="F61" s="57"/>
    </row>
    <row r="62" spans="1:6">
      <c r="A62" s="1" t="s">
        <v>230</v>
      </c>
      <c r="B62" s="74" t="s">
        <v>115</v>
      </c>
      <c r="C62" s="1" t="s">
        <v>44</v>
      </c>
      <c r="D62" s="1">
        <f>'electrical works'!D21</f>
        <v>4</v>
      </c>
      <c r="E62" s="57"/>
      <c r="F62" s="57"/>
    </row>
    <row r="63" spans="1:6">
      <c r="A63" s="1" t="s">
        <v>231</v>
      </c>
      <c r="B63" s="74" t="s">
        <v>116</v>
      </c>
      <c r="C63" s="1" t="s">
        <v>44</v>
      </c>
      <c r="D63" s="1">
        <f>'electrical works'!D22</f>
        <v>12</v>
      </c>
      <c r="E63" s="57"/>
      <c r="F63" s="57"/>
    </row>
    <row r="64" spans="1:6">
      <c r="A64" s="1" t="s">
        <v>232</v>
      </c>
      <c r="B64" s="74" t="s">
        <v>117</v>
      </c>
      <c r="C64" s="1" t="s">
        <v>44</v>
      </c>
      <c r="D64" s="1">
        <f>'electrical works'!D23</f>
        <v>28</v>
      </c>
      <c r="E64" s="57"/>
      <c r="F64" s="57"/>
    </row>
    <row r="65" spans="1:6" ht="43.2">
      <c r="A65" s="1" t="s">
        <v>233</v>
      </c>
      <c r="B65" s="71" t="s">
        <v>118</v>
      </c>
      <c r="C65" s="1"/>
      <c r="D65" s="1">
        <f>'electrical works'!D24</f>
        <v>0</v>
      </c>
      <c r="E65" s="57"/>
      <c r="F65" s="57"/>
    </row>
    <row r="66" spans="1:6">
      <c r="A66" s="1" t="s">
        <v>234</v>
      </c>
      <c r="B66" s="71" t="s">
        <v>119</v>
      </c>
      <c r="C66" s="1" t="s">
        <v>44</v>
      </c>
      <c r="D66" s="1">
        <f>'electrical works'!D25</f>
        <v>28</v>
      </c>
      <c r="E66" s="57"/>
      <c r="F66" s="57"/>
    </row>
    <row r="67" spans="1:6" ht="57.6">
      <c r="A67" s="1" t="s">
        <v>235</v>
      </c>
      <c r="B67" s="71" t="s">
        <v>120</v>
      </c>
      <c r="C67" s="1"/>
      <c r="D67" s="1">
        <f>'electrical works'!D26</f>
        <v>0</v>
      </c>
      <c r="E67" s="57"/>
      <c r="F67" s="57"/>
    </row>
    <row r="68" spans="1:6">
      <c r="A68" s="1" t="s">
        <v>236</v>
      </c>
      <c r="B68" s="74" t="s">
        <v>121</v>
      </c>
      <c r="C68" s="1"/>
      <c r="D68" s="1">
        <f>'electrical works'!D27</f>
        <v>0</v>
      </c>
      <c r="E68" s="57"/>
      <c r="F68" s="57"/>
    </row>
    <row r="69" spans="1:6">
      <c r="A69" s="1" t="s">
        <v>237</v>
      </c>
      <c r="B69" s="74" t="s">
        <v>122</v>
      </c>
      <c r="C69" s="1" t="s">
        <v>124</v>
      </c>
      <c r="D69" s="1">
        <f>'electrical works'!D28</f>
        <v>50</v>
      </c>
      <c r="E69" s="57"/>
      <c r="F69" s="57"/>
    </row>
    <row r="70" spans="1:6">
      <c r="A70" s="1" t="s">
        <v>238</v>
      </c>
      <c r="B70" s="74" t="s">
        <v>123</v>
      </c>
      <c r="C70" s="1" t="s">
        <v>124</v>
      </c>
      <c r="D70" s="1">
        <f>'electrical works'!D29</f>
        <v>50</v>
      </c>
      <c r="E70" s="57"/>
      <c r="F70" s="57"/>
    </row>
    <row r="71" spans="1:6">
      <c r="A71" s="1"/>
      <c r="B71" s="75" t="s">
        <v>135</v>
      </c>
      <c r="C71" s="26"/>
      <c r="D71" s="26"/>
      <c r="E71" s="59"/>
      <c r="F71" s="59"/>
    </row>
    <row r="72" spans="1:6" hidden="1">
      <c r="B72" s="76" t="s">
        <v>136</v>
      </c>
    </row>
    <row r="73" spans="1:6" ht="31.2" hidden="1">
      <c r="A73" s="17" t="s">
        <v>239</v>
      </c>
      <c r="B73" s="77" t="s">
        <v>137</v>
      </c>
      <c r="C73" s="28" t="s">
        <v>25</v>
      </c>
      <c r="D73" s="28">
        <v>163.69999999999999</v>
      </c>
      <c r="E73" s="57">
        <v>1291.6500000000001</v>
      </c>
      <c r="F73" s="60">
        <f t="shared" ref="F73" si="3">E73*D73</f>
        <v>211443.10500000001</v>
      </c>
    </row>
    <row r="74" spans="1:6" ht="43.2" hidden="1">
      <c r="A74" s="17" t="s">
        <v>240</v>
      </c>
      <c r="B74" s="71" t="s">
        <v>81</v>
      </c>
      <c r="C74" s="27"/>
      <c r="D74" s="27"/>
      <c r="E74" s="61"/>
      <c r="F74" s="60"/>
    </row>
    <row r="75" spans="1:6" hidden="1">
      <c r="A75" s="17" t="s">
        <v>241</v>
      </c>
      <c r="B75" s="71" t="s">
        <v>80</v>
      </c>
      <c r="C75" s="28" t="s">
        <v>24</v>
      </c>
      <c r="D75" s="29">
        <v>49.83</v>
      </c>
      <c r="E75" s="60">
        <v>10965.15</v>
      </c>
      <c r="F75" s="60">
        <f>E75*D75</f>
        <v>546393.42449999996</v>
      </c>
    </row>
    <row r="76" spans="1:6" ht="43.2" hidden="1">
      <c r="A76" s="17" t="s">
        <v>242</v>
      </c>
      <c r="B76" s="72" t="s">
        <v>140</v>
      </c>
      <c r="C76" s="28" t="s">
        <v>141</v>
      </c>
      <c r="D76" s="29">
        <v>735</v>
      </c>
      <c r="E76" s="60">
        <v>116.95</v>
      </c>
      <c r="F76" s="60">
        <f>E76*D76</f>
        <v>85958.25</v>
      </c>
    </row>
    <row r="77" spans="1:6" hidden="1">
      <c r="A77" s="17" t="s">
        <v>243</v>
      </c>
      <c r="B77" s="74"/>
      <c r="C77" s="83"/>
      <c r="D77" s="83"/>
      <c r="E77" s="52"/>
      <c r="F77" s="52"/>
    </row>
    <row r="78" spans="1:6" ht="57.6" hidden="1">
      <c r="A78" s="17" t="s">
        <v>244</v>
      </c>
      <c r="B78" s="65" t="s">
        <v>32</v>
      </c>
      <c r="C78" s="82" t="s">
        <v>24</v>
      </c>
      <c r="D78" s="15">
        <f>'m.sheet (2)'!I10</f>
        <v>22.423556058890149</v>
      </c>
      <c r="E78" s="51">
        <v>333.5</v>
      </c>
      <c r="F78" s="51">
        <v>3427.533975084938</v>
      </c>
    </row>
    <row r="79" spans="1:6" hidden="1">
      <c r="A79" s="17" t="s">
        <v>245</v>
      </c>
      <c r="B79" s="66" t="s">
        <v>33</v>
      </c>
      <c r="C79" s="83" t="s">
        <v>24</v>
      </c>
      <c r="D79" s="15">
        <f>D78</f>
        <v>22.423556058890149</v>
      </c>
      <c r="E79" s="52">
        <v>160.55000000000001</v>
      </c>
      <c r="F79" s="51">
        <v>1650.0467157417895</v>
      </c>
    </row>
    <row r="80" spans="1:6" ht="28.8" hidden="1">
      <c r="A80" s="17" t="s">
        <v>246</v>
      </c>
      <c r="B80" s="67" t="s">
        <v>31</v>
      </c>
      <c r="C80" s="81" t="s">
        <v>24</v>
      </c>
      <c r="D80" s="15">
        <f>D79</f>
        <v>22.423556058890149</v>
      </c>
      <c r="E80" s="52">
        <v>230.5</v>
      </c>
      <c r="F80" s="51">
        <v>2368.9552661381654</v>
      </c>
    </row>
    <row r="81" spans="1:6" ht="43.2" hidden="1">
      <c r="A81" s="17" t="s">
        <v>247</v>
      </c>
      <c r="B81" s="66" t="s">
        <v>81</v>
      </c>
      <c r="C81" s="17"/>
      <c r="D81" s="17"/>
      <c r="E81" s="53"/>
      <c r="F81" s="51"/>
    </row>
    <row r="82" spans="1:6" hidden="1">
      <c r="A82" s="17" t="s">
        <v>248</v>
      </c>
      <c r="B82" s="66" t="s">
        <v>80</v>
      </c>
      <c r="C82" s="83" t="s">
        <v>24</v>
      </c>
      <c r="D82" s="16">
        <f>'m.sheet (2)'!I34</f>
        <v>1.1211778029445074</v>
      </c>
      <c r="E82" s="52">
        <v>10965.15</v>
      </c>
      <c r="F82" s="51">
        <v>9466.289745186863</v>
      </c>
    </row>
    <row r="83" spans="1:6" hidden="1">
      <c r="A83" s="17" t="s">
        <v>249</v>
      </c>
      <c r="B83" s="68" t="s">
        <v>83</v>
      </c>
      <c r="C83" s="83" t="s">
        <v>24</v>
      </c>
      <c r="D83" s="16">
        <f>'m.sheet (2)'!I41</f>
        <v>0.84088335220838062</v>
      </c>
      <c r="E83" s="52">
        <v>12452.85</v>
      </c>
      <c r="F83" s="51">
        <v>9307.9060022650083</v>
      </c>
    </row>
    <row r="84" spans="1:6" hidden="1">
      <c r="A84" s="17" t="s">
        <v>250</v>
      </c>
      <c r="B84" s="68" t="s">
        <v>82</v>
      </c>
      <c r="C84" s="83" t="s">
        <v>24</v>
      </c>
      <c r="D84" s="16">
        <f>'m.sheet (2)'!I49</f>
        <v>0.51574178935447335</v>
      </c>
      <c r="E84" s="52">
        <v>14494.9</v>
      </c>
      <c r="F84" s="51">
        <v>20314.200169875425</v>
      </c>
    </row>
    <row r="85" spans="1:6" hidden="1">
      <c r="A85" s="17" t="s">
        <v>251</v>
      </c>
      <c r="B85" s="68" t="s">
        <v>85</v>
      </c>
      <c r="C85" s="83" t="s">
        <v>24</v>
      </c>
      <c r="D85" s="16">
        <f>'m.sheet (2)'!I63</f>
        <v>5.045300113250283</v>
      </c>
      <c r="E85" s="52">
        <v>4478.8</v>
      </c>
      <c r="F85" s="51">
        <v>8787.6795016987562</v>
      </c>
    </row>
    <row r="86" spans="1:6" ht="115.2" hidden="1">
      <c r="A86" s="17" t="s">
        <v>252</v>
      </c>
      <c r="B86" s="66" t="s">
        <v>37</v>
      </c>
      <c r="C86" s="17"/>
      <c r="D86" s="17"/>
      <c r="E86" s="53"/>
      <c r="F86" s="51"/>
    </row>
    <row r="87" spans="1:6" ht="86.4" hidden="1">
      <c r="A87" s="17" t="s">
        <v>253</v>
      </c>
      <c r="B87" s="66" t="s">
        <v>35</v>
      </c>
      <c r="C87" s="83" t="s">
        <v>24</v>
      </c>
      <c r="D87" s="16">
        <f>'m.sheet (2)'!I79</f>
        <v>2.8029445073612687</v>
      </c>
      <c r="E87" s="52">
        <v>17857.8</v>
      </c>
      <c r="F87" s="51">
        <v>27529.932332955832</v>
      </c>
    </row>
    <row r="88" spans="1:6" ht="57.6" hidden="1">
      <c r="A88" s="17" t="s">
        <v>254</v>
      </c>
      <c r="B88" s="66" t="s">
        <v>36</v>
      </c>
      <c r="C88" s="83" t="s">
        <v>24</v>
      </c>
      <c r="D88" s="16">
        <f>'m.sheet (2)'!I87</f>
        <v>13.080407701019253</v>
      </c>
      <c r="E88" s="52">
        <v>22659.55</v>
      </c>
      <c r="F88" s="51">
        <v>35638.10879105323</v>
      </c>
    </row>
    <row r="89" spans="1:6" ht="72" hidden="1">
      <c r="A89" s="17" t="s">
        <v>255</v>
      </c>
      <c r="B89" s="66" t="s">
        <v>39</v>
      </c>
      <c r="C89" s="17"/>
      <c r="D89" s="17"/>
      <c r="E89" s="53"/>
      <c r="F89" s="51">
        <v>0</v>
      </c>
    </row>
    <row r="90" spans="1:6" hidden="1">
      <c r="A90" s="17" t="s">
        <v>256</v>
      </c>
      <c r="B90" s="68" t="s">
        <v>40</v>
      </c>
      <c r="C90" s="83" t="s">
        <v>45</v>
      </c>
      <c r="D90" s="16">
        <f>'m.sheet (2)'!I56</f>
        <v>18.405511811023626</v>
      </c>
      <c r="E90" s="52">
        <v>34702.15</v>
      </c>
      <c r="F90" s="51">
        <v>416425.80000000005</v>
      </c>
    </row>
    <row r="91" spans="1:6" ht="28.8" hidden="1">
      <c r="A91" s="17" t="s">
        <v>257</v>
      </c>
      <c r="B91" s="66" t="s">
        <v>38</v>
      </c>
      <c r="C91" s="83" t="s">
        <v>24</v>
      </c>
      <c r="D91" s="16">
        <f>'m.sheet (2)'!I87</f>
        <v>13.080407701019253</v>
      </c>
      <c r="E91" s="54">
        <v>12051.65</v>
      </c>
      <c r="F91" s="52">
        <v>32935.60351783692</v>
      </c>
    </row>
    <row r="92" spans="1:6" ht="28.8" hidden="1">
      <c r="A92" s="17" t="s">
        <v>258</v>
      </c>
      <c r="B92" s="69" t="str">
        <f>B19</f>
        <v>Pacca brick work in foundation and plinth in:-i) Cement, sand mortar:-Ratio 1:4</v>
      </c>
      <c r="C92" s="18" t="s">
        <v>24</v>
      </c>
      <c r="D92" s="19">
        <f>'m.sheet (2)'!I100</f>
        <v>9.4832955832389576</v>
      </c>
      <c r="E92" s="55">
        <v>13038.15</v>
      </c>
      <c r="F92" s="52">
        <v>46747.415646234425</v>
      </c>
    </row>
    <row r="93" spans="1:6" hidden="1">
      <c r="A93" s="17" t="s">
        <v>259</v>
      </c>
      <c r="B93" s="70" t="s">
        <v>26</v>
      </c>
      <c r="C93" s="82" t="s">
        <v>25</v>
      </c>
      <c r="D93" s="15">
        <f>'m.sheet (2)'!I108</f>
        <v>57.302325581395351</v>
      </c>
      <c r="E93" s="52">
        <v>422.75</v>
      </c>
      <c r="F93" s="52">
        <v>8651.6279069767461</v>
      </c>
    </row>
    <row r="94" spans="1:6" hidden="1">
      <c r="A94" s="17" t="s">
        <v>260</v>
      </c>
      <c r="B94" s="66" t="s">
        <v>27</v>
      </c>
      <c r="C94" s="83" t="s">
        <v>25</v>
      </c>
      <c r="D94" s="16">
        <f>'m.sheet (2)'!I116</f>
        <v>47.069767441860463</v>
      </c>
      <c r="E94" s="54">
        <v>565.25</v>
      </c>
      <c r="F94" s="52">
        <v>11567.906976744189</v>
      </c>
    </row>
    <row r="95" spans="1:6" ht="28.8" hidden="1">
      <c r="A95" s="17" t="s">
        <v>261</v>
      </c>
      <c r="B95" s="66" t="s">
        <v>28</v>
      </c>
      <c r="C95" s="81" t="s">
        <v>25</v>
      </c>
      <c r="D95" s="21">
        <f>'m.sheet (2)'!I123</f>
        <v>9.2093023255813975</v>
      </c>
      <c r="E95" s="55">
        <v>472.4</v>
      </c>
      <c r="F95" s="52">
        <v>1208.4651162790699</v>
      </c>
    </row>
    <row r="96" spans="1:6" ht="43.2" hidden="1">
      <c r="A96" s="17" t="s">
        <v>262</v>
      </c>
      <c r="B96" s="65" t="s">
        <v>46</v>
      </c>
      <c r="C96" s="83" t="s">
        <v>25</v>
      </c>
      <c r="D96" s="16">
        <f>D95+D94+D93</f>
        <v>113.58139534883722</v>
      </c>
      <c r="E96" s="52">
        <v>51.2</v>
      </c>
      <c r="F96" s="52">
        <v>2226.6046511627915</v>
      </c>
    </row>
    <row r="97" spans="1:6" hidden="1">
      <c r="A97" s="17" t="s">
        <v>263</v>
      </c>
      <c r="B97" s="68" t="s">
        <v>47</v>
      </c>
      <c r="C97" s="83" t="s">
        <v>25</v>
      </c>
      <c r="D97" s="16">
        <f>D96</f>
        <v>113.58139534883722</v>
      </c>
      <c r="E97" s="52">
        <v>179.25</v>
      </c>
      <c r="F97" s="52">
        <v>7795.2906976744207</v>
      </c>
    </row>
    <row r="98" spans="1:6" ht="43.2" hidden="1">
      <c r="A98" s="17" t="s">
        <v>264</v>
      </c>
      <c r="B98" s="70" t="s">
        <v>29</v>
      </c>
      <c r="C98" s="82" t="s">
        <v>25</v>
      </c>
      <c r="D98" s="15">
        <f>'m.sheet (2)'!I138</f>
        <v>4.2976744186046512</v>
      </c>
      <c r="E98" s="51">
        <v>864.85</v>
      </c>
      <c r="F98" s="52">
        <v>2654.8883720930235</v>
      </c>
    </row>
    <row r="99" spans="1:6" ht="57.6" hidden="1">
      <c r="A99" s="17" t="s">
        <v>265</v>
      </c>
      <c r="B99" s="66" t="s">
        <v>30</v>
      </c>
      <c r="C99" s="83" t="s">
        <v>25</v>
      </c>
      <c r="D99" s="16">
        <f>'m.sheet (2)'!I146</f>
        <v>57.302325581395351</v>
      </c>
      <c r="E99" s="52">
        <v>909.95</v>
      </c>
      <c r="F99" s="52">
        <v>18622.232558139538</v>
      </c>
    </row>
    <row r="100" spans="1:6" ht="86.4" hidden="1">
      <c r="A100" s="17" t="s">
        <v>266</v>
      </c>
      <c r="B100" s="65" t="s">
        <v>42</v>
      </c>
      <c r="C100" s="83" t="s">
        <v>25</v>
      </c>
      <c r="D100" s="16">
        <f>'m.sheet (2)'!I130</f>
        <v>9.2093023255813975</v>
      </c>
      <c r="E100" s="52">
        <v>2063.65</v>
      </c>
      <c r="F100" s="52">
        <v>5279.1046511627919</v>
      </c>
    </row>
    <row r="101" spans="1:6" hidden="1">
      <c r="A101" s="17" t="s">
        <v>267</v>
      </c>
      <c r="B101" s="68" t="s">
        <v>43</v>
      </c>
      <c r="C101" s="83" t="s">
        <v>44</v>
      </c>
      <c r="D101" s="83">
        <v>2</v>
      </c>
      <c r="E101" s="52">
        <v>997.2</v>
      </c>
      <c r="F101" s="52">
        <v>997.2</v>
      </c>
    </row>
    <row r="102" spans="1:6" ht="86.4" hidden="1">
      <c r="A102" s="17" t="s">
        <v>268</v>
      </c>
      <c r="B102" s="66" t="s">
        <v>61</v>
      </c>
      <c r="C102" s="83" t="s">
        <v>25</v>
      </c>
      <c r="D102" s="16">
        <f>'m.sheet (2)'!I26</f>
        <v>18.418604651162795</v>
      </c>
      <c r="E102" s="54">
        <v>128.80000000000001</v>
      </c>
      <c r="F102" s="52">
        <v>869.84930232558156</v>
      </c>
    </row>
    <row r="103" spans="1:6" ht="86.4" hidden="1">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83" t="s">
        <v>25</v>
      </c>
      <c r="D103" s="16">
        <f>[1]TOILET!I146</f>
        <v>20.465116279069772</v>
      </c>
      <c r="E103" s="52">
        <v>2725.9</v>
      </c>
      <c r="F103" s="52">
        <v>6973.2325581395362</v>
      </c>
    </row>
    <row r="104" spans="1:6" ht="86.4" hidden="1">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83" t="s">
        <v>25</v>
      </c>
      <c r="D104" s="16">
        <v>6.25</v>
      </c>
      <c r="E104" s="52">
        <v>3531</v>
      </c>
      <c r="F104" s="52">
        <v>36131.162790697679</v>
      </c>
    </row>
    <row r="105" spans="1:6" hidden="1">
      <c r="A105" s="17" t="s">
        <v>271</v>
      </c>
      <c r="B105" s="71" t="s">
        <v>92</v>
      </c>
      <c r="C105" s="83" t="s">
        <v>24</v>
      </c>
      <c r="D105" s="16">
        <f>'m.sheet (2)'!I18</f>
        <v>10.090600226500566</v>
      </c>
      <c r="E105" s="56">
        <v>954.05</v>
      </c>
      <c r="F105" s="52">
        <v>3565.5322763306908</v>
      </c>
    </row>
    <row r="106" spans="1:6" ht="72" hidden="1">
      <c r="A106" s="17" t="s">
        <v>272</v>
      </c>
      <c r="B106" s="66" t="s">
        <v>71</v>
      </c>
      <c r="C106" s="83" t="s">
        <v>25</v>
      </c>
      <c r="D106" s="16">
        <f>'m.sheet (2)'!I160</f>
        <v>4.6046511627906987</v>
      </c>
      <c r="E106" s="52">
        <v>3821.6</v>
      </c>
      <c r="F106" s="52">
        <v>46925.693023255815</v>
      </c>
    </row>
    <row r="107" spans="1:6" ht="100.8" hidden="1">
      <c r="A107" s="17" t="s">
        <v>273</v>
      </c>
      <c r="B107" s="66" t="s">
        <v>76</v>
      </c>
      <c r="C107" s="83" t="s">
        <v>25</v>
      </c>
      <c r="D107" s="16">
        <f>'m.sheet (2)'!I168</f>
        <v>17.037209302325582</v>
      </c>
      <c r="E107" s="52">
        <v>5496.2</v>
      </c>
      <c r="F107" s="52">
        <v>87172.288372093026</v>
      </c>
    </row>
    <row r="108" spans="1:6" ht="144" hidden="1">
      <c r="A108" s="17" t="s">
        <v>274</v>
      </c>
      <c r="B108" s="66" t="s">
        <v>72</v>
      </c>
      <c r="C108" s="83" t="s">
        <v>25</v>
      </c>
      <c r="D108" s="16">
        <f>'m.sheet (2)'!I175</f>
        <v>1.2279069767441861</v>
      </c>
      <c r="E108" s="52">
        <v>12613.65</v>
      </c>
      <c r="F108" s="52">
        <v>151011.7911627907</v>
      </c>
    </row>
    <row r="109" spans="1:6" ht="72" hidden="1">
      <c r="A109" s="17" t="s">
        <v>275</v>
      </c>
      <c r="B109" s="66" t="s">
        <v>73</v>
      </c>
      <c r="C109" s="83" t="s">
        <v>25</v>
      </c>
      <c r="D109" s="16">
        <f>'m.sheet (2)'!I182</f>
        <v>1.2279069767441861</v>
      </c>
      <c r="E109" s="52">
        <v>14870.3</v>
      </c>
      <c r="F109" s="52">
        <v>178028.61488372093</v>
      </c>
    </row>
    <row r="110" spans="1:6" ht="115.2" hidden="1">
      <c r="A110" s="17" t="s">
        <v>276</v>
      </c>
      <c r="B110" s="72" t="s">
        <v>168</v>
      </c>
      <c r="C110" s="83" t="s">
        <v>25</v>
      </c>
      <c r="D110" s="16">
        <f>'m.sheet (2)'!I189</f>
        <v>7.2906976744186052</v>
      </c>
      <c r="E110" s="62">
        <v>23622.75</v>
      </c>
      <c r="F110" s="52">
        <v>57408.776162790702</v>
      </c>
    </row>
    <row r="111" spans="1:6" hidden="1">
      <c r="A111" s="1"/>
      <c r="B111" s="95" t="s">
        <v>169</v>
      </c>
      <c r="C111" s="95"/>
      <c r="D111" s="95"/>
      <c r="E111" s="95"/>
      <c r="F111" s="58">
        <f>SUM(F73:F110)</f>
        <v>2085484.5126264489</v>
      </c>
    </row>
    <row r="112" spans="1:6" hidden="1">
      <c r="A112" s="1"/>
      <c r="B112" s="75" t="s">
        <v>170</v>
      </c>
      <c r="C112" s="80"/>
      <c r="D112" s="80"/>
      <c r="E112" s="63"/>
      <c r="F112" s="58"/>
    </row>
    <row r="113" spans="1:6" ht="28.8" hidden="1">
      <c r="A113" s="79" t="s">
        <v>288</v>
      </c>
      <c r="B113" s="71" t="s">
        <v>171</v>
      </c>
      <c r="C113" s="1" t="s">
        <v>44</v>
      </c>
      <c r="D113" s="1">
        <v>2</v>
      </c>
      <c r="E113" s="57">
        <v>3609.65</v>
      </c>
      <c r="F113" s="57">
        <f>E113*D113</f>
        <v>7219.3</v>
      </c>
    </row>
    <row r="114" spans="1:6" ht="43.2" hidden="1">
      <c r="A114" s="79" t="s">
        <v>289</v>
      </c>
      <c r="B114" s="71" t="s">
        <v>172</v>
      </c>
      <c r="C114" s="1" t="s">
        <v>44</v>
      </c>
      <c r="D114" s="1">
        <v>1</v>
      </c>
      <c r="E114" s="57">
        <v>9573.9</v>
      </c>
      <c r="F114" s="57">
        <f t="shared" ref="F114:F132" si="4">E114*D114</f>
        <v>9573.9</v>
      </c>
    </row>
    <row r="115" spans="1:6" ht="72" hidden="1">
      <c r="A115" s="79" t="s">
        <v>290</v>
      </c>
      <c r="B115" s="71" t="s">
        <v>173</v>
      </c>
      <c r="C115" s="1"/>
      <c r="D115" s="1"/>
      <c r="E115" s="57"/>
      <c r="F115" s="57">
        <f t="shared" si="4"/>
        <v>0</v>
      </c>
    </row>
    <row r="116" spans="1:6" hidden="1">
      <c r="A116" s="79" t="s">
        <v>291</v>
      </c>
      <c r="B116" s="74" t="s">
        <v>174</v>
      </c>
      <c r="C116" s="1" t="s">
        <v>44</v>
      </c>
      <c r="D116" s="1">
        <v>3</v>
      </c>
      <c r="E116" s="57">
        <v>2173.5500000000002</v>
      </c>
      <c r="F116" s="57">
        <f t="shared" si="4"/>
        <v>6520.6500000000005</v>
      </c>
    </row>
    <row r="117" spans="1:6" hidden="1">
      <c r="A117" s="79" t="s">
        <v>292</v>
      </c>
      <c r="B117" s="74" t="s">
        <v>175</v>
      </c>
      <c r="C117" s="1" t="s">
        <v>44</v>
      </c>
      <c r="D117" s="1">
        <v>3</v>
      </c>
      <c r="E117" s="57">
        <v>1813.55</v>
      </c>
      <c r="F117" s="57">
        <f t="shared" si="4"/>
        <v>5440.65</v>
      </c>
    </row>
    <row r="118" spans="1:6" hidden="1">
      <c r="A118" s="79" t="s">
        <v>293</v>
      </c>
      <c r="B118" s="74" t="s">
        <v>176</v>
      </c>
      <c r="C118" s="1" t="s">
        <v>44</v>
      </c>
      <c r="D118" s="1">
        <v>3</v>
      </c>
      <c r="E118" s="57">
        <v>2293.5500000000002</v>
      </c>
      <c r="F118" s="57">
        <f t="shared" si="4"/>
        <v>6880.6500000000005</v>
      </c>
    </row>
    <row r="119" spans="1:6" hidden="1">
      <c r="A119" s="79" t="s">
        <v>294</v>
      </c>
      <c r="B119" s="74" t="s">
        <v>177</v>
      </c>
      <c r="C119" s="1" t="s">
        <v>110</v>
      </c>
      <c r="D119" s="1">
        <v>3</v>
      </c>
      <c r="E119" s="57">
        <v>673.55</v>
      </c>
      <c r="F119" s="57">
        <f t="shared" si="4"/>
        <v>2020.6499999999999</v>
      </c>
    </row>
    <row r="120" spans="1:6" ht="86.4" hidden="1">
      <c r="A120" s="79" t="s">
        <v>295</v>
      </c>
      <c r="B120" s="71" t="s">
        <v>178</v>
      </c>
      <c r="C120" s="1" t="s">
        <v>179</v>
      </c>
      <c r="D120" s="1">
        <v>45</v>
      </c>
      <c r="E120" s="57">
        <v>37.450000000000003</v>
      </c>
      <c r="F120" s="57">
        <f t="shared" si="4"/>
        <v>1685.2500000000002</v>
      </c>
    </row>
    <row r="121" spans="1:6" ht="57.6" hidden="1">
      <c r="A121" s="79" t="s">
        <v>296</v>
      </c>
      <c r="B121" s="71" t="s">
        <v>180</v>
      </c>
      <c r="C121" s="1" t="s">
        <v>44</v>
      </c>
      <c r="D121" s="1">
        <v>3</v>
      </c>
      <c r="E121" s="57">
        <v>2550.6999999999998</v>
      </c>
      <c r="F121" s="57">
        <f t="shared" si="4"/>
        <v>7652.0999999999995</v>
      </c>
    </row>
    <row r="122" spans="1:6" ht="28.8" hidden="1">
      <c r="A122" s="79" t="s">
        <v>297</v>
      </c>
      <c r="B122" s="71" t="s">
        <v>181</v>
      </c>
      <c r="C122" s="1" t="s">
        <v>44</v>
      </c>
      <c r="D122" s="1">
        <v>3</v>
      </c>
      <c r="E122" s="57">
        <v>3445.15</v>
      </c>
      <c r="F122" s="57">
        <f t="shared" si="4"/>
        <v>10335.450000000001</v>
      </c>
    </row>
    <row r="123" spans="1:6" ht="57.6" hidden="1">
      <c r="A123" s="79" t="s">
        <v>298</v>
      </c>
      <c r="B123" s="71" t="s">
        <v>182</v>
      </c>
      <c r="C123" s="1" t="s">
        <v>183</v>
      </c>
      <c r="D123" s="1">
        <v>3</v>
      </c>
      <c r="E123" s="57">
        <v>21240.6</v>
      </c>
      <c r="F123" s="57">
        <f t="shared" si="4"/>
        <v>63721.799999999996</v>
      </c>
    </row>
    <row r="124" spans="1:6" ht="43.2" hidden="1">
      <c r="A124" s="79" t="s">
        <v>299</v>
      </c>
      <c r="B124" s="71" t="s">
        <v>184</v>
      </c>
      <c r="C124" s="1"/>
      <c r="D124" s="1">
        <v>3</v>
      </c>
      <c r="E124" s="57">
        <v>582.25</v>
      </c>
      <c r="F124" s="57">
        <f t="shared" si="4"/>
        <v>1746.75</v>
      </c>
    </row>
    <row r="125" spans="1:6" hidden="1">
      <c r="A125" s="79" t="s">
        <v>300</v>
      </c>
      <c r="B125" s="74" t="s">
        <v>185</v>
      </c>
      <c r="C125" s="1" t="s">
        <v>141</v>
      </c>
      <c r="D125" s="1">
        <v>18</v>
      </c>
      <c r="E125" s="57">
        <v>1200.25</v>
      </c>
      <c r="F125" s="57">
        <f t="shared" si="4"/>
        <v>21604.5</v>
      </c>
    </row>
    <row r="126" spans="1:6" hidden="1">
      <c r="A126" s="79" t="s">
        <v>301</v>
      </c>
      <c r="B126" s="74" t="s">
        <v>186</v>
      </c>
      <c r="C126" s="1" t="s">
        <v>141</v>
      </c>
      <c r="D126" s="1">
        <v>15</v>
      </c>
      <c r="E126" s="57">
        <v>1799.6</v>
      </c>
      <c r="F126" s="57">
        <f t="shared" si="4"/>
        <v>26994</v>
      </c>
    </row>
    <row r="127" spans="1:6" hidden="1">
      <c r="A127" s="79" t="s">
        <v>302</v>
      </c>
      <c r="B127" s="71" t="s">
        <v>187</v>
      </c>
      <c r="C127" s="1" t="s">
        <v>141</v>
      </c>
      <c r="D127" s="1">
        <v>16</v>
      </c>
      <c r="E127" s="57">
        <v>3439.8</v>
      </c>
      <c r="F127" s="57">
        <f t="shared" si="4"/>
        <v>55036.800000000003</v>
      </c>
    </row>
    <row r="128" spans="1:6" ht="72" hidden="1">
      <c r="A128" s="79" t="s">
        <v>303</v>
      </c>
      <c r="B128" s="71" t="s">
        <v>188</v>
      </c>
      <c r="C128" s="1"/>
      <c r="D128" s="1"/>
      <c r="E128" s="57"/>
      <c r="F128" s="57">
        <f t="shared" si="4"/>
        <v>0</v>
      </c>
    </row>
    <row r="129" spans="1:6" hidden="1">
      <c r="A129" s="79" t="s">
        <v>304</v>
      </c>
      <c r="B129" s="74" t="s">
        <v>189</v>
      </c>
      <c r="C129" s="1"/>
      <c r="D129" s="1"/>
      <c r="E129" s="57"/>
      <c r="F129" s="57">
        <f t="shared" si="4"/>
        <v>0</v>
      </c>
    </row>
    <row r="130" spans="1:6" hidden="1">
      <c r="A130" s="79" t="s">
        <v>305</v>
      </c>
      <c r="B130" s="74" t="s">
        <v>190</v>
      </c>
      <c r="C130" s="1" t="s">
        <v>124</v>
      </c>
      <c r="D130" s="1">
        <v>20</v>
      </c>
      <c r="E130" s="57">
        <v>159.65</v>
      </c>
      <c r="F130" s="57">
        <f t="shared" si="4"/>
        <v>3193</v>
      </c>
    </row>
    <row r="131" spans="1:6" hidden="1">
      <c r="A131" s="79" t="s">
        <v>306</v>
      </c>
      <c r="B131" s="74" t="s">
        <v>191</v>
      </c>
      <c r="C131" s="1" t="s">
        <v>124</v>
      </c>
      <c r="D131" s="1">
        <v>15</v>
      </c>
      <c r="E131" s="57">
        <v>257.25</v>
      </c>
      <c r="F131" s="57">
        <f t="shared" si="4"/>
        <v>3858.75</v>
      </c>
    </row>
    <row r="132" spans="1:6" ht="57.6" hidden="1">
      <c r="A132" s="79" t="s">
        <v>307</v>
      </c>
      <c r="B132" s="72" t="s">
        <v>192</v>
      </c>
      <c r="C132" s="1" t="s">
        <v>44</v>
      </c>
      <c r="D132" s="1">
        <v>2</v>
      </c>
      <c r="E132" s="57">
        <v>25300</v>
      </c>
      <c r="F132" s="57">
        <f t="shared" si="4"/>
        <v>50600</v>
      </c>
    </row>
    <row r="133" spans="1:6" hidden="1">
      <c r="A133" s="1"/>
      <c r="B133" s="75" t="s">
        <v>193</v>
      </c>
      <c r="C133" s="26"/>
      <c r="D133" s="26"/>
      <c r="E133" s="59"/>
      <c r="F133" s="59">
        <f>SUM(F113:F132)</f>
        <v>284084.2</v>
      </c>
    </row>
    <row r="134" spans="1:6" hidden="1">
      <c r="A134" s="1"/>
      <c r="B134" s="75" t="s">
        <v>134</v>
      </c>
      <c r="C134" s="26"/>
      <c r="D134" s="26"/>
      <c r="E134" s="59"/>
      <c r="F134" s="59"/>
    </row>
    <row r="135" spans="1:6" ht="43.2" hidden="1">
      <c r="A135" s="79" t="s">
        <v>214</v>
      </c>
      <c r="B135" s="71" t="s">
        <v>95</v>
      </c>
      <c r="C135" s="1" t="s">
        <v>44</v>
      </c>
      <c r="D135" s="1">
        <v>3</v>
      </c>
      <c r="E135" s="57">
        <v>1890.35</v>
      </c>
      <c r="F135" s="57">
        <f>E135*D135</f>
        <v>5671.0499999999993</v>
      </c>
    </row>
    <row r="136" spans="1:6" ht="86.4" hidden="1">
      <c r="A136" s="79" t="s">
        <v>217</v>
      </c>
      <c r="B136" s="71" t="s">
        <v>101</v>
      </c>
      <c r="C136" s="1"/>
      <c r="D136" s="1"/>
      <c r="E136" s="57"/>
      <c r="F136" s="57">
        <f t="shared" ref="F136:F147" si="5">E136*D136</f>
        <v>0</v>
      </c>
    </row>
    <row r="137" spans="1:6" hidden="1">
      <c r="A137" s="79" t="s">
        <v>218</v>
      </c>
      <c r="B137" s="74" t="s">
        <v>102</v>
      </c>
      <c r="C137" s="1" t="s">
        <v>44</v>
      </c>
      <c r="D137" s="1">
        <v>3</v>
      </c>
      <c r="E137" s="57">
        <v>1546.35</v>
      </c>
      <c r="F137" s="57">
        <f t="shared" si="5"/>
        <v>4639.0499999999993</v>
      </c>
    </row>
    <row r="138" spans="1:6" ht="57.6" hidden="1">
      <c r="A138" s="79" t="s">
        <v>219</v>
      </c>
      <c r="B138" s="71" t="s">
        <v>108</v>
      </c>
      <c r="C138" s="1"/>
      <c r="D138" s="1"/>
      <c r="E138" s="57"/>
      <c r="F138" s="57">
        <f t="shared" si="5"/>
        <v>0</v>
      </c>
    </row>
    <row r="139" spans="1:6" hidden="1">
      <c r="A139" s="79" t="s">
        <v>220</v>
      </c>
      <c r="B139" s="74" t="s">
        <v>109</v>
      </c>
      <c r="C139" s="1" t="s">
        <v>110</v>
      </c>
      <c r="D139" s="1">
        <v>35</v>
      </c>
      <c r="E139" s="57">
        <v>324.35000000000002</v>
      </c>
      <c r="F139" s="57">
        <f t="shared" si="5"/>
        <v>11352.25</v>
      </c>
    </row>
    <row r="140" spans="1:6" ht="72" hidden="1">
      <c r="A140" s="79" t="s">
        <v>216</v>
      </c>
      <c r="B140" s="71" t="s">
        <v>111</v>
      </c>
      <c r="C140" s="1" t="s">
        <v>112</v>
      </c>
      <c r="D140" s="1">
        <v>3</v>
      </c>
      <c r="E140" s="57">
        <v>12377.45</v>
      </c>
      <c r="F140" s="57">
        <f t="shared" si="5"/>
        <v>37132.350000000006</v>
      </c>
    </row>
    <row r="141" spans="1:6" ht="57.6" hidden="1">
      <c r="A141" s="79" t="s">
        <v>221</v>
      </c>
      <c r="B141" s="71" t="s">
        <v>113</v>
      </c>
      <c r="C141" s="1"/>
      <c r="D141" s="1"/>
      <c r="E141" s="57"/>
      <c r="F141" s="57">
        <f t="shared" si="5"/>
        <v>0</v>
      </c>
    </row>
    <row r="142" spans="1:6" hidden="1">
      <c r="A142" s="79" t="s">
        <v>215</v>
      </c>
      <c r="B142" s="74" t="s">
        <v>114</v>
      </c>
      <c r="C142" s="1" t="s">
        <v>44</v>
      </c>
      <c r="D142" s="1">
        <v>3</v>
      </c>
      <c r="E142" s="57">
        <v>1039.2</v>
      </c>
      <c r="F142" s="57">
        <f t="shared" si="5"/>
        <v>3117.6000000000004</v>
      </c>
    </row>
    <row r="143" spans="1:6" ht="43.2" hidden="1">
      <c r="A143" s="79" t="s">
        <v>222</v>
      </c>
      <c r="B143" s="71" t="s">
        <v>118</v>
      </c>
      <c r="C143" s="1"/>
      <c r="D143" s="1"/>
      <c r="E143" s="57"/>
      <c r="F143" s="57">
        <f t="shared" si="5"/>
        <v>0</v>
      </c>
    </row>
    <row r="144" spans="1:6" hidden="1">
      <c r="A144" s="79" t="s">
        <v>223</v>
      </c>
      <c r="B144" s="71" t="s">
        <v>119</v>
      </c>
      <c r="C144" s="1" t="s">
        <v>44</v>
      </c>
      <c r="D144" s="1">
        <v>6</v>
      </c>
      <c r="E144" s="57">
        <v>582.25</v>
      </c>
      <c r="F144" s="57">
        <f t="shared" si="5"/>
        <v>3493.5</v>
      </c>
    </row>
    <row r="145" spans="1:6" ht="57.6" hidden="1">
      <c r="A145" s="79" t="s">
        <v>224</v>
      </c>
      <c r="B145" s="71" t="s">
        <v>120</v>
      </c>
      <c r="C145" s="1"/>
      <c r="D145" s="1"/>
      <c r="E145" s="57"/>
      <c r="F145" s="57">
        <f t="shared" si="5"/>
        <v>0</v>
      </c>
    </row>
    <row r="146" spans="1:6" hidden="1">
      <c r="A146" s="79" t="s">
        <v>225</v>
      </c>
      <c r="B146" s="74" t="s">
        <v>122</v>
      </c>
      <c r="C146" s="1" t="s">
        <v>124</v>
      </c>
      <c r="D146" s="1">
        <v>20</v>
      </c>
      <c r="E146" s="57">
        <v>104.9</v>
      </c>
      <c r="F146" s="57">
        <f t="shared" si="5"/>
        <v>2098</v>
      </c>
    </row>
    <row r="147" spans="1:6" hidden="1">
      <c r="A147" s="79" t="s">
        <v>226</v>
      </c>
      <c r="B147" s="74" t="s">
        <v>123</v>
      </c>
      <c r="C147" s="1" t="s">
        <v>124</v>
      </c>
      <c r="D147" s="1">
        <v>10</v>
      </c>
      <c r="E147" s="57">
        <v>117.45</v>
      </c>
      <c r="F147" s="57">
        <f t="shared" si="5"/>
        <v>1174.5</v>
      </c>
    </row>
    <row r="148" spans="1:6" hidden="1">
      <c r="A148" s="1"/>
      <c r="B148" s="75" t="s">
        <v>194</v>
      </c>
      <c r="C148" s="26"/>
      <c r="D148" s="26"/>
      <c r="E148" s="59"/>
      <c r="F148" s="59">
        <f>SUM(F135:F147)</f>
        <v>68678.3</v>
      </c>
    </row>
    <row r="149" spans="1:6" hidden="1">
      <c r="A149" s="1"/>
      <c r="B149" s="75" t="s">
        <v>195</v>
      </c>
      <c r="C149" s="26"/>
      <c r="D149" s="26"/>
      <c r="E149" s="59"/>
      <c r="F149" s="59"/>
    </row>
    <row r="150" spans="1:6" ht="86.4" hidden="1">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f>E100</f>
        <v>2063.65</v>
      </c>
      <c r="F150" s="57">
        <f>E150*D150</f>
        <v>990552</v>
      </c>
    </row>
    <row r="151" spans="1:6" hidden="1">
      <c r="A151" s="79" t="s">
        <v>309</v>
      </c>
      <c r="B151" s="74" t="s">
        <v>197</v>
      </c>
      <c r="C151" s="1" t="s">
        <v>198</v>
      </c>
      <c r="D151" s="14">
        <f>D9</f>
        <v>12.74561155152888</v>
      </c>
      <c r="E151" s="57">
        <v>2523.1999999999998</v>
      </c>
      <c r="F151" s="57">
        <f t="shared" ref="F151:F157" si="6">E151*D151</f>
        <v>32159.727066817668</v>
      </c>
    </row>
    <row r="152" spans="1:6" hidden="1">
      <c r="A152" s="79" t="s">
        <v>310</v>
      </c>
      <c r="B152" s="74" t="s">
        <v>199</v>
      </c>
      <c r="C152" s="1" t="s">
        <v>198</v>
      </c>
      <c r="D152" s="14">
        <f>D10</f>
        <v>14.715458663646661</v>
      </c>
      <c r="E152" s="57">
        <v>4128.8500000000004</v>
      </c>
      <c r="F152" s="57">
        <f t="shared" si="6"/>
        <v>60757.92150339752</v>
      </c>
    </row>
    <row r="153" spans="1:6" hidden="1">
      <c r="A153" s="79" t="s">
        <v>311</v>
      </c>
      <c r="B153" s="74" t="s">
        <v>200</v>
      </c>
      <c r="C153" s="1" t="s">
        <v>198</v>
      </c>
      <c r="D153" s="14">
        <f>D11</f>
        <v>5.1013590033975094</v>
      </c>
      <c r="E153" s="57">
        <v>5046.3999999999996</v>
      </c>
      <c r="F153" s="57">
        <f t="shared" si="6"/>
        <v>25743.498074745188</v>
      </c>
    </row>
    <row r="154" spans="1:6" ht="43.2" hidden="1">
      <c r="A154" s="79" t="s">
        <v>312</v>
      </c>
      <c r="B154" s="71" t="s">
        <v>201</v>
      </c>
      <c r="C154" s="1" t="s">
        <v>198</v>
      </c>
      <c r="D154" s="14">
        <f>D15</f>
        <v>50.172706681766705</v>
      </c>
      <c r="E154" s="57">
        <v>8257.75</v>
      </c>
      <c r="F154" s="57">
        <f t="shared" si="6"/>
        <v>414313.66860135901</v>
      </c>
    </row>
    <row r="155" spans="1:6" hidden="1">
      <c r="A155" s="79" t="s">
        <v>313</v>
      </c>
      <c r="B155" s="74" t="s">
        <v>202</v>
      </c>
      <c r="C155" s="1" t="s">
        <v>198</v>
      </c>
      <c r="D155" s="1">
        <f>D150</f>
        <v>480</v>
      </c>
      <c r="E155" s="57">
        <v>209.65</v>
      </c>
      <c r="F155" s="57">
        <f t="shared" si="6"/>
        <v>100632</v>
      </c>
    </row>
    <row r="156" spans="1:6" hidden="1">
      <c r="A156" s="79" t="s">
        <v>314</v>
      </c>
      <c r="B156" s="74" t="s">
        <v>203</v>
      </c>
      <c r="C156" s="1" t="s">
        <v>44</v>
      </c>
      <c r="D156" s="1">
        <v>3</v>
      </c>
      <c r="E156" s="57">
        <v>229</v>
      </c>
      <c r="F156" s="57">
        <f t="shared" si="6"/>
        <v>687</v>
      </c>
    </row>
    <row r="157" spans="1:6" hidden="1">
      <c r="A157" s="79" t="s">
        <v>315</v>
      </c>
      <c r="B157" s="74" t="s">
        <v>204</v>
      </c>
      <c r="C157" s="1" t="s">
        <v>198</v>
      </c>
      <c r="D157" s="1">
        <v>25</v>
      </c>
      <c r="E157" s="57">
        <v>1949.75</v>
      </c>
      <c r="F157" s="57">
        <f t="shared" si="6"/>
        <v>48743.75</v>
      </c>
    </row>
    <row r="158" spans="1:6" hidden="1">
      <c r="A158" s="1"/>
      <c r="B158" s="75" t="s">
        <v>205</v>
      </c>
      <c r="C158" s="1"/>
      <c r="D158" s="1"/>
      <c r="E158" s="57"/>
      <c r="F158" s="59">
        <f>SUM(F150:F157)</f>
        <v>1673589.5652463196</v>
      </c>
    </row>
    <row r="159" spans="1:6" hidden="1">
      <c r="A159" s="26"/>
      <c r="B159" s="75" t="s">
        <v>206</v>
      </c>
      <c r="C159" s="26"/>
      <c r="D159" s="26"/>
      <c r="E159" s="59"/>
      <c r="F159" s="59">
        <f>F148+F133+F111+F71+F44+F158</f>
        <v>15543601.658827918</v>
      </c>
    </row>
    <row r="160" spans="1:6" hidden="1"/>
  </sheetData>
  <mergeCells count="6">
    <mergeCell ref="B111:E111"/>
    <mergeCell ref="A1:F1"/>
    <mergeCell ref="G1:L1"/>
    <mergeCell ref="A2:F2"/>
    <mergeCell ref="G2:L2"/>
    <mergeCell ref="B44:E44"/>
  </mergeCell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L159"/>
  <sheetViews>
    <sheetView view="pageBreakPreview" topLeftCell="A108" zoomScale="60" workbookViewId="0">
      <selection activeCell="K110" sqref="K110"/>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hidden="1" customHeight="1">
      <c r="A4" s="84"/>
      <c r="B4" s="64" t="s">
        <v>133</v>
      </c>
      <c r="C4" s="9"/>
      <c r="D4" s="9"/>
      <c r="E4" s="49"/>
      <c r="F4" s="50"/>
    </row>
    <row r="5" spans="1:12" ht="57.6" hidden="1">
      <c r="A5" s="22" t="s">
        <v>142</v>
      </c>
      <c r="B5" s="65" t="s">
        <v>32</v>
      </c>
      <c r="C5" s="82" t="s">
        <v>24</v>
      </c>
      <c r="D5" s="15">
        <f>m.sheet!I15</f>
        <v>145.19252548131371</v>
      </c>
      <c r="E5" s="51">
        <v>333.5</v>
      </c>
      <c r="F5" s="51">
        <f>E5*D5</f>
        <v>48421.707248018123</v>
      </c>
    </row>
    <row r="6" spans="1:12" ht="30" hidden="1" customHeight="1">
      <c r="A6" s="22" t="s">
        <v>143</v>
      </c>
      <c r="B6" s="66" t="s">
        <v>33</v>
      </c>
      <c r="C6" s="83" t="s">
        <v>24</v>
      </c>
      <c r="D6" s="15">
        <f>D5</f>
        <v>145.19252548131371</v>
      </c>
      <c r="E6" s="52">
        <v>160.55000000000001</v>
      </c>
      <c r="F6" s="51">
        <f>E6*D6</f>
        <v>23310.659966024916</v>
      </c>
    </row>
    <row r="7" spans="1:12" ht="30" hidden="1" customHeight="1">
      <c r="A7" s="22" t="s">
        <v>144</v>
      </c>
      <c r="B7" s="67" t="s">
        <v>31</v>
      </c>
      <c r="C7" s="81" t="s">
        <v>24</v>
      </c>
      <c r="D7" s="15">
        <f>D6</f>
        <v>145.19252548131371</v>
      </c>
      <c r="E7" s="52">
        <v>230.5</v>
      </c>
      <c r="F7" s="51">
        <f>E7*D7</f>
        <v>33466.877123442813</v>
      </c>
    </row>
    <row r="8" spans="1:12" ht="43.2" hidden="1">
      <c r="A8" s="22" t="s">
        <v>277</v>
      </c>
      <c r="B8" s="66" t="s">
        <v>81</v>
      </c>
      <c r="C8" s="17"/>
      <c r="D8" s="17"/>
      <c r="E8" s="53"/>
      <c r="F8" s="51"/>
    </row>
    <row r="9" spans="1:12" hidden="1">
      <c r="A9" s="22" t="s">
        <v>138</v>
      </c>
      <c r="B9" s="66" t="s">
        <v>80</v>
      </c>
      <c r="C9" s="83" t="s">
        <v>24</v>
      </c>
      <c r="D9" s="16">
        <f>m.sheet!I50</f>
        <v>12.74561155152888</v>
      </c>
      <c r="E9" s="52">
        <v>10965.15</v>
      </c>
      <c r="F9" s="51">
        <f t="shared" ref="F9:F18" si="0">E9*D9</f>
        <v>139757.5425042469</v>
      </c>
    </row>
    <row r="10" spans="1:12" hidden="1">
      <c r="A10" s="22" t="s">
        <v>139</v>
      </c>
      <c r="B10" s="68" t="s">
        <v>83</v>
      </c>
      <c r="C10" s="83" t="s">
        <v>24</v>
      </c>
      <c r="D10" s="16">
        <f>m.sheet!I57</f>
        <v>14.715458663646661</v>
      </c>
      <c r="E10" s="52">
        <v>12452.85</v>
      </c>
      <c r="F10" s="51">
        <f t="shared" si="0"/>
        <v>183249.39941959232</v>
      </c>
    </row>
    <row r="11" spans="1:12" hidden="1">
      <c r="A11" s="22" t="s">
        <v>145</v>
      </c>
      <c r="B11" s="68" t="s">
        <v>82</v>
      </c>
      <c r="C11" s="83" t="s">
        <v>24</v>
      </c>
      <c r="D11" s="16">
        <f>m.sheet!I66</f>
        <v>5.1013590033975094</v>
      </c>
      <c r="E11" s="52">
        <v>14494.9</v>
      </c>
      <c r="F11" s="51">
        <f t="shared" si="0"/>
        <v>73943.688618346554</v>
      </c>
    </row>
    <row r="12" spans="1:12" hidden="1">
      <c r="A12" s="22" t="s">
        <v>146</v>
      </c>
      <c r="B12" s="68" t="s">
        <v>85</v>
      </c>
      <c r="C12" s="83" t="s">
        <v>24</v>
      </c>
      <c r="D12" s="16">
        <f>m.sheet!I87</f>
        <v>7.2876557191392983</v>
      </c>
      <c r="E12" s="52">
        <v>4478.8</v>
      </c>
      <c r="F12" s="51">
        <f t="shared" si="0"/>
        <v>32639.952434881092</v>
      </c>
    </row>
    <row r="13" spans="1:12" ht="115.2" hidden="1">
      <c r="A13" s="22" t="s">
        <v>147</v>
      </c>
      <c r="B13" s="66" t="s">
        <v>37</v>
      </c>
      <c r="C13" s="17"/>
      <c r="D13" s="17"/>
      <c r="E13" s="53"/>
      <c r="F13" s="51"/>
    </row>
    <row r="14" spans="1:12" ht="86.4" hidden="1">
      <c r="A14" s="22" t="s">
        <v>148</v>
      </c>
      <c r="B14" s="66" t="s">
        <v>35</v>
      </c>
      <c r="C14" s="83" t="s">
        <v>24</v>
      </c>
      <c r="D14" s="16">
        <f>m.sheet!I98</f>
        <v>29.173980747451871</v>
      </c>
      <c r="E14" s="52">
        <v>17857.8</v>
      </c>
      <c r="F14" s="51">
        <f t="shared" si="0"/>
        <v>520983.11339184601</v>
      </c>
    </row>
    <row r="15" spans="1:12" ht="57.6" hidden="1">
      <c r="A15" s="22" t="s">
        <v>149</v>
      </c>
      <c r="B15" s="66" t="s">
        <v>36</v>
      </c>
      <c r="C15" s="83" t="s">
        <v>24</v>
      </c>
      <c r="D15" s="16">
        <f>m.sheet!I111</f>
        <v>50.172706681766705</v>
      </c>
      <c r="E15" s="52">
        <v>22659.55</v>
      </c>
      <c r="F15" s="51">
        <f t="shared" si="0"/>
        <v>1136890.9556908268</v>
      </c>
    </row>
    <row r="16" spans="1:12" ht="72" hidden="1">
      <c r="A16" s="22" t="s">
        <v>150</v>
      </c>
      <c r="B16" s="66" t="s">
        <v>39</v>
      </c>
      <c r="C16" s="17"/>
      <c r="D16" s="17"/>
      <c r="E16" s="53"/>
      <c r="F16" s="51">
        <f t="shared" si="0"/>
        <v>0</v>
      </c>
    </row>
    <row r="17" spans="1:6" hidden="1">
      <c r="A17" s="22" t="s">
        <v>151</v>
      </c>
      <c r="B17" s="68" t="s">
        <v>40</v>
      </c>
      <c r="C17" s="83" t="s">
        <v>45</v>
      </c>
      <c r="D17" s="16">
        <f>m.sheet!I73</f>
        <v>63.499096948818902</v>
      </c>
      <c r="E17" s="52">
        <v>34702.15</v>
      </c>
      <c r="F17" s="51">
        <f t="shared" si="0"/>
        <v>2203555.1871824558</v>
      </c>
    </row>
    <row r="18" spans="1:6" hidden="1">
      <c r="A18" s="22" t="s">
        <v>152</v>
      </c>
      <c r="B18" s="68" t="s">
        <v>41</v>
      </c>
      <c r="C18" s="83" t="s">
        <v>45</v>
      </c>
      <c r="D18" s="16">
        <f>m.sheet!I80</f>
        <v>64.169723444846156</v>
      </c>
      <c r="E18" s="52">
        <v>35091.949999999997</v>
      </c>
      <c r="F18" s="51">
        <f t="shared" si="0"/>
        <v>2251840.7266403688</v>
      </c>
    </row>
    <row r="19" spans="1:6" ht="28.8" hidden="1">
      <c r="A19" s="22" t="s">
        <v>278</v>
      </c>
      <c r="B19" s="66" t="s">
        <v>38</v>
      </c>
      <c r="C19" s="83" t="s">
        <v>24</v>
      </c>
      <c r="D19" s="16">
        <f>m.sheet!I125</f>
        <v>35.819295016987546</v>
      </c>
      <c r="E19" s="54">
        <v>12051.65</v>
      </c>
      <c r="F19" s="52">
        <f>E19*D19</f>
        <v>431681.60679147794</v>
      </c>
    </row>
    <row r="20" spans="1:6" hidden="1">
      <c r="A20" s="22" t="s">
        <v>279</v>
      </c>
      <c r="B20" s="69" t="str">
        <f>m.sheet!B127</f>
        <v>Pacca brick work in ground floor cement, sand mortar:- Ratio 1:4</v>
      </c>
      <c r="C20" s="18" t="s">
        <v>24</v>
      </c>
      <c r="D20" s="19">
        <f>m.sheet!I141</f>
        <v>27.708274348810875</v>
      </c>
      <c r="E20" s="55">
        <v>13038.15</v>
      </c>
      <c r="F20" s="52">
        <f>E20*D20</f>
        <v>361264.63720094849</v>
      </c>
    </row>
    <row r="21" spans="1:6" ht="30" hidden="1" customHeight="1">
      <c r="A21" s="22" t="s">
        <v>153</v>
      </c>
      <c r="B21" s="70" t="s">
        <v>26</v>
      </c>
      <c r="C21" s="82" t="s">
        <v>25</v>
      </c>
      <c r="D21" s="15">
        <f>m.sheet!I149</f>
        <v>229.2093023255814</v>
      </c>
      <c r="E21" s="52">
        <v>422.75</v>
      </c>
      <c r="F21" s="52">
        <f t="shared" ref="F21:F29" si="1">E21*D21</f>
        <v>96898.232558139542</v>
      </c>
    </row>
    <row r="22" spans="1:6" ht="30" hidden="1" customHeight="1">
      <c r="A22" s="22" t="s">
        <v>154</v>
      </c>
      <c r="B22" s="66" t="s">
        <v>27</v>
      </c>
      <c r="C22" s="83" t="s">
        <v>25</v>
      </c>
      <c r="D22" s="16">
        <f>m.sheet!I157</f>
        <v>182.13953488372096</v>
      </c>
      <c r="E22" s="54">
        <v>565.25</v>
      </c>
      <c r="F22" s="52">
        <f t="shared" si="1"/>
        <v>102954.37209302327</v>
      </c>
    </row>
    <row r="23" spans="1:6" ht="30" hidden="1" customHeight="1">
      <c r="A23" s="22" t="s">
        <v>280</v>
      </c>
      <c r="B23" s="66" t="s">
        <v>28</v>
      </c>
      <c r="C23" s="81" t="s">
        <v>25</v>
      </c>
      <c r="D23" s="21">
        <f>m.sheet!I164</f>
        <v>193.39534883720933</v>
      </c>
      <c r="E23" s="55">
        <v>472.4</v>
      </c>
      <c r="F23" s="52">
        <f t="shared" si="1"/>
        <v>91359.962790697682</v>
      </c>
    </row>
    <row r="24" spans="1:6" ht="43.2" hidden="1">
      <c r="A24" s="22" t="s">
        <v>155</v>
      </c>
      <c r="B24" s="65" t="s">
        <v>46</v>
      </c>
      <c r="C24" s="83" t="s">
        <v>25</v>
      </c>
      <c r="D24" s="16">
        <f>D23+D22+D21</f>
        <v>604.74418604651169</v>
      </c>
      <c r="E24" s="52">
        <v>51.2</v>
      </c>
      <c r="F24" s="52">
        <f t="shared" si="1"/>
        <v>30962.902325581399</v>
      </c>
    </row>
    <row r="25" spans="1:6" hidden="1">
      <c r="A25" s="22" t="s">
        <v>156</v>
      </c>
      <c r="B25" s="68" t="s">
        <v>47</v>
      </c>
      <c r="C25" s="83" t="s">
        <v>25</v>
      </c>
      <c r="D25" s="16">
        <f>D24</f>
        <v>604.74418604651169</v>
      </c>
      <c r="E25" s="52">
        <v>179.25</v>
      </c>
      <c r="F25" s="52">
        <f t="shared" si="1"/>
        <v>108400.39534883722</v>
      </c>
    </row>
    <row r="26" spans="1:6" ht="43.2" hidden="1">
      <c r="A26" s="22" t="s">
        <v>157</v>
      </c>
      <c r="B26" s="70" t="s">
        <v>29</v>
      </c>
      <c r="C26" s="82" t="s">
        <v>25</v>
      </c>
      <c r="D26" s="15">
        <f>m.sheet!I193</f>
        <v>22.601162790697675</v>
      </c>
      <c r="E26" s="51">
        <v>864.85</v>
      </c>
      <c r="F26" s="52">
        <f t="shared" si="1"/>
        <v>19546.615639534884</v>
      </c>
    </row>
    <row r="27" spans="1:6" ht="57.6" hidden="1">
      <c r="A27" s="22" t="s">
        <v>158</v>
      </c>
      <c r="B27" s="66" t="s">
        <v>30</v>
      </c>
      <c r="C27" s="83" t="s">
        <v>25</v>
      </c>
      <c r="D27" s="16">
        <f>m.sheet!I205</f>
        <v>88.38372093023257</v>
      </c>
      <c r="E27" s="52">
        <v>909.95</v>
      </c>
      <c r="F27" s="52">
        <f t="shared" si="1"/>
        <v>80424.766860465126</v>
      </c>
    </row>
    <row r="28" spans="1:6" ht="86.4" hidden="1">
      <c r="A28" s="22" t="s">
        <v>159</v>
      </c>
      <c r="B28" s="65" t="s">
        <v>42</v>
      </c>
      <c r="C28" s="83" t="s">
        <v>25</v>
      </c>
      <c r="D28" s="16">
        <f>m.sheet!I171</f>
        <v>193.39534883720933</v>
      </c>
      <c r="E28" s="52">
        <v>2063.65</v>
      </c>
      <c r="F28" s="52">
        <f t="shared" si="1"/>
        <v>399100.31162790704</v>
      </c>
    </row>
    <row r="29" spans="1:6" ht="30" hidden="1" customHeight="1">
      <c r="A29" s="22" t="s">
        <v>281</v>
      </c>
      <c r="B29" s="68" t="s">
        <v>43</v>
      </c>
      <c r="C29" s="83" t="s">
        <v>44</v>
      </c>
      <c r="D29" s="83">
        <v>2</v>
      </c>
      <c r="E29" s="52">
        <v>997.2</v>
      </c>
      <c r="F29" s="52">
        <f t="shared" si="1"/>
        <v>1994.4</v>
      </c>
    </row>
    <row r="30" spans="1:6" ht="86.4" hidden="1">
      <c r="A30" s="22" t="s">
        <v>160</v>
      </c>
      <c r="B30" s="66" t="s">
        <v>61</v>
      </c>
      <c r="C30" s="83" t="s">
        <v>25</v>
      </c>
      <c r="D30" s="16">
        <f>m.sheet!I35</f>
        <v>159.93488372093023</v>
      </c>
      <c r="E30" s="54">
        <v>128.80000000000001</v>
      </c>
      <c r="F30" s="52">
        <f>E30*D30</f>
        <v>20599.613023255817</v>
      </c>
    </row>
    <row r="31" spans="1:6" ht="57.6" hidden="1">
      <c r="A31" s="22" t="s">
        <v>161</v>
      </c>
      <c r="B31" s="65" t="s">
        <v>48</v>
      </c>
      <c r="C31" s="83" t="s">
        <v>25</v>
      </c>
      <c r="D31" s="16">
        <f>m.sheet!I180</f>
        <v>68.455813953488374</v>
      </c>
      <c r="E31" s="54">
        <v>3037.15</v>
      </c>
      <c r="F31" s="52">
        <f>E31*D31</f>
        <v>207910.57534883721</v>
      </c>
    </row>
    <row r="32" spans="1:6" ht="86.4" hidden="1">
      <c r="A32" s="22" t="s">
        <v>282</v>
      </c>
      <c r="B32" s="66" t="s">
        <v>69</v>
      </c>
      <c r="C32" s="83" t="s">
        <v>25</v>
      </c>
      <c r="D32" s="16">
        <f>m.sheet!I225</f>
        <v>184.18604651162795</v>
      </c>
      <c r="E32" s="52">
        <v>5680.05</v>
      </c>
      <c r="F32" s="52">
        <f t="shared" ref="F32:F43" si="2">E32*D32</f>
        <v>1046185.9534883724</v>
      </c>
    </row>
    <row r="33" spans="1:6" ht="30" hidden="1" customHeight="1">
      <c r="A33" s="22" t="s">
        <v>162</v>
      </c>
      <c r="B33" s="66" t="s">
        <v>70</v>
      </c>
      <c r="C33" s="83"/>
      <c r="D33" s="16">
        <f>D32</f>
        <v>184.18604651162795</v>
      </c>
      <c r="E33" s="52">
        <v>67.55</v>
      </c>
      <c r="F33" s="52">
        <f t="shared" si="2"/>
        <v>12441.767441860467</v>
      </c>
    </row>
    <row r="34" spans="1:6" ht="86.4" hidden="1">
      <c r="A34" s="22" t="s">
        <v>163</v>
      </c>
      <c r="B34" s="66" t="s">
        <v>89</v>
      </c>
      <c r="C34" s="83" t="s">
        <v>25</v>
      </c>
      <c r="D34" s="16">
        <f>m.sheet!I278</f>
        <v>14.243720930232557</v>
      </c>
      <c r="E34" s="52">
        <v>3354.25</v>
      </c>
      <c r="F34" s="52">
        <f t="shared" si="2"/>
        <v>47777.000930232556</v>
      </c>
    </row>
    <row r="35" spans="1:6" ht="86.4" hidden="1">
      <c r="A35" s="22" t="s">
        <v>283</v>
      </c>
      <c r="B35" s="65" t="s">
        <v>90</v>
      </c>
      <c r="C35" s="83" t="s">
        <v>25</v>
      </c>
      <c r="D35" s="16">
        <f>m.sheet!I285</f>
        <v>24.558139534883722</v>
      </c>
      <c r="E35" s="52">
        <v>7283.35</v>
      </c>
      <c r="F35" s="52">
        <f t="shared" si="2"/>
        <v>178865.52558139537</v>
      </c>
    </row>
    <row r="36" spans="1:6" hidden="1">
      <c r="A36" s="22" t="s">
        <v>164</v>
      </c>
      <c r="B36" s="71" t="s">
        <v>92</v>
      </c>
      <c r="C36" s="83" t="s">
        <v>24</v>
      </c>
      <c r="D36" s="16">
        <f>m.sheet!I23</f>
        <v>176.58550396375992</v>
      </c>
      <c r="E36" s="56">
        <v>954.05</v>
      </c>
      <c r="F36" s="52">
        <f t="shared" si="2"/>
        <v>168471.40005662513</v>
      </c>
    </row>
    <row r="37" spans="1:6" ht="72" hidden="1">
      <c r="A37" s="22" t="s">
        <v>284</v>
      </c>
      <c r="B37" s="66" t="s">
        <v>71</v>
      </c>
      <c r="C37" s="83" t="s">
        <v>25</v>
      </c>
      <c r="D37" s="16">
        <f>m.sheet!I232</f>
        <v>15.348837209302326</v>
      </c>
      <c r="E37" s="52">
        <v>3821.6</v>
      </c>
      <c r="F37" s="52">
        <f t="shared" si="2"/>
        <v>58657.116279069771</v>
      </c>
    </row>
    <row r="38" spans="1:6" ht="100.8" hidden="1">
      <c r="A38" s="22" t="s">
        <v>285</v>
      </c>
      <c r="B38" s="66" t="s">
        <v>76</v>
      </c>
      <c r="C38" s="83" t="s">
        <v>25</v>
      </c>
      <c r="D38" s="16">
        <f>m.sheet!I241</f>
        <v>31.720930232558143</v>
      </c>
      <c r="E38" s="52">
        <v>5496.2</v>
      </c>
      <c r="F38" s="52">
        <f t="shared" si="2"/>
        <v>174344.57674418605</v>
      </c>
    </row>
    <row r="39" spans="1:6" ht="144" hidden="1">
      <c r="A39" s="22" t="s">
        <v>286</v>
      </c>
      <c r="B39" s="66" t="s">
        <v>72</v>
      </c>
      <c r="C39" s="83" t="s">
        <v>25</v>
      </c>
      <c r="D39" s="16">
        <f>m.sheet!I257</f>
        <v>23.944186046511629</v>
      </c>
      <c r="E39" s="52">
        <v>12613.65</v>
      </c>
      <c r="F39" s="52">
        <f t="shared" si="2"/>
        <v>302023.5823255814</v>
      </c>
    </row>
    <row r="40" spans="1:6" ht="72" hidden="1">
      <c r="A40" s="22" t="s">
        <v>287</v>
      </c>
      <c r="B40" s="66" t="s">
        <v>73</v>
      </c>
      <c r="C40" s="83" t="s">
        <v>25</v>
      </c>
      <c r="D40" s="16">
        <f>m.sheet!I249</f>
        <v>23.944186046511629</v>
      </c>
      <c r="E40" s="52">
        <v>14870.3</v>
      </c>
      <c r="F40" s="52">
        <f t="shared" si="2"/>
        <v>356057.22976744187</v>
      </c>
    </row>
    <row r="41" spans="1:6" ht="115.2" hidden="1">
      <c r="A41" s="22" t="s">
        <v>165</v>
      </c>
      <c r="B41" s="66" t="s">
        <v>74</v>
      </c>
      <c r="C41" s="83" t="s">
        <v>25</v>
      </c>
      <c r="D41" s="16">
        <f>m.sheet!I264</f>
        <v>7.7767441860465123</v>
      </c>
      <c r="E41" s="52">
        <v>35865.699999999997</v>
      </c>
      <c r="F41" s="52">
        <f t="shared" si="2"/>
        <v>278918.37395348836</v>
      </c>
    </row>
    <row r="42" spans="1:6" ht="115.2" hidden="1">
      <c r="A42" s="22" t="s">
        <v>166</v>
      </c>
      <c r="B42" s="66" t="s">
        <v>75</v>
      </c>
      <c r="C42" s="83" t="s">
        <v>25</v>
      </c>
      <c r="D42" s="16">
        <f>m.sheet!I271</f>
        <v>5.525581395348838</v>
      </c>
      <c r="E42" s="52">
        <v>26114.55</v>
      </c>
      <c r="F42" s="52">
        <f t="shared" si="2"/>
        <v>144298.07162790699</v>
      </c>
    </row>
    <row r="43" spans="1:6" ht="30" hidden="1" customHeight="1">
      <c r="A43" s="22" t="s">
        <v>167</v>
      </c>
      <c r="B43" s="72" t="s">
        <v>91</v>
      </c>
      <c r="C43" s="83" t="s">
        <v>25</v>
      </c>
      <c r="D43" s="16">
        <f>m.sheet!I292</f>
        <v>13.097674418604653</v>
      </c>
      <c r="E43" s="57">
        <v>4776.8999999999996</v>
      </c>
      <c r="F43" s="52">
        <f t="shared" si="2"/>
        <v>62566.280930232562</v>
      </c>
    </row>
    <row r="44" spans="1:6" hidden="1">
      <c r="A44" s="1"/>
      <c r="B44" s="95" t="s">
        <v>126</v>
      </c>
      <c r="C44" s="95"/>
      <c r="D44" s="95"/>
      <c r="E44" s="95"/>
      <c r="F44" s="58">
        <f>SUM(F5:F43)</f>
        <v>11431765.08095515</v>
      </c>
    </row>
    <row r="45" spans="1:6" ht="15.6" hidden="1">
      <c r="A45" s="17"/>
      <c r="B45" s="73" t="s">
        <v>134</v>
      </c>
      <c r="C45" s="83"/>
      <c r="D45" s="83"/>
      <c r="E45" s="53"/>
      <c r="F45" s="53"/>
    </row>
    <row r="46" spans="1:6" ht="43.2" hidden="1">
      <c r="A46" s="1" t="s">
        <v>214</v>
      </c>
      <c r="B46" s="71" t="s">
        <v>95</v>
      </c>
      <c r="C46" s="1" t="s">
        <v>44</v>
      </c>
      <c r="D46" s="1">
        <f>'electrical works'!D5</f>
        <v>16</v>
      </c>
      <c r="E46" s="57">
        <v>1890.35</v>
      </c>
      <c r="F46" s="57">
        <f>E46*D46</f>
        <v>30245.599999999999</v>
      </c>
    </row>
    <row r="47" spans="1:6" ht="57.6" hidden="1">
      <c r="A47" s="1" t="s">
        <v>217</v>
      </c>
      <c r="B47" s="71" t="s">
        <v>97</v>
      </c>
      <c r="C47" s="1" t="s">
        <v>44</v>
      </c>
      <c r="D47" s="1">
        <f>'electrical works'!D6</f>
        <v>8</v>
      </c>
      <c r="E47" s="57">
        <v>9218.15</v>
      </c>
      <c r="F47" s="57">
        <f>E47*D47</f>
        <v>73745.2</v>
      </c>
    </row>
    <row r="48" spans="1:6" ht="28.8" hidden="1">
      <c r="A48" s="1" t="s">
        <v>218</v>
      </c>
      <c r="B48" s="71" t="s">
        <v>98</v>
      </c>
      <c r="C48" s="1" t="s">
        <v>44</v>
      </c>
      <c r="D48" s="1">
        <f>'electrical works'!D7</f>
        <v>8</v>
      </c>
      <c r="E48" s="57">
        <v>88.95</v>
      </c>
      <c r="F48" s="57">
        <f>E48*D48</f>
        <v>711.6</v>
      </c>
    </row>
    <row r="49" spans="1:6" ht="115.2" hidden="1">
      <c r="A49" s="1" t="s">
        <v>219</v>
      </c>
      <c r="B49" s="71" t="s">
        <v>99</v>
      </c>
      <c r="C49" s="1" t="s">
        <v>100</v>
      </c>
      <c r="D49" s="1">
        <f>'electrical works'!D8</f>
        <v>0</v>
      </c>
      <c r="E49" s="57">
        <v>23326.5</v>
      </c>
      <c r="F49" s="57">
        <f t="shared" ref="F49:F70" si="3">E49*D49</f>
        <v>0</v>
      </c>
    </row>
    <row r="50" spans="1:6" ht="86.4" hidden="1">
      <c r="A50" s="1" t="s">
        <v>220</v>
      </c>
      <c r="B50" s="71" t="s">
        <v>101</v>
      </c>
      <c r="C50" s="1"/>
      <c r="D50" s="1">
        <f>'electrical works'!D9</f>
        <v>0</v>
      </c>
      <c r="E50" s="57"/>
      <c r="F50" s="57">
        <f t="shared" si="3"/>
        <v>0</v>
      </c>
    </row>
    <row r="51" spans="1:6" hidden="1">
      <c r="A51" s="1" t="s">
        <v>216</v>
      </c>
      <c r="B51" s="74" t="s">
        <v>102</v>
      </c>
      <c r="C51" s="1" t="s">
        <v>44</v>
      </c>
      <c r="D51" s="1">
        <f>'electrical works'!D10</f>
        <v>6</v>
      </c>
      <c r="E51" s="57">
        <v>1546.35</v>
      </c>
      <c r="F51" s="57">
        <f t="shared" si="3"/>
        <v>9278.0999999999985</v>
      </c>
    </row>
    <row r="52" spans="1:6" hidden="1">
      <c r="A52" s="1" t="s">
        <v>221</v>
      </c>
      <c r="B52" s="74" t="s">
        <v>103</v>
      </c>
      <c r="C52" s="1" t="s">
        <v>44</v>
      </c>
      <c r="D52" s="1">
        <f>'electrical works'!D11</f>
        <v>2</v>
      </c>
      <c r="E52" s="57">
        <v>1403.5</v>
      </c>
      <c r="F52" s="57">
        <f t="shared" si="3"/>
        <v>2807</v>
      </c>
    </row>
    <row r="53" spans="1:6" ht="100.8" hidden="1">
      <c r="A53" s="1" t="s">
        <v>215</v>
      </c>
      <c r="B53" s="71" t="s">
        <v>104</v>
      </c>
      <c r="C53" s="1"/>
      <c r="D53" s="1">
        <f>'electrical works'!D12</f>
        <v>0</v>
      </c>
      <c r="E53" s="57"/>
      <c r="F53" s="57">
        <f t="shared" si="3"/>
        <v>0</v>
      </c>
    </row>
    <row r="54" spans="1:6" hidden="1">
      <c r="A54" s="1" t="s">
        <v>222</v>
      </c>
      <c r="B54" s="74" t="s">
        <v>105</v>
      </c>
      <c r="C54" s="1" t="s">
        <v>44</v>
      </c>
      <c r="D54" s="1">
        <f>'electrical works'!D13</f>
        <v>2</v>
      </c>
      <c r="E54" s="57">
        <v>12213.35</v>
      </c>
      <c r="F54" s="57">
        <f t="shared" si="3"/>
        <v>24426.7</v>
      </c>
    </row>
    <row r="55" spans="1:6" hidden="1">
      <c r="A55" s="1" t="s">
        <v>223</v>
      </c>
      <c r="B55" s="74" t="s">
        <v>106</v>
      </c>
      <c r="C55" s="1" t="s">
        <v>44</v>
      </c>
      <c r="D55" s="1">
        <f>'electrical works'!D14</f>
        <v>2</v>
      </c>
      <c r="E55" s="57">
        <v>11313.35</v>
      </c>
      <c r="F55" s="57">
        <f t="shared" si="3"/>
        <v>22626.7</v>
      </c>
    </row>
    <row r="56" spans="1:6" ht="158.4" hidden="1">
      <c r="A56" s="1" t="s">
        <v>224</v>
      </c>
      <c r="B56" s="71" t="s">
        <v>107</v>
      </c>
      <c r="C56" s="1" t="s">
        <v>100</v>
      </c>
      <c r="D56" s="1">
        <f>'electrical works'!D15</f>
        <v>2</v>
      </c>
      <c r="E56" s="57">
        <v>4270.6499999999996</v>
      </c>
      <c r="F56" s="57">
        <f t="shared" si="3"/>
        <v>8541.2999999999993</v>
      </c>
    </row>
    <row r="57" spans="1:6" ht="57.6" hidden="1">
      <c r="A57" s="1" t="s">
        <v>225</v>
      </c>
      <c r="B57" s="71" t="s">
        <v>108</v>
      </c>
      <c r="C57" s="1"/>
      <c r="D57" s="1">
        <f>'electrical works'!D16</f>
        <v>0</v>
      </c>
      <c r="E57" s="57"/>
      <c r="F57" s="57">
        <f t="shared" si="3"/>
        <v>0</v>
      </c>
    </row>
    <row r="58" spans="1:6" hidden="1">
      <c r="A58" s="1" t="s">
        <v>226</v>
      </c>
      <c r="B58" s="74" t="s">
        <v>109</v>
      </c>
      <c r="C58" s="1" t="s">
        <v>110</v>
      </c>
      <c r="D58" s="1">
        <f>'electrical works'!D17</f>
        <v>100</v>
      </c>
      <c r="E58" s="57">
        <v>324.35000000000002</v>
      </c>
      <c r="F58" s="57">
        <f t="shared" si="3"/>
        <v>32435.000000000004</v>
      </c>
    </row>
    <row r="59" spans="1:6" ht="72" hidden="1">
      <c r="A59" s="1" t="s">
        <v>227</v>
      </c>
      <c r="B59" s="71" t="s">
        <v>111</v>
      </c>
      <c r="C59" s="1" t="s">
        <v>112</v>
      </c>
      <c r="D59" s="1">
        <f>'electrical works'!D18</f>
        <v>1</v>
      </c>
      <c r="E59" s="57">
        <v>12377.45</v>
      </c>
      <c r="F59" s="57">
        <f t="shared" si="3"/>
        <v>12377.45</v>
      </c>
    </row>
    <row r="60" spans="1:6" ht="57.6" hidden="1">
      <c r="A60" s="1" t="s">
        <v>228</v>
      </c>
      <c r="B60" s="71" t="s">
        <v>113</v>
      </c>
      <c r="C60" s="1"/>
      <c r="D60" s="1">
        <f>'electrical works'!D19</f>
        <v>0</v>
      </c>
      <c r="E60" s="57"/>
      <c r="F60" s="57">
        <f t="shared" si="3"/>
        <v>0</v>
      </c>
    </row>
    <row r="61" spans="1:6" hidden="1">
      <c r="A61" s="1" t="s">
        <v>229</v>
      </c>
      <c r="B61" s="74" t="s">
        <v>114</v>
      </c>
      <c r="C61" s="1" t="s">
        <v>44</v>
      </c>
      <c r="D61" s="1">
        <f>'electrical works'!D20</f>
        <v>2</v>
      </c>
      <c r="E61" s="57">
        <v>1039.2</v>
      </c>
      <c r="F61" s="57">
        <f t="shared" si="3"/>
        <v>2078.4</v>
      </c>
    </row>
    <row r="62" spans="1:6" hidden="1">
      <c r="A62" s="1" t="s">
        <v>230</v>
      </c>
      <c r="B62" s="74" t="s">
        <v>115</v>
      </c>
      <c r="C62" s="1" t="s">
        <v>44</v>
      </c>
      <c r="D62" s="1">
        <f>'electrical works'!D21</f>
        <v>4</v>
      </c>
      <c r="E62" s="57">
        <v>818.4</v>
      </c>
      <c r="F62" s="57">
        <f t="shared" si="3"/>
        <v>3273.6</v>
      </c>
    </row>
    <row r="63" spans="1:6" hidden="1">
      <c r="A63" s="1" t="s">
        <v>231</v>
      </c>
      <c r="B63" s="74" t="s">
        <v>116</v>
      </c>
      <c r="C63" s="1" t="s">
        <v>44</v>
      </c>
      <c r="D63" s="1">
        <f>'electrical works'!D22</f>
        <v>12</v>
      </c>
      <c r="E63" s="57">
        <v>591.6</v>
      </c>
      <c r="F63" s="57">
        <f t="shared" si="3"/>
        <v>7099.2000000000007</v>
      </c>
    </row>
    <row r="64" spans="1:6" hidden="1">
      <c r="A64" s="1" t="s">
        <v>232</v>
      </c>
      <c r="B64" s="74" t="s">
        <v>117</v>
      </c>
      <c r="C64" s="1" t="s">
        <v>44</v>
      </c>
      <c r="D64" s="1">
        <f>'electrical works'!D23</f>
        <v>28</v>
      </c>
      <c r="E64" s="57">
        <v>532.79999999999995</v>
      </c>
      <c r="F64" s="57">
        <f t="shared" si="3"/>
        <v>14918.399999999998</v>
      </c>
    </row>
    <row r="65" spans="1:6" ht="43.2" hidden="1">
      <c r="A65" s="1" t="s">
        <v>233</v>
      </c>
      <c r="B65" s="71" t="s">
        <v>118</v>
      </c>
      <c r="C65" s="1"/>
      <c r="D65" s="1">
        <f>'electrical works'!D24</f>
        <v>0</v>
      </c>
      <c r="E65" s="57"/>
      <c r="F65" s="57">
        <f t="shared" si="3"/>
        <v>0</v>
      </c>
    </row>
    <row r="66" spans="1:6" hidden="1">
      <c r="A66" s="1" t="s">
        <v>234</v>
      </c>
      <c r="B66" s="71" t="s">
        <v>119</v>
      </c>
      <c r="C66" s="1" t="s">
        <v>44</v>
      </c>
      <c r="D66" s="1">
        <f>'electrical works'!D25</f>
        <v>28</v>
      </c>
      <c r="E66" s="57">
        <v>582.25</v>
      </c>
      <c r="F66" s="57">
        <f t="shared" si="3"/>
        <v>16303</v>
      </c>
    </row>
    <row r="67" spans="1:6" ht="57.6" hidden="1">
      <c r="A67" s="1" t="s">
        <v>235</v>
      </c>
      <c r="B67" s="71" t="s">
        <v>120</v>
      </c>
      <c r="C67" s="1"/>
      <c r="D67" s="1">
        <f>'electrical works'!D26</f>
        <v>0</v>
      </c>
      <c r="E67" s="57"/>
      <c r="F67" s="57">
        <f t="shared" si="3"/>
        <v>0</v>
      </c>
    </row>
    <row r="68" spans="1:6" hidden="1">
      <c r="A68" s="1" t="s">
        <v>236</v>
      </c>
      <c r="B68" s="74" t="s">
        <v>121</v>
      </c>
      <c r="C68" s="1"/>
      <c r="D68" s="1">
        <f>'electrical works'!D27</f>
        <v>0</v>
      </c>
      <c r="E68" s="57"/>
      <c r="F68" s="57">
        <f t="shared" si="3"/>
        <v>0</v>
      </c>
    </row>
    <row r="69" spans="1:6" hidden="1">
      <c r="A69" s="1" t="s">
        <v>237</v>
      </c>
      <c r="B69" s="74" t="s">
        <v>122</v>
      </c>
      <c r="C69" s="1" t="s">
        <v>124</v>
      </c>
      <c r="D69" s="1">
        <f>'electrical works'!D28</f>
        <v>50</v>
      </c>
      <c r="E69" s="57">
        <v>104.9</v>
      </c>
      <c r="F69" s="57">
        <f t="shared" si="3"/>
        <v>5245</v>
      </c>
    </row>
    <row r="70" spans="1:6" hidden="1">
      <c r="A70" s="1" t="s">
        <v>238</v>
      </c>
      <c r="B70" s="74" t="s">
        <v>123</v>
      </c>
      <c r="C70" s="1" t="s">
        <v>124</v>
      </c>
      <c r="D70" s="1">
        <f>'electrical works'!D29</f>
        <v>50</v>
      </c>
      <c r="E70" s="57">
        <v>117.45</v>
      </c>
      <c r="F70" s="57">
        <f t="shared" si="3"/>
        <v>5872.5</v>
      </c>
    </row>
    <row r="71" spans="1:6" hidden="1">
      <c r="A71" s="1"/>
      <c r="B71" s="75" t="s">
        <v>135</v>
      </c>
      <c r="C71" s="26"/>
      <c r="D71" s="26"/>
      <c r="E71" s="59"/>
      <c r="F71" s="59">
        <f>SUM(F46:F70)</f>
        <v>271984.75</v>
      </c>
    </row>
    <row r="72" spans="1:6">
      <c r="B72" s="76" t="s">
        <v>136</v>
      </c>
    </row>
    <row r="73" spans="1:6" ht="31.2">
      <c r="A73" s="17" t="s">
        <v>239</v>
      </c>
      <c r="B73" s="77" t="s">
        <v>137</v>
      </c>
      <c r="C73" s="28" t="s">
        <v>25</v>
      </c>
      <c r="D73" s="28">
        <v>163.69999999999999</v>
      </c>
      <c r="E73" s="57"/>
      <c r="F73" s="60"/>
    </row>
    <row r="74" spans="1:6" ht="43.2">
      <c r="A74" s="17" t="s">
        <v>240</v>
      </c>
      <c r="B74" s="71" t="s">
        <v>81</v>
      </c>
      <c r="C74" s="27"/>
      <c r="D74" s="27"/>
      <c r="E74" s="61"/>
      <c r="F74" s="60"/>
    </row>
    <row r="75" spans="1:6">
      <c r="A75" s="17" t="s">
        <v>241</v>
      </c>
      <c r="B75" s="71" t="s">
        <v>80</v>
      </c>
      <c r="C75" s="28" t="s">
        <v>24</v>
      </c>
      <c r="D75" s="29">
        <v>49.83</v>
      </c>
      <c r="E75" s="60"/>
      <c r="F75" s="60"/>
    </row>
    <row r="76" spans="1:6" ht="43.2">
      <c r="A76" s="17" t="s">
        <v>242</v>
      </c>
      <c r="B76" s="72" t="s">
        <v>140</v>
      </c>
      <c r="C76" s="28" t="s">
        <v>141</v>
      </c>
      <c r="D76" s="29">
        <v>735</v>
      </c>
      <c r="E76" s="60"/>
      <c r="F76" s="60"/>
    </row>
    <row r="77" spans="1:6">
      <c r="A77" s="17" t="s">
        <v>243</v>
      </c>
      <c r="B77" s="74"/>
      <c r="C77" s="83"/>
      <c r="D77" s="83"/>
      <c r="E77" s="52"/>
      <c r="F77" s="52"/>
    </row>
    <row r="78" spans="1:6" ht="57.6">
      <c r="A78" s="17" t="s">
        <v>244</v>
      </c>
      <c r="B78" s="65" t="s">
        <v>32</v>
      </c>
      <c r="C78" s="82" t="s">
        <v>24</v>
      </c>
      <c r="D78" s="15">
        <f>'m.sheet (2)'!I10</f>
        <v>22.423556058890149</v>
      </c>
      <c r="E78" s="51"/>
      <c r="F78" s="51"/>
    </row>
    <row r="79" spans="1:6">
      <c r="A79" s="17" t="s">
        <v>245</v>
      </c>
      <c r="B79" s="66" t="s">
        <v>33</v>
      </c>
      <c r="C79" s="83" t="s">
        <v>24</v>
      </c>
      <c r="D79" s="15">
        <f>D78</f>
        <v>22.423556058890149</v>
      </c>
      <c r="E79" s="52"/>
      <c r="F79" s="51"/>
    </row>
    <row r="80" spans="1:6" ht="28.8">
      <c r="A80" s="17" t="s">
        <v>246</v>
      </c>
      <c r="B80" s="67" t="s">
        <v>31</v>
      </c>
      <c r="C80" s="81" t="s">
        <v>24</v>
      </c>
      <c r="D80" s="15">
        <f>D79</f>
        <v>22.423556058890149</v>
      </c>
      <c r="E80" s="52"/>
      <c r="F80" s="51"/>
    </row>
    <row r="81" spans="1:6" ht="43.2">
      <c r="A81" s="17" t="s">
        <v>247</v>
      </c>
      <c r="B81" s="66" t="s">
        <v>81</v>
      </c>
      <c r="C81" s="17"/>
      <c r="D81" s="17"/>
      <c r="E81" s="53"/>
      <c r="F81" s="51"/>
    </row>
    <row r="82" spans="1:6">
      <c r="A82" s="17" t="s">
        <v>248</v>
      </c>
      <c r="B82" s="66" t="s">
        <v>80</v>
      </c>
      <c r="C82" s="83" t="s">
        <v>24</v>
      </c>
      <c r="D82" s="16">
        <f>'m.sheet (2)'!I34</f>
        <v>1.1211778029445074</v>
      </c>
      <c r="E82" s="52"/>
      <c r="F82" s="51"/>
    </row>
    <row r="83" spans="1:6">
      <c r="A83" s="17" t="s">
        <v>249</v>
      </c>
      <c r="B83" s="68" t="s">
        <v>83</v>
      </c>
      <c r="C83" s="83" t="s">
        <v>24</v>
      </c>
      <c r="D83" s="16">
        <f>'m.sheet (2)'!I41</f>
        <v>0.84088335220838062</v>
      </c>
      <c r="E83" s="52"/>
      <c r="F83" s="51"/>
    </row>
    <row r="84" spans="1:6">
      <c r="A84" s="17" t="s">
        <v>250</v>
      </c>
      <c r="B84" s="68" t="s">
        <v>82</v>
      </c>
      <c r="C84" s="83" t="s">
        <v>24</v>
      </c>
      <c r="D84" s="16">
        <f>'m.sheet (2)'!I49</f>
        <v>0.51574178935447335</v>
      </c>
      <c r="E84" s="52"/>
      <c r="F84" s="51"/>
    </row>
    <row r="85" spans="1:6">
      <c r="A85" s="17" t="s">
        <v>251</v>
      </c>
      <c r="B85" s="68" t="s">
        <v>85</v>
      </c>
      <c r="C85" s="83" t="s">
        <v>24</v>
      </c>
      <c r="D85" s="16">
        <f>'m.sheet (2)'!I63</f>
        <v>5.045300113250283</v>
      </c>
      <c r="E85" s="52"/>
      <c r="F85" s="51"/>
    </row>
    <row r="86" spans="1:6" ht="115.2">
      <c r="A86" s="17" t="s">
        <v>252</v>
      </c>
      <c r="B86" s="66" t="s">
        <v>37</v>
      </c>
      <c r="C86" s="17"/>
      <c r="D86" s="17"/>
      <c r="E86" s="53"/>
      <c r="F86" s="51"/>
    </row>
    <row r="87" spans="1:6" ht="86.4">
      <c r="A87" s="17" t="s">
        <v>253</v>
      </c>
      <c r="B87" s="66" t="s">
        <v>35</v>
      </c>
      <c r="C87" s="83" t="s">
        <v>24</v>
      </c>
      <c r="D87" s="16">
        <f>'m.sheet (2)'!I79</f>
        <v>2.8029445073612687</v>
      </c>
      <c r="E87" s="52"/>
      <c r="F87" s="51"/>
    </row>
    <row r="88" spans="1:6" ht="57.6">
      <c r="A88" s="17" t="s">
        <v>254</v>
      </c>
      <c r="B88" s="66" t="s">
        <v>36</v>
      </c>
      <c r="C88" s="83" t="s">
        <v>24</v>
      </c>
      <c r="D88" s="16">
        <f>'m.sheet (2)'!I87</f>
        <v>13.080407701019253</v>
      </c>
      <c r="E88" s="52"/>
      <c r="F88" s="51"/>
    </row>
    <row r="89" spans="1:6" ht="72">
      <c r="A89" s="17" t="s">
        <v>255</v>
      </c>
      <c r="B89" s="66" t="s">
        <v>39</v>
      </c>
      <c r="C89" s="17"/>
      <c r="D89" s="17"/>
      <c r="E89" s="53"/>
      <c r="F89" s="51"/>
    </row>
    <row r="90" spans="1:6">
      <c r="A90" s="17" t="s">
        <v>256</v>
      </c>
      <c r="B90" s="68" t="s">
        <v>40</v>
      </c>
      <c r="C90" s="83" t="s">
        <v>45</v>
      </c>
      <c r="D90" s="16">
        <f>'m.sheet (2)'!I56</f>
        <v>18.405511811023626</v>
      </c>
      <c r="E90" s="52"/>
      <c r="F90" s="51"/>
    </row>
    <row r="91" spans="1:6" ht="28.8">
      <c r="A91" s="17" t="s">
        <v>257</v>
      </c>
      <c r="B91" s="66" t="s">
        <v>38</v>
      </c>
      <c r="C91" s="83" t="s">
        <v>24</v>
      </c>
      <c r="D91" s="16">
        <f>'m.sheet (2)'!I87</f>
        <v>13.080407701019253</v>
      </c>
      <c r="F91" s="52"/>
    </row>
    <row r="92" spans="1:6" ht="28.8">
      <c r="A92" s="17" t="s">
        <v>258</v>
      </c>
      <c r="B92" s="69" t="str">
        <f>B19</f>
        <v>Pacca brick work in foundation and plinth in:-i) Cement, sand mortar:-Ratio 1:4</v>
      </c>
      <c r="C92" s="18" t="s">
        <v>24</v>
      </c>
      <c r="D92" s="19">
        <f>'m.sheet (2)'!I100</f>
        <v>9.4832955832389576</v>
      </c>
      <c r="E92" s="55"/>
      <c r="F92" s="52"/>
    </row>
    <row r="93" spans="1:6">
      <c r="A93" s="17" t="s">
        <v>259</v>
      </c>
      <c r="B93" s="70" t="s">
        <v>26</v>
      </c>
      <c r="C93" s="82" t="s">
        <v>25</v>
      </c>
      <c r="D93" s="15">
        <f>'m.sheet (2)'!I108</f>
        <v>57.302325581395351</v>
      </c>
      <c r="E93" s="52"/>
      <c r="F93" s="52"/>
    </row>
    <row r="94" spans="1:6">
      <c r="A94" s="17" t="s">
        <v>260</v>
      </c>
      <c r="B94" s="66" t="s">
        <v>27</v>
      </c>
      <c r="C94" s="83" t="s">
        <v>25</v>
      </c>
      <c r="D94" s="16">
        <f>'m.sheet (2)'!I116</f>
        <v>47.069767441860463</v>
      </c>
      <c r="F94" s="52"/>
    </row>
    <row r="95" spans="1:6" ht="28.8">
      <c r="A95" s="17" t="s">
        <v>261</v>
      </c>
      <c r="B95" s="66" t="s">
        <v>28</v>
      </c>
      <c r="C95" s="81" t="s">
        <v>25</v>
      </c>
      <c r="D95" s="21">
        <f>'m.sheet (2)'!I123</f>
        <v>9.2093023255813975</v>
      </c>
      <c r="E95" s="55"/>
      <c r="F95" s="52"/>
    </row>
    <row r="96" spans="1:6" ht="43.2">
      <c r="A96" s="17" t="s">
        <v>262</v>
      </c>
      <c r="B96" s="65" t="s">
        <v>46</v>
      </c>
      <c r="C96" s="83" t="s">
        <v>25</v>
      </c>
      <c r="D96" s="16">
        <f>D95+D94+D93</f>
        <v>113.58139534883722</v>
      </c>
      <c r="E96" s="52"/>
      <c r="F96" s="52"/>
    </row>
    <row r="97" spans="1:6">
      <c r="A97" s="17" t="s">
        <v>263</v>
      </c>
      <c r="B97" s="68" t="s">
        <v>47</v>
      </c>
      <c r="C97" s="83" t="s">
        <v>25</v>
      </c>
      <c r="D97" s="16">
        <f>D96</f>
        <v>113.58139534883722</v>
      </c>
      <c r="E97" s="52"/>
      <c r="F97" s="52"/>
    </row>
    <row r="98" spans="1:6" ht="43.2">
      <c r="A98" s="17" t="s">
        <v>264</v>
      </c>
      <c r="B98" s="70" t="s">
        <v>29</v>
      </c>
      <c r="C98" s="82" t="s">
        <v>25</v>
      </c>
      <c r="D98" s="15">
        <f>'m.sheet (2)'!I138</f>
        <v>4.2976744186046512</v>
      </c>
      <c r="E98" s="51"/>
      <c r="F98" s="52"/>
    </row>
    <row r="99" spans="1:6" ht="57.6">
      <c r="A99" s="17" t="s">
        <v>265</v>
      </c>
      <c r="B99" s="66" t="s">
        <v>30</v>
      </c>
      <c r="C99" s="83" t="s">
        <v>25</v>
      </c>
      <c r="D99" s="16">
        <f>'m.sheet (2)'!I146</f>
        <v>57.302325581395351</v>
      </c>
      <c r="E99" s="52"/>
      <c r="F99" s="52"/>
    </row>
    <row r="100" spans="1:6" ht="86.4">
      <c r="A100" s="17" t="s">
        <v>266</v>
      </c>
      <c r="B100" s="65" t="s">
        <v>42</v>
      </c>
      <c r="C100" s="83" t="s">
        <v>25</v>
      </c>
      <c r="D100" s="16">
        <f>'m.sheet (2)'!I130</f>
        <v>9.2093023255813975</v>
      </c>
      <c r="E100" s="52"/>
      <c r="F100" s="52"/>
    </row>
    <row r="101" spans="1:6">
      <c r="A101" s="17" t="s">
        <v>267</v>
      </c>
      <c r="B101" s="68" t="s">
        <v>43</v>
      </c>
      <c r="C101" s="83" t="s">
        <v>44</v>
      </c>
      <c r="D101" s="83">
        <v>2</v>
      </c>
      <c r="E101" s="52"/>
      <c r="F101" s="52"/>
    </row>
    <row r="102" spans="1:6" ht="86.4">
      <c r="A102" s="17" t="s">
        <v>268</v>
      </c>
      <c r="B102" s="66" t="s">
        <v>61</v>
      </c>
      <c r="C102" s="83" t="s">
        <v>25</v>
      </c>
      <c r="D102" s="16">
        <f>'m.sheet (2)'!I26</f>
        <v>18.418604651162795</v>
      </c>
      <c r="F102" s="52"/>
    </row>
    <row r="103" spans="1:6" ht="86.4">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83" t="s">
        <v>25</v>
      </c>
      <c r="D103" s="16">
        <f>[1]TOILET!I146</f>
        <v>20.465116279069772</v>
      </c>
      <c r="E103" s="52"/>
      <c r="F103" s="52"/>
    </row>
    <row r="104" spans="1:6" ht="86.4">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83" t="s">
        <v>25</v>
      </c>
      <c r="D104" s="16">
        <v>6.25</v>
      </c>
      <c r="E104" s="52"/>
      <c r="F104" s="52"/>
    </row>
    <row r="105" spans="1:6">
      <c r="A105" s="17" t="s">
        <v>271</v>
      </c>
      <c r="B105" s="71" t="s">
        <v>92</v>
      </c>
      <c r="C105" s="83" t="s">
        <v>24</v>
      </c>
      <c r="D105" s="16">
        <f>'m.sheet (2)'!I18</f>
        <v>10.090600226500566</v>
      </c>
      <c r="E105" s="56"/>
      <c r="F105" s="52"/>
    </row>
    <row r="106" spans="1:6" ht="72">
      <c r="A106" s="17" t="s">
        <v>272</v>
      </c>
      <c r="B106" s="66" t="s">
        <v>71</v>
      </c>
      <c r="C106" s="83" t="s">
        <v>25</v>
      </c>
      <c r="D106" s="16">
        <f>'m.sheet (2)'!I160</f>
        <v>4.6046511627906987</v>
      </c>
      <c r="E106" s="52"/>
      <c r="F106" s="52"/>
    </row>
    <row r="107" spans="1:6" ht="100.8">
      <c r="A107" s="17" t="s">
        <v>273</v>
      </c>
      <c r="B107" s="66" t="s">
        <v>76</v>
      </c>
      <c r="C107" s="83" t="s">
        <v>25</v>
      </c>
      <c r="D107" s="16">
        <f>'m.sheet (2)'!I168</f>
        <v>17.037209302325582</v>
      </c>
      <c r="E107" s="52"/>
      <c r="F107" s="52"/>
    </row>
    <row r="108" spans="1:6" ht="144">
      <c r="A108" s="17" t="s">
        <v>274</v>
      </c>
      <c r="B108" s="66" t="s">
        <v>72</v>
      </c>
      <c r="C108" s="83" t="s">
        <v>25</v>
      </c>
      <c r="D108" s="16">
        <f>'m.sheet (2)'!I175</f>
        <v>1.2279069767441861</v>
      </c>
      <c r="E108" s="52"/>
      <c r="F108" s="52"/>
    </row>
    <row r="109" spans="1:6" ht="72">
      <c r="A109" s="17" t="s">
        <v>275</v>
      </c>
      <c r="B109" s="66" t="s">
        <v>73</v>
      </c>
      <c r="C109" s="83" t="s">
        <v>25</v>
      </c>
      <c r="D109" s="16">
        <f>'m.sheet (2)'!I182</f>
        <v>1.2279069767441861</v>
      </c>
      <c r="E109" s="52"/>
      <c r="F109" s="52"/>
    </row>
    <row r="110" spans="1:6" ht="115.2">
      <c r="A110" s="17" t="s">
        <v>276</v>
      </c>
      <c r="B110" s="72" t="s">
        <v>168</v>
      </c>
      <c r="C110" s="83" t="s">
        <v>25</v>
      </c>
      <c r="D110" s="16">
        <f>'m.sheet (2)'!I189</f>
        <v>7.2906976744186052</v>
      </c>
      <c r="E110" s="62"/>
      <c r="F110" s="52"/>
    </row>
    <row r="111" spans="1:6">
      <c r="A111" s="1"/>
      <c r="B111" s="95" t="s">
        <v>169</v>
      </c>
      <c r="C111" s="95"/>
      <c r="D111" s="95"/>
      <c r="E111" s="95"/>
      <c r="F111" s="58"/>
    </row>
    <row r="112" spans="1:6" hidden="1">
      <c r="A112" s="1"/>
      <c r="B112" s="75" t="s">
        <v>170</v>
      </c>
      <c r="C112" s="80"/>
      <c r="D112" s="80"/>
      <c r="E112" s="63"/>
      <c r="F112" s="58"/>
    </row>
    <row r="113" spans="1:6" ht="28.8" hidden="1">
      <c r="A113" s="79" t="s">
        <v>288</v>
      </c>
      <c r="B113" s="71" t="s">
        <v>171</v>
      </c>
      <c r="C113" s="1" t="s">
        <v>44</v>
      </c>
      <c r="D113" s="1">
        <v>2</v>
      </c>
      <c r="E113" s="57">
        <v>3609.65</v>
      </c>
      <c r="F113" s="57">
        <f>E113*D113</f>
        <v>7219.3</v>
      </c>
    </row>
    <row r="114" spans="1:6" ht="43.2" hidden="1">
      <c r="A114" s="79" t="s">
        <v>289</v>
      </c>
      <c r="B114" s="71" t="s">
        <v>172</v>
      </c>
      <c r="C114" s="1" t="s">
        <v>44</v>
      </c>
      <c r="D114" s="1">
        <v>1</v>
      </c>
      <c r="E114" s="57">
        <v>9573.9</v>
      </c>
      <c r="F114" s="57">
        <f t="shared" ref="F114:F132" si="4">E114*D114</f>
        <v>9573.9</v>
      </c>
    </row>
    <row r="115" spans="1:6" ht="72" hidden="1">
      <c r="A115" s="79" t="s">
        <v>290</v>
      </c>
      <c r="B115" s="71" t="s">
        <v>173</v>
      </c>
      <c r="C115" s="1"/>
      <c r="D115" s="1"/>
      <c r="E115" s="57"/>
      <c r="F115" s="57">
        <f t="shared" si="4"/>
        <v>0</v>
      </c>
    </row>
    <row r="116" spans="1:6" hidden="1">
      <c r="A116" s="79" t="s">
        <v>291</v>
      </c>
      <c r="B116" s="74" t="s">
        <v>174</v>
      </c>
      <c r="C116" s="1" t="s">
        <v>44</v>
      </c>
      <c r="D116" s="1">
        <v>3</v>
      </c>
      <c r="E116" s="57">
        <v>2173.5500000000002</v>
      </c>
      <c r="F116" s="57">
        <f t="shared" si="4"/>
        <v>6520.6500000000005</v>
      </c>
    </row>
    <row r="117" spans="1:6" hidden="1">
      <c r="A117" s="79" t="s">
        <v>292</v>
      </c>
      <c r="B117" s="74" t="s">
        <v>175</v>
      </c>
      <c r="C117" s="1" t="s">
        <v>44</v>
      </c>
      <c r="D117" s="1">
        <v>3</v>
      </c>
      <c r="E117" s="57">
        <v>1813.55</v>
      </c>
      <c r="F117" s="57">
        <f t="shared" si="4"/>
        <v>5440.65</v>
      </c>
    </row>
    <row r="118" spans="1:6" hidden="1">
      <c r="A118" s="79" t="s">
        <v>293</v>
      </c>
      <c r="B118" s="74" t="s">
        <v>176</v>
      </c>
      <c r="C118" s="1" t="s">
        <v>44</v>
      </c>
      <c r="D118" s="1">
        <v>3</v>
      </c>
      <c r="E118" s="57">
        <v>2293.5500000000002</v>
      </c>
      <c r="F118" s="57">
        <f t="shared" si="4"/>
        <v>6880.6500000000005</v>
      </c>
    </row>
    <row r="119" spans="1:6" hidden="1">
      <c r="A119" s="79" t="s">
        <v>294</v>
      </c>
      <c r="B119" s="74" t="s">
        <v>177</v>
      </c>
      <c r="C119" s="1" t="s">
        <v>110</v>
      </c>
      <c r="D119" s="1">
        <v>3</v>
      </c>
      <c r="E119" s="57">
        <v>673.55</v>
      </c>
      <c r="F119" s="57">
        <f t="shared" si="4"/>
        <v>2020.6499999999999</v>
      </c>
    </row>
    <row r="120" spans="1:6" ht="86.4" hidden="1">
      <c r="A120" s="79" t="s">
        <v>295</v>
      </c>
      <c r="B120" s="71" t="s">
        <v>178</v>
      </c>
      <c r="C120" s="1" t="s">
        <v>179</v>
      </c>
      <c r="D120" s="1">
        <v>45</v>
      </c>
      <c r="E120" s="57">
        <v>37.450000000000003</v>
      </c>
      <c r="F120" s="57">
        <f t="shared" si="4"/>
        <v>1685.2500000000002</v>
      </c>
    </row>
    <row r="121" spans="1:6" ht="57.6" hidden="1">
      <c r="A121" s="79" t="s">
        <v>296</v>
      </c>
      <c r="B121" s="71" t="s">
        <v>180</v>
      </c>
      <c r="C121" s="1" t="s">
        <v>44</v>
      </c>
      <c r="D121" s="1">
        <v>3</v>
      </c>
      <c r="E121" s="57">
        <v>2550.6999999999998</v>
      </c>
      <c r="F121" s="57">
        <f t="shared" si="4"/>
        <v>7652.0999999999995</v>
      </c>
    </row>
    <row r="122" spans="1:6" ht="28.8" hidden="1">
      <c r="A122" s="79" t="s">
        <v>297</v>
      </c>
      <c r="B122" s="71" t="s">
        <v>181</v>
      </c>
      <c r="C122" s="1" t="s">
        <v>44</v>
      </c>
      <c r="D122" s="1">
        <v>3</v>
      </c>
      <c r="E122" s="57">
        <v>3445.15</v>
      </c>
      <c r="F122" s="57">
        <f t="shared" si="4"/>
        <v>10335.450000000001</v>
      </c>
    </row>
    <row r="123" spans="1:6" ht="57.6" hidden="1">
      <c r="A123" s="79" t="s">
        <v>298</v>
      </c>
      <c r="B123" s="71" t="s">
        <v>182</v>
      </c>
      <c r="C123" s="1" t="s">
        <v>183</v>
      </c>
      <c r="D123" s="1">
        <v>3</v>
      </c>
      <c r="E123" s="57">
        <v>21240.6</v>
      </c>
      <c r="F123" s="57">
        <f t="shared" si="4"/>
        <v>63721.799999999996</v>
      </c>
    </row>
    <row r="124" spans="1:6" ht="43.2" hidden="1">
      <c r="A124" s="79" t="s">
        <v>299</v>
      </c>
      <c r="B124" s="71" t="s">
        <v>184</v>
      </c>
      <c r="C124" s="1"/>
      <c r="D124" s="1">
        <v>3</v>
      </c>
      <c r="E124" s="57">
        <v>582.25</v>
      </c>
      <c r="F124" s="57">
        <f t="shared" si="4"/>
        <v>1746.75</v>
      </c>
    </row>
    <row r="125" spans="1:6" hidden="1">
      <c r="A125" s="79" t="s">
        <v>300</v>
      </c>
      <c r="B125" s="74" t="s">
        <v>185</v>
      </c>
      <c r="C125" s="1" t="s">
        <v>141</v>
      </c>
      <c r="D125" s="1">
        <v>18</v>
      </c>
      <c r="E125" s="57">
        <v>1200.25</v>
      </c>
      <c r="F125" s="57">
        <f t="shared" si="4"/>
        <v>21604.5</v>
      </c>
    </row>
    <row r="126" spans="1:6" hidden="1">
      <c r="A126" s="79" t="s">
        <v>301</v>
      </c>
      <c r="B126" s="74" t="s">
        <v>186</v>
      </c>
      <c r="C126" s="1" t="s">
        <v>141</v>
      </c>
      <c r="D126" s="1">
        <v>15</v>
      </c>
      <c r="E126" s="57">
        <v>1799.6</v>
      </c>
      <c r="F126" s="57">
        <f t="shared" si="4"/>
        <v>26994</v>
      </c>
    </row>
    <row r="127" spans="1:6" hidden="1">
      <c r="A127" s="79" t="s">
        <v>302</v>
      </c>
      <c r="B127" s="71" t="s">
        <v>187</v>
      </c>
      <c r="C127" s="1" t="s">
        <v>141</v>
      </c>
      <c r="D127" s="1">
        <v>16</v>
      </c>
      <c r="E127" s="57">
        <v>3439.8</v>
      </c>
      <c r="F127" s="57">
        <f t="shared" si="4"/>
        <v>55036.800000000003</v>
      </c>
    </row>
    <row r="128" spans="1:6" ht="72" hidden="1">
      <c r="A128" s="79" t="s">
        <v>303</v>
      </c>
      <c r="B128" s="71" t="s">
        <v>188</v>
      </c>
      <c r="C128" s="1"/>
      <c r="D128" s="1"/>
      <c r="E128" s="57"/>
      <c r="F128" s="57">
        <f t="shared" si="4"/>
        <v>0</v>
      </c>
    </row>
    <row r="129" spans="1:6" hidden="1">
      <c r="A129" s="79" t="s">
        <v>304</v>
      </c>
      <c r="B129" s="74" t="s">
        <v>189</v>
      </c>
      <c r="C129" s="1"/>
      <c r="D129" s="1"/>
      <c r="E129" s="57"/>
      <c r="F129" s="57">
        <f t="shared" si="4"/>
        <v>0</v>
      </c>
    </row>
    <row r="130" spans="1:6" hidden="1">
      <c r="A130" s="79" t="s">
        <v>305</v>
      </c>
      <c r="B130" s="74" t="s">
        <v>190</v>
      </c>
      <c r="C130" s="1" t="s">
        <v>124</v>
      </c>
      <c r="D130" s="1">
        <v>20</v>
      </c>
      <c r="E130" s="57">
        <v>159.65</v>
      </c>
      <c r="F130" s="57">
        <f t="shared" si="4"/>
        <v>3193</v>
      </c>
    </row>
    <row r="131" spans="1:6" hidden="1">
      <c r="A131" s="79" t="s">
        <v>306</v>
      </c>
      <c r="B131" s="74" t="s">
        <v>191</v>
      </c>
      <c r="C131" s="1" t="s">
        <v>124</v>
      </c>
      <c r="D131" s="1">
        <v>15</v>
      </c>
      <c r="E131" s="57">
        <v>257.25</v>
      </c>
      <c r="F131" s="57">
        <f t="shared" si="4"/>
        <v>3858.75</v>
      </c>
    </row>
    <row r="132" spans="1:6" ht="57.6" hidden="1">
      <c r="A132" s="79" t="s">
        <v>307</v>
      </c>
      <c r="B132" s="72" t="s">
        <v>192</v>
      </c>
      <c r="C132" s="1" t="s">
        <v>44</v>
      </c>
      <c r="D132" s="1">
        <v>2</v>
      </c>
      <c r="E132" s="57">
        <v>25300</v>
      </c>
      <c r="F132" s="57">
        <f t="shared" si="4"/>
        <v>50600</v>
      </c>
    </row>
    <row r="133" spans="1:6" hidden="1">
      <c r="A133" s="1"/>
      <c r="B133" s="75" t="s">
        <v>193</v>
      </c>
      <c r="C133" s="26"/>
      <c r="D133" s="26"/>
      <c r="E133" s="59"/>
      <c r="F133" s="59">
        <f>SUM(F113:F132)</f>
        <v>284084.2</v>
      </c>
    </row>
    <row r="134" spans="1:6" hidden="1">
      <c r="A134" s="1"/>
      <c r="B134" s="75" t="s">
        <v>134</v>
      </c>
      <c r="C134" s="26"/>
      <c r="D134" s="26"/>
      <c r="E134" s="59"/>
      <c r="F134" s="59"/>
    </row>
    <row r="135" spans="1:6" ht="43.2" hidden="1">
      <c r="A135" s="79" t="s">
        <v>214</v>
      </c>
      <c r="B135" s="71" t="s">
        <v>95</v>
      </c>
      <c r="C135" s="1" t="s">
        <v>44</v>
      </c>
      <c r="D135" s="1">
        <v>3</v>
      </c>
      <c r="E135" s="57">
        <v>1890.35</v>
      </c>
      <c r="F135" s="57">
        <f>E135*D135</f>
        <v>5671.0499999999993</v>
      </c>
    </row>
    <row r="136" spans="1:6" ht="86.4" hidden="1">
      <c r="A136" s="79" t="s">
        <v>217</v>
      </c>
      <c r="B136" s="71" t="s">
        <v>101</v>
      </c>
      <c r="C136" s="1"/>
      <c r="D136" s="1"/>
      <c r="E136" s="57"/>
      <c r="F136" s="57">
        <f t="shared" ref="F136:F147" si="5">E136*D136</f>
        <v>0</v>
      </c>
    </row>
    <row r="137" spans="1:6" hidden="1">
      <c r="A137" s="79" t="s">
        <v>218</v>
      </c>
      <c r="B137" s="74" t="s">
        <v>102</v>
      </c>
      <c r="C137" s="1" t="s">
        <v>44</v>
      </c>
      <c r="D137" s="1">
        <v>3</v>
      </c>
      <c r="E137" s="57">
        <v>1546.35</v>
      </c>
      <c r="F137" s="57">
        <f t="shared" si="5"/>
        <v>4639.0499999999993</v>
      </c>
    </row>
    <row r="138" spans="1:6" ht="57.6" hidden="1">
      <c r="A138" s="79" t="s">
        <v>219</v>
      </c>
      <c r="B138" s="71" t="s">
        <v>108</v>
      </c>
      <c r="C138" s="1"/>
      <c r="D138" s="1"/>
      <c r="E138" s="57"/>
      <c r="F138" s="57">
        <f t="shared" si="5"/>
        <v>0</v>
      </c>
    </row>
    <row r="139" spans="1:6" hidden="1">
      <c r="A139" s="79" t="s">
        <v>220</v>
      </c>
      <c r="B139" s="74" t="s">
        <v>109</v>
      </c>
      <c r="C139" s="1" t="s">
        <v>110</v>
      </c>
      <c r="D139" s="1">
        <v>35</v>
      </c>
      <c r="E139" s="57">
        <v>324.35000000000002</v>
      </c>
      <c r="F139" s="57">
        <f t="shared" si="5"/>
        <v>11352.25</v>
      </c>
    </row>
    <row r="140" spans="1:6" ht="72" hidden="1">
      <c r="A140" s="79" t="s">
        <v>216</v>
      </c>
      <c r="B140" s="71" t="s">
        <v>111</v>
      </c>
      <c r="C140" s="1" t="s">
        <v>112</v>
      </c>
      <c r="D140" s="1">
        <v>3</v>
      </c>
      <c r="E140" s="57">
        <v>12377.45</v>
      </c>
      <c r="F140" s="57">
        <f t="shared" si="5"/>
        <v>37132.350000000006</v>
      </c>
    </row>
    <row r="141" spans="1:6" ht="57.6" hidden="1">
      <c r="A141" s="79" t="s">
        <v>221</v>
      </c>
      <c r="B141" s="71" t="s">
        <v>113</v>
      </c>
      <c r="C141" s="1"/>
      <c r="D141" s="1"/>
      <c r="E141" s="57"/>
      <c r="F141" s="57">
        <f t="shared" si="5"/>
        <v>0</v>
      </c>
    </row>
    <row r="142" spans="1:6" hidden="1">
      <c r="A142" s="79" t="s">
        <v>215</v>
      </c>
      <c r="B142" s="74" t="s">
        <v>114</v>
      </c>
      <c r="C142" s="1" t="s">
        <v>44</v>
      </c>
      <c r="D142" s="1">
        <v>3</v>
      </c>
      <c r="E142" s="57">
        <v>1039.2</v>
      </c>
      <c r="F142" s="57">
        <f t="shared" si="5"/>
        <v>3117.6000000000004</v>
      </c>
    </row>
    <row r="143" spans="1:6" ht="43.2" hidden="1">
      <c r="A143" s="79" t="s">
        <v>222</v>
      </c>
      <c r="B143" s="71" t="s">
        <v>118</v>
      </c>
      <c r="C143" s="1"/>
      <c r="D143" s="1"/>
      <c r="E143" s="57"/>
      <c r="F143" s="57">
        <f t="shared" si="5"/>
        <v>0</v>
      </c>
    </row>
    <row r="144" spans="1:6" hidden="1">
      <c r="A144" s="79" t="s">
        <v>223</v>
      </c>
      <c r="B144" s="71" t="s">
        <v>119</v>
      </c>
      <c r="C144" s="1" t="s">
        <v>44</v>
      </c>
      <c r="D144" s="1">
        <v>6</v>
      </c>
      <c r="E144" s="57">
        <v>582.25</v>
      </c>
      <c r="F144" s="57">
        <f t="shared" si="5"/>
        <v>3493.5</v>
      </c>
    </row>
    <row r="145" spans="1:6" ht="57.6" hidden="1">
      <c r="A145" s="79" t="s">
        <v>224</v>
      </c>
      <c r="B145" s="71" t="s">
        <v>120</v>
      </c>
      <c r="C145" s="1"/>
      <c r="D145" s="1"/>
      <c r="E145" s="57"/>
      <c r="F145" s="57">
        <f t="shared" si="5"/>
        <v>0</v>
      </c>
    </row>
    <row r="146" spans="1:6" hidden="1">
      <c r="A146" s="79" t="s">
        <v>225</v>
      </c>
      <c r="B146" s="74" t="s">
        <v>122</v>
      </c>
      <c r="C146" s="1" t="s">
        <v>124</v>
      </c>
      <c r="D146" s="1">
        <v>20</v>
      </c>
      <c r="E146" s="57">
        <v>104.9</v>
      </c>
      <c r="F146" s="57">
        <f t="shared" si="5"/>
        <v>2098</v>
      </c>
    </row>
    <row r="147" spans="1:6" hidden="1">
      <c r="A147" s="79" t="s">
        <v>226</v>
      </c>
      <c r="B147" s="74" t="s">
        <v>123</v>
      </c>
      <c r="C147" s="1" t="s">
        <v>124</v>
      </c>
      <c r="D147" s="1">
        <v>10</v>
      </c>
      <c r="E147" s="57">
        <v>117.45</v>
      </c>
      <c r="F147" s="57">
        <f t="shared" si="5"/>
        <v>1174.5</v>
      </c>
    </row>
    <row r="148" spans="1:6" hidden="1">
      <c r="A148" s="1"/>
      <c r="B148" s="75" t="s">
        <v>194</v>
      </c>
      <c r="C148" s="26"/>
      <c r="D148" s="26"/>
      <c r="E148" s="59"/>
      <c r="F148" s="59">
        <f>SUM(F135:F147)</f>
        <v>68678.3</v>
      </c>
    </row>
    <row r="149" spans="1:6" hidden="1">
      <c r="A149" s="1"/>
      <c r="B149" s="75" t="s">
        <v>195</v>
      </c>
      <c r="C149" s="26"/>
      <c r="D149" s="26"/>
      <c r="E149" s="59"/>
      <c r="F149" s="59"/>
    </row>
    <row r="150" spans="1:6" ht="86.4" hidden="1">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f>E100</f>
        <v>0</v>
      </c>
      <c r="F150" s="57">
        <f>E150*D150</f>
        <v>0</v>
      </c>
    </row>
    <row r="151" spans="1:6" hidden="1">
      <c r="A151" s="79" t="s">
        <v>309</v>
      </c>
      <c r="B151" s="74" t="s">
        <v>197</v>
      </c>
      <c r="C151" s="1" t="s">
        <v>198</v>
      </c>
      <c r="D151" s="14">
        <f>D9</f>
        <v>12.74561155152888</v>
      </c>
      <c r="E151" s="57">
        <v>2523.1999999999998</v>
      </c>
      <c r="F151" s="57">
        <f t="shared" ref="F151:F157" si="6">E151*D151</f>
        <v>32159.727066817668</v>
      </c>
    </row>
    <row r="152" spans="1:6" hidden="1">
      <c r="A152" s="79" t="s">
        <v>310</v>
      </c>
      <c r="B152" s="74" t="s">
        <v>199</v>
      </c>
      <c r="C152" s="1" t="s">
        <v>198</v>
      </c>
      <c r="D152" s="14">
        <f>D10</f>
        <v>14.715458663646661</v>
      </c>
      <c r="E152" s="57">
        <v>4128.8500000000004</v>
      </c>
      <c r="F152" s="57">
        <f t="shared" si="6"/>
        <v>60757.92150339752</v>
      </c>
    </row>
    <row r="153" spans="1:6" hidden="1">
      <c r="A153" s="79" t="s">
        <v>311</v>
      </c>
      <c r="B153" s="74" t="s">
        <v>200</v>
      </c>
      <c r="C153" s="1" t="s">
        <v>198</v>
      </c>
      <c r="D153" s="14">
        <f>D11</f>
        <v>5.1013590033975094</v>
      </c>
      <c r="E153" s="57">
        <v>5046.3999999999996</v>
      </c>
      <c r="F153" s="57">
        <f t="shared" si="6"/>
        <v>25743.498074745188</v>
      </c>
    </row>
    <row r="154" spans="1:6" ht="43.2" hidden="1">
      <c r="A154" s="79" t="s">
        <v>312</v>
      </c>
      <c r="B154" s="71" t="s">
        <v>201</v>
      </c>
      <c r="C154" s="1" t="s">
        <v>198</v>
      </c>
      <c r="D154" s="14">
        <f>D15</f>
        <v>50.172706681766705</v>
      </c>
      <c r="E154" s="57">
        <v>8257.75</v>
      </c>
      <c r="F154" s="57">
        <f t="shared" si="6"/>
        <v>414313.66860135901</v>
      </c>
    </row>
    <row r="155" spans="1:6" hidden="1">
      <c r="A155" s="79" t="s">
        <v>313</v>
      </c>
      <c r="B155" s="74" t="s">
        <v>202</v>
      </c>
      <c r="C155" s="1" t="s">
        <v>198</v>
      </c>
      <c r="D155" s="1">
        <f>D150</f>
        <v>480</v>
      </c>
      <c r="E155" s="57">
        <v>209.65</v>
      </c>
      <c r="F155" s="57">
        <f t="shared" si="6"/>
        <v>100632</v>
      </c>
    </row>
    <row r="156" spans="1:6" hidden="1">
      <c r="A156" s="79" t="s">
        <v>314</v>
      </c>
      <c r="B156" s="74" t="s">
        <v>203</v>
      </c>
      <c r="C156" s="1" t="s">
        <v>44</v>
      </c>
      <c r="D156" s="1">
        <v>3</v>
      </c>
      <c r="E156" s="57">
        <v>229</v>
      </c>
      <c r="F156" s="57">
        <f t="shared" si="6"/>
        <v>687</v>
      </c>
    </row>
    <row r="157" spans="1:6" hidden="1">
      <c r="A157" s="79" t="s">
        <v>315</v>
      </c>
      <c r="B157" s="74" t="s">
        <v>204</v>
      </c>
      <c r="C157" s="1" t="s">
        <v>198</v>
      </c>
      <c r="D157" s="1">
        <v>25</v>
      </c>
      <c r="E157" s="57">
        <v>1949.75</v>
      </c>
      <c r="F157" s="57">
        <f t="shared" si="6"/>
        <v>48743.75</v>
      </c>
    </row>
    <row r="158" spans="1:6" hidden="1">
      <c r="A158" s="1"/>
      <c r="B158" s="75" t="s">
        <v>205</v>
      </c>
      <c r="C158" s="1"/>
      <c r="D158" s="1"/>
      <c r="E158" s="57"/>
      <c r="F158" s="59">
        <f>SUM(F150:F157)</f>
        <v>683037.5652463194</v>
      </c>
    </row>
    <row r="159" spans="1:6" hidden="1">
      <c r="A159" s="26"/>
      <c r="B159" s="75" t="s">
        <v>206</v>
      </c>
      <c r="C159" s="26"/>
      <c r="D159" s="26"/>
      <c r="E159" s="59"/>
      <c r="F159" s="59">
        <f>F148+F133+F111+F71+F44+F158</f>
        <v>12739549.896201469</v>
      </c>
    </row>
  </sheetData>
  <mergeCells count="6">
    <mergeCell ref="B111:E111"/>
    <mergeCell ref="A1:F1"/>
    <mergeCell ref="G1:L1"/>
    <mergeCell ref="A2:F2"/>
    <mergeCell ref="G2:L2"/>
    <mergeCell ref="B44:E44"/>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L158"/>
  <sheetViews>
    <sheetView view="pageBreakPreview" zoomScaleSheetLayoutView="100" workbookViewId="0">
      <selection activeCell="F138" sqref="F138"/>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hidden="1" customHeight="1">
      <c r="A4" s="84"/>
      <c r="B4" s="64" t="s">
        <v>133</v>
      </c>
      <c r="C4" s="9"/>
      <c r="D4" s="9"/>
      <c r="E4" s="49"/>
      <c r="F4" s="50"/>
    </row>
    <row r="5" spans="1:12" ht="57.6" hidden="1">
      <c r="A5" s="22" t="s">
        <v>142</v>
      </c>
      <c r="B5" s="65" t="s">
        <v>32</v>
      </c>
      <c r="C5" s="82" t="s">
        <v>24</v>
      </c>
      <c r="D5" s="15">
        <f>m.sheet!I15</f>
        <v>145.19252548131371</v>
      </c>
      <c r="E5" s="51">
        <v>333.5</v>
      </c>
      <c r="F5" s="51">
        <f>E5*D5</f>
        <v>48421.707248018123</v>
      </c>
    </row>
    <row r="6" spans="1:12" ht="30" hidden="1" customHeight="1">
      <c r="A6" s="22" t="s">
        <v>143</v>
      </c>
      <c r="B6" s="66" t="s">
        <v>33</v>
      </c>
      <c r="C6" s="83" t="s">
        <v>24</v>
      </c>
      <c r="D6" s="15">
        <f>D5</f>
        <v>145.19252548131371</v>
      </c>
      <c r="E6" s="52">
        <v>160.55000000000001</v>
      </c>
      <c r="F6" s="51">
        <f>E6*D6</f>
        <v>23310.659966024916</v>
      </c>
    </row>
    <row r="7" spans="1:12" ht="30" hidden="1" customHeight="1">
      <c r="A7" s="22" t="s">
        <v>144</v>
      </c>
      <c r="B7" s="67" t="s">
        <v>31</v>
      </c>
      <c r="C7" s="81" t="s">
        <v>24</v>
      </c>
      <c r="D7" s="15">
        <f>D6</f>
        <v>145.19252548131371</v>
      </c>
      <c r="E7" s="52">
        <v>230.5</v>
      </c>
      <c r="F7" s="51">
        <f>E7*D7</f>
        <v>33466.877123442813</v>
      </c>
    </row>
    <row r="8" spans="1:12" ht="43.2" hidden="1">
      <c r="A8" s="22" t="s">
        <v>277</v>
      </c>
      <c r="B8" s="66" t="s">
        <v>81</v>
      </c>
      <c r="C8" s="17"/>
      <c r="D8" s="17"/>
      <c r="E8" s="53"/>
      <c r="F8" s="51"/>
    </row>
    <row r="9" spans="1:12" hidden="1">
      <c r="A9" s="22" t="s">
        <v>138</v>
      </c>
      <c r="B9" s="66" t="s">
        <v>80</v>
      </c>
      <c r="C9" s="83" t="s">
        <v>24</v>
      </c>
      <c r="D9" s="16">
        <f>m.sheet!I50</f>
        <v>12.74561155152888</v>
      </c>
      <c r="E9" s="52">
        <v>10965.15</v>
      </c>
      <c r="F9" s="51">
        <f t="shared" ref="F9:F18" si="0">E9*D9</f>
        <v>139757.5425042469</v>
      </c>
    </row>
    <row r="10" spans="1:12" hidden="1">
      <c r="A10" s="22" t="s">
        <v>139</v>
      </c>
      <c r="B10" s="68" t="s">
        <v>83</v>
      </c>
      <c r="C10" s="83" t="s">
        <v>24</v>
      </c>
      <c r="D10" s="16">
        <f>m.sheet!I57</f>
        <v>14.715458663646661</v>
      </c>
      <c r="E10" s="52">
        <v>12452.85</v>
      </c>
      <c r="F10" s="51">
        <f t="shared" si="0"/>
        <v>183249.39941959232</v>
      </c>
    </row>
    <row r="11" spans="1:12" hidden="1">
      <c r="A11" s="22" t="s">
        <v>145</v>
      </c>
      <c r="B11" s="68" t="s">
        <v>82</v>
      </c>
      <c r="C11" s="83" t="s">
        <v>24</v>
      </c>
      <c r="D11" s="16">
        <f>m.sheet!I66</f>
        <v>5.1013590033975094</v>
      </c>
      <c r="E11" s="52">
        <v>14494.9</v>
      </c>
      <c r="F11" s="51">
        <f t="shared" si="0"/>
        <v>73943.688618346554</v>
      </c>
    </row>
    <row r="12" spans="1:12" hidden="1">
      <c r="A12" s="22" t="s">
        <v>146</v>
      </c>
      <c r="B12" s="68" t="s">
        <v>85</v>
      </c>
      <c r="C12" s="83" t="s">
        <v>24</v>
      </c>
      <c r="D12" s="16">
        <f>m.sheet!I87</f>
        <v>7.2876557191392983</v>
      </c>
      <c r="E12" s="52">
        <v>4478.8</v>
      </c>
      <c r="F12" s="51">
        <f t="shared" si="0"/>
        <v>32639.952434881092</v>
      </c>
    </row>
    <row r="13" spans="1:12" ht="115.2" hidden="1">
      <c r="A13" s="22" t="s">
        <v>147</v>
      </c>
      <c r="B13" s="66" t="s">
        <v>37</v>
      </c>
      <c r="C13" s="17"/>
      <c r="D13" s="17"/>
      <c r="E13" s="53"/>
      <c r="F13" s="51"/>
    </row>
    <row r="14" spans="1:12" ht="86.4" hidden="1">
      <c r="A14" s="22" t="s">
        <v>148</v>
      </c>
      <c r="B14" s="66" t="s">
        <v>35</v>
      </c>
      <c r="C14" s="83" t="s">
        <v>24</v>
      </c>
      <c r="D14" s="16">
        <f>m.sheet!I98</f>
        <v>29.173980747451871</v>
      </c>
      <c r="E14" s="52">
        <v>17857.8</v>
      </c>
      <c r="F14" s="51">
        <f t="shared" si="0"/>
        <v>520983.11339184601</v>
      </c>
    </row>
    <row r="15" spans="1:12" ht="57.6" hidden="1">
      <c r="A15" s="22" t="s">
        <v>149</v>
      </c>
      <c r="B15" s="66" t="s">
        <v>36</v>
      </c>
      <c r="C15" s="83" t="s">
        <v>24</v>
      </c>
      <c r="D15" s="16">
        <f>m.sheet!I111</f>
        <v>50.172706681766705</v>
      </c>
      <c r="E15" s="52">
        <v>22659.55</v>
      </c>
      <c r="F15" s="51">
        <f t="shared" si="0"/>
        <v>1136890.9556908268</v>
      </c>
    </row>
    <row r="16" spans="1:12" ht="72" hidden="1">
      <c r="A16" s="22" t="s">
        <v>150</v>
      </c>
      <c r="B16" s="66" t="s">
        <v>39</v>
      </c>
      <c r="C16" s="17"/>
      <c r="D16" s="17"/>
      <c r="E16" s="53"/>
      <c r="F16" s="51">
        <f t="shared" si="0"/>
        <v>0</v>
      </c>
    </row>
    <row r="17" spans="1:6" hidden="1">
      <c r="A17" s="22" t="s">
        <v>151</v>
      </c>
      <c r="B17" s="68" t="s">
        <v>40</v>
      </c>
      <c r="C17" s="83" t="s">
        <v>45</v>
      </c>
      <c r="D17" s="16">
        <f>m.sheet!I73</f>
        <v>63.499096948818902</v>
      </c>
      <c r="E17" s="52">
        <v>34702.15</v>
      </c>
      <c r="F17" s="51">
        <f t="shared" si="0"/>
        <v>2203555.1871824558</v>
      </c>
    </row>
    <row r="18" spans="1:6" hidden="1">
      <c r="A18" s="22" t="s">
        <v>152</v>
      </c>
      <c r="B18" s="68" t="s">
        <v>41</v>
      </c>
      <c r="C18" s="83" t="s">
        <v>45</v>
      </c>
      <c r="D18" s="16">
        <f>m.sheet!I80</f>
        <v>64.169723444846156</v>
      </c>
      <c r="E18" s="52">
        <v>35091.949999999997</v>
      </c>
      <c r="F18" s="51">
        <f t="shared" si="0"/>
        <v>2251840.7266403688</v>
      </c>
    </row>
    <row r="19" spans="1:6" ht="28.8" hidden="1">
      <c r="A19" s="22" t="s">
        <v>278</v>
      </c>
      <c r="B19" s="66" t="s">
        <v>38</v>
      </c>
      <c r="C19" s="83" t="s">
        <v>24</v>
      </c>
      <c r="D19" s="16">
        <f>m.sheet!I125</f>
        <v>35.819295016987546</v>
      </c>
      <c r="E19" s="54">
        <v>12051.65</v>
      </c>
      <c r="F19" s="52">
        <f>E19*D19</f>
        <v>431681.60679147794</v>
      </c>
    </row>
    <row r="20" spans="1:6" hidden="1">
      <c r="A20" s="22" t="s">
        <v>279</v>
      </c>
      <c r="B20" s="69" t="str">
        <f>m.sheet!B127</f>
        <v>Pacca brick work in ground floor cement, sand mortar:- Ratio 1:4</v>
      </c>
      <c r="C20" s="18" t="s">
        <v>24</v>
      </c>
      <c r="D20" s="19">
        <f>m.sheet!I141</f>
        <v>27.708274348810875</v>
      </c>
      <c r="E20" s="55">
        <v>13038.15</v>
      </c>
      <c r="F20" s="52">
        <f>E20*D20</f>
        <v>361264.63720094849</v>
      </c>
    </row>
    <row r="21" spans="1:6" ht="30" hidden="1" customHeight="1">
      <c r="A21" s="22" t="s">
        <v>153</v>
      </c>
      <c r="B21" s="70" t="s">
        <v>26</v>
      </c>
      <c r="C21" s="82" t="s">
        <v>25</v>
      </c>
      <c r="D21" s="15">
        <f>m.sheet!I149</f>
        <v>229.2093023255814</v>
      </c>
      <c r="E21" s="52">
        <v>422.75</v>
      </c>
      <c r="F21" s="52">
        <f t="shared" ref="F21:F29" si="1">E21*D21</f>
        <v>96898.232558139542</v>
      </c>
    </row>
    <row r="22" spans="1:6" ht="30" hidden="1" customHeight="1">
      <c r="A22" s="22" t="s">
        <v>154</v>
      </c>
      <c r="B22" s="66" t="s">
        <v>27</v>
      </c>
      <c r="C22" s="83" t="s">
        <v>25</v>
      </c>
      <c r="D22" s="16">
        <f>m.sheet!I157</f>
        <v>182.13953488372096</v>
      </c>
      <c r="E22" s="54">
        <v>565.25</v>
      </c>
      <c r="F22" s="52">
        <f t="shared" si="1"/>
        <v>102954.37209302327</v>
      </c>
    </row>
    <row r="23" spans="1:6" ht="30" hidden="1" customHeight="1">
      <c r="A23" s="22" t="s">
        <v>280</v>
      </c>
      <c r="B23" s="66" t="s">
        <v>28</v>
      </c>
      <c r="C23" s="81" t="s">
        <v>25</v>
      </c>
      <c r="D23" s="21">
        <f>m.sheet!I164</f>
        <v>193.39534883720933</v>
      </c>
      <c r="E23" s="55">
        <v>472.4</v>
      </c>
      <c r="F23" s="52">
        <f t="shared" si="1"/>
        <v>91359.962790697682</v>
      </c>
    </row>
    <row r="24" spans="1:6" ht="43.2" hidden="1">
      <c r="A24" s="22" t="s">
        <v>155</v>
      </c>
      <c r="B24" s="65" t="s">
        <v>46</v>
      </c>
      <c r="C24" s="83" t="s">
        <v>25</v>
      </c>
      <c r="D24" s="16">
        <f>D23+D22+D21</f>
        <v>604.74418604651169</v>
      </c>
      <c r="E24" s="52">
        <v>51.2</v>
      </c>
      <c r="F24" s="52">
        <f t="shared" si="1"/>
        <v>30962.902325581399</v>
      </c>
    </row>
    <row r="25" spans="1:6" hidden="1">
      <c r="A25" s="22" t="s">
        <v>156</v>
      </c>
      <c r="B25" s="68" t="s">
        <v>47</v>
      </c>
      <c r="C25" s="83" t="s">
        <v>25</v>
      </c>
      <c r="D25" s="16">
        <f>D24</f>
        <v>604.74418604651169</v>
      </c>
      <c r="E25" s="52">
        <v>179.25</v>
      </c>
      <c r="F25" s="52">
        <f t="shared" si="1"/>
        <v>108400.39534883722</v>
      </c>
    </row>
    <row r="26" spans="1:6" ht="43.2" hidden="1">
      <c r="A26" s="22" t="s">
        <v>157</v>
      </c>
      <c r="B26" s="70" t="s">
        <v>29</v>
      </c>
      <c r="C26" s="82" t="s">
        <v>25</v>
      </c>
      <c r="D26" s="15">
        <f>m.sheet!I193</f>
        <v>22.601162790697675</v>
      </c>
      <c r="E26" s="51">
        <v>864.85</v>
      </c>
      <c r="F26" s="52">
        <f t="shared" si="1"/>
        <v>19546.615639534884</v>
      </c>
    </row>
    <row r="27" spans="1:6" ht="57.6" hidden="1">
      <c r="A27" s="22" t="s">
        <v>158</v>
      </c>
      <c r="B27" s="66" t="s">
        <v>30</v>
      </c>
      <c r="C27" s="83" t="s">
        <v>25</v>
      </c>
      <c r="D27" s="16">
        <f>m.sheet!I205</f>
        <v>88.38372093023257</v>
      </c>
      <c r="E27" s="52">
        <v>909.95</v>
      </c>
      <c r="F27" s="52">
        <f t="shared" si="1"/>
        <v>80424.766860465126</v>
      </c>
    </row>
    <row r="28" spans="1:6" ht="86.4" hidden="1">
      <c r="A28" s="22" t="s">
        <v>159</v>
      </c>
      <c r="B28" s="65" t="s">
        <v>42</v>
      </c>
      <c r="C28" s="83" t="s">
        <v>25</v>
      </c>
      <c r="D28" s="16">
        <f>m.sheet!I171</f>
        <v>193.39534883720933</v>
      </c>
      <c r="E28" s="52">
        <v>2063.65</v>
      </c>
      <c r="F28" s="52">
        <f t="shared" si="1"/>
        <v>399100.31162790704</v>
      </c>
    </row>
    <row r="29" spans="1:6" ht="30" hidden="1" customHeight="1">
      <c r="A29" s="22" t="s">
        <v>281</v>
      </c>
      <c r="B29" s="68" t="s">
        <v>43</v>
      </c>
      <c r="C29" s="83" t="s">
        <v>44</v>
      </c>
      <c r="D29" s="83">
        <v>2</v>
      </c>
      <c r="E29" s="52">
        <v>997.2</v>
      </c>
      <c r="F29" s="52">
        <f t="shared" si="1"/>
        <v>1994.4</v>
      </c>
    </row>
    <row r="30" spans="1:6" ht="86.4" hidden="1">
      <c r="A30" s="22" t="s">
        <v>160</v>
      </c>
      <c r="B30" s="66" t="s">
        <v>61</v>
      </c>
      <c r="C30" s="83" t="s">
        <v>25</v>
      </c>
      <c r="D30" s="16">
        <f>m.sheet!I35</f>
        <v>159.93488372093023</v>
      </c>
      <c r="E30" s="54">
        <v>128.80000000000001</v>
      </c>
      <c r="F30" s="52">
        <f>E30*D30</f>
        <v>20599.613023255817</v>
      </c>
    </row>
    <row r="31" spans="1:6" ht="57.6" hidden="1">
      <c r="A31" s="22" t="s">
        <v>161</v>
      </c>
      <c r="B31" s="65" t="s">
        <v>48</v>
      </c>
      <c r="C31" s="83" t="s">
        <v>25</v>
      </c>
      <c r="D31" s="16">
        <f>m.sheet!I180</f>
        <v>68.455813953488374</v>
      </c>
      <c r="E31" s="54">
        <v>3037.15</v>
      </c>
      <c r="F31" s="52">
        <f>E31*D31</f>
        <v>207910.57534883721</v>
      </c>
    </row>
    <row r="32" spans="1:6" ht="86.4" hidden="1">
      <c r="A32" s="22" t="s">
        <v>282</v>
      </c>
      <c r="B32" s="66" t="s">
        <v>69</v>
      </c>
      <c r="C32" s="83" t="s">
        <v>25</v>
      </c>
      <c r="D32" s="16">
        <f>m.sheet!I225</f>
        <v>184.18604651162795</v>
      </c>
      <c r="E32" s="52">
        <v>5680.05</v>
      </c>
      <c r="F32" s="52">
        <f t="shared" ref="F32:F43" si="2">E32*D32</f>
        <v>1046185.9534883724</v>
      </c>
    </row>
    <row r="33" spans="1:6" ht="30" hidden="1" customHeight="1">
      <c r="A33" s="22" t="s">
        <v>162</v>
      </c>
      <c r="B33" s="66" t="s">
        <v>70</v>
      </c>
      <c r="C33" s="83"/>
      <c r="D33" s="16">
        <f>D32</f>
        <v>184.18604651162795</v>
      </c>
      <c r="E33" s="52">
        <v>67.55</v>
      </c>
      <c r="F33" s="52">
        <f t="shared" si="2"/>
        <v>12441.767441860467</v>
      </c>
    </row>
    <row r="34" spans="1:6" ht="86.4" hidden="1">
      <c r="A34" s="22" t="s">
        <v>163</v>
      </c>
      <c r="B34" s="66" t="s">
        <v>89</v>
      </c>
      <c r="C34" s="83" t="s">
        <v>25</v>
      </c>
      <c r="D34" s="16">
        <f>m.sheet!I278</f>
        <v>14.243720930232557</v>
      </c>
      <c r="E34" s="52">
        <v>3354.25</v>
      </c>
      <c r="F34" s="52">
        <f t="shared" si="2"/>
        <v>47777.000930232556</v>
      </c>
    </row>
    <row r="35" spans="1:6" ht="86.4" hidden="1">
      <c r="A35" s="22" t="s">
        <v>283</v>
      </c>
      <c r="B35" s="65" t="s">
        <v>90</v>
      </c>
      <c r="C35" s="83" t="s">
        <v>25</v>
      </c>
      <c r="D35" s="16">
        <f>m.sheet!I285</f>
        <v>24.558139534883722</v>
      </c>
      <c r="E35" s="52">
        <v>7283.35</v>
      </c>
      <c r="F35" s="52">
        <f t="shared" si="2"/>
        <v>178865.52558139537</v>
      </c>
    </row>
    <row r="36" spans="1:6" hidden="1">
      <c r="A36" s="22" t="s">
        <v>164</v>
      </c>
      <c r="B36" s="71" t="s">
        <v>92</v>
      </c>
      <c r="C36" s="83" t="s">
        <v>24</v>
      </c>
      <c r="D36" s="16">
        <f>m.sheet!I23</f>
        <v>176.58550396375992</v>
      </c>
      <c r="E36" s="56">
        <v>954.05</v>
      </c>
      <c r="F36" s="52">
        <f t="shared" si="2"/>
        <v>168471.40005662513</v>
      </c>
    </row>
    <row r="37" spans="1:6" ht="72" hidden="1">
      <c r="A37" s="22" t="s">
        <v>284</v>
      </c>
      <c r="B37" s="66" t="s">
        <v>71</v>
      </c>
      <c r="C37" s="83" t="s">
        <v>25</v>
      </c>
      <c r="D37" s="16">
        <f>m.sheet!I232</f>
        <v>15.348837209302326</v>
      </c>
      <c r="E37" s="52">
        <v>3821.6</v>
      </c>
      <c r="F37" s="52">
        <f t="shared" si="2"/>
        <v>58657.116279069771</v>
      </c>
    </row>
    <row r="38" spans="1:6" ht="100.8" hidden="1">
      <c r="A38" s="22" t="s">
        <v>285</v>
      </c>
      <c r="B38" s="66" t="s">
        <v>76</v>
      </c>
      <c r="C38" s="83" t="s">
        <v>25</v>
      </c>
      <c r="D38" s="16">
        <f>m.sheet!I241</f>
        <v>31.720930232558143</v>
      </c>
      <c r="E38" s="52">
        <v>5496.2</v>
      </c>
      <c r="F38" s="52">
        <f t="shared" si="2"/>
        <v>174344.57674418605</v>
      </c>
    </row>
    <row r="39" spans="1:6" ht="144" hidden="1">
      <c r="A39" s="22" t="s">
        <v>286</v>
      </c>
      <c r="B39" s="66" t="s">
        <v>72</v>
      </c>
      <c r="C39" s="83" t="s">
        <v>25</v>
      </c>
      <c r="D39" s="16">
        <f>m.sheet!I257</f>
        <v>23.944186046511629</v>
      </c>
      <c r="E39" s="52">
        <v>12613.65</v>
      </c>
      <c r="F39" s="52">
        <f t="shared" si="2"/>
        <v>302023.5823255814</v>
      </c>
    </row>
    <row r="40" spans="1:6" ht="72" hidden="1">
      <c r="A40" s="22" t="s">
        <v>287</v>
      </c>
      <c r="B40" s="66" t="s">
        <v>73</v>
      </c>
      <c r="C40" s="83" t="s">
        <v>25</v>
      </c>
      <c r="D40" s="16">
        <f>m.sheet!I249</f>
        <v>23.944186046511629</v>
      </c>
      <c r="E40" s="52">
        <v>14870.3</v>
      </c>
      <c r="F40" s="52">
        <f t="shared" si="2"/>
        <v>356057.22976744187</v>
      </c>
    </row>
    <row r="41" spans="1:6" ht="115.2" hidden="1">
      <c r="A41" s="22" t="s">
        <v>165</v>
      </c>
      <c r="B41" s="66" t="s">
        <v>74</v>
      </c>
      <c r="C41" s="83" t="s">
        <v>25</v>
      </c>
      <c r="D41" s="16">
        <f>m.sheet!I264</f>
        <v>7.7767441860465123</v>
      </c>
      <c r="E41" s="52">
        <v>35865.699999999997</v>
      </c>
      <c r="F41" s="52">
        <f t="shared" si="2"/>
        <v>278918.37395348836</v>
      </c>
    </row>
    <row r="42" spans="1:6" ht="115.2" hidden="1">
      <c r="A42" s="22" t="s">
        <v>166</v>
      </c>
      <c r="B42" s="66" t="s">
        <v>75</v>
      </c>
      <c r="C42" s="83" t="s">
        <v>25</v>
      </c>
      <c r="D42" s="16">
        <f>m.sheet!I271</f>
        <v>5.525581395348838</v>
      </c>
      <c r="E42" s="52">
        <v>26114.55</v>
      </c>
      <c r="F42" s="52">
        <f t="shared" si="2"/>
        <v>144298.07162790699</v>
      </c>
    </row>
    <row r="43" spans="1:6" ht="30" hidden="1" customHeight="1">
      <c r="A43" s="22" t="s">
        <v>167</v>
      </c>
      <c r="B43" s="72" t="s">
        <v>91</v>
      </c>
      <c r="C43" s="83" t="s">
        <v>25</v>
      </c>
      <c r="D43" s="16">
        <f>m.sheet!I292</f>
        <v>13.097674418604653</v>
      </c>
      <c r="E43" s="57">
        <v>4776.8999999999996</v>
      </c>
      <c r="F43" s="52">
        <f t="shared" si="2"/>
        <v>62566.280930232562</v>
      </c>
    </row>
    <row r="44" spans="1:6" hidden="1">
      <c r="A44" s="1"/>
      <c r="B44" s="95" t="s">
        <v>126</v>
      </c>
      <c r="C44" s="95"/>
      <c r="D44" s="95"/>
      <c r="E44" s="95"/>
      <c r="F44" s="58">
        <f>SUM(F5:F43)</f>
        <v>11431765.08095515</v>
      </c>
    </row>
    <row r="45" spans="1:6" ht="15.6" hidden="1">
      <c r="A45" s="17"/>
      <c r="B45" s="73" t="s">
        <v>134</v>
      </c>
      <c r="C45" s="83"/>
      <c r="D45" s="83"/>
      <c r="E45" s="53"/>
      <c r="F45" s="53"/>
    </row>
    <row r="46" spans="1:6" ht="43.2" hidden="1">
      <c r="A46" s="1" t="s">
        <v>214</v>
      </c>
      <c r="B46" s="71" t="s">
        <v>95</v>
      </c>
      <c r="C46" s="1" t="s">
        <v>44</v>
      </c>
      <c r="D46" s="1">
        <f>'electrical works'!D5</f>
        <v>16</v>
      </c>
      <c r="E46" s="57">
        <v>1890.35</v>
      </c>
      <c r="F46" s="57">
        <f>E46*D46</f>
        <v>30245.599999999999</v>
      </c>
    </row>
    <row r="47" spans="1:6" ht="57.6" hidden="1">
      <c r="A47" s="1" t="s">
        <v>217</v>
      </c>
      <c r="B47" s="71" t="s">
        <v>97</v>
      </c>
      <c r="C47" s="1" t="s">
        <v>44</v>
      </c>
      <c r="D47" s="1">
        <f>'electrical works'!D6</f>
        <v>8</v>
      </c>
      <c r="E47" s="57">
        <v>9218.15</v>
      </c>
      <c r="F47" s="57">
        <f>E47*D47</f>
        <v>73745.2</v>
      </c>
    </row>
    <row r="48" spans="1:6" ht="28.8" hidden="1">
      <c r="A48" s="1" t="s">
        <v>218</v>
      </c>
      <c r="B48" s="71" t="s">
        <v>98</v>
      </c>
      <c r="C48" s="1" t="s">
        <v>44</v>
      </c>
      <c r="D48" s="1">
        <f>'electrical works'!D7</f>
        <v>8</v>
      </c>
      <c r="E48" s="57">
        <v>88.95</v>
      </c>
      <c r="F48" s="57">
        <f>E48*D48</f>
        <v>711.6</v>
      </c>
    </row>
    <row r="49" spans="1:6" ht="115.2" hidden="1">
      <c r="A49" s="1" t="s">
        <v>219</v>
      </c>
      <c r="B49" s="71" t="s">
        <v>99</v>
      </c>
      <c r="C49" s="1" t="s">
        <v>100</v>
      </c>
      <c r="D49" s="1">
        <f>'electrical works'!D8</f>
        <v>0</v>
      </c>
      <c r="E49" s="57">
        <v>23326.5</v>
      </c>
      <c r="F49" s="57">
        <f t="shared" ref="F49:F70" si="3">E49*D49</f>
        <v>0</v>
      </c>
    </row>
    <row r="50" spans="1:6" ht="86.4" hidden="1">
      <c r="A50" s="1" t="s">
        <v>220</v>
      </c>
      <c r="B50" s="71" t="s">
        <v>101</v>
      </c>
      <c r="C50" s="1"/>
      <c r="D50" s="1">
        <f>'electrical works'!D9</f>
        <v>0</v>
      </c>
      <c r="E50" s="57"/>
      <c r="F50" s="57">
        <f t="shared" si="3"/>
        <v>0</v>
      </c>
    </row>
    <row r="51" spans="1:6" hidden="1">
      <c r="A51" s="1" t="s">
        <v>216</v>
      </c>
      <c r="B51" s="74" t="s">
        <v>102</v>
      </c>
      <c r="C51" s="1" t="s">
        <v>44</v>
      </c>
      <c r="D51" s="1">
        <f>'electrical works'!D10</f>
        <v>6</v>
      </c>
      <c r="E51" s="57">
        <v>1546.35</v>
      </c>
      <c r="F51" s="57">
        <f t="shared" si="3"/>
        <v>9278.0999999999985</v>
      </c>
    </row>
    <row r="52" spans="1:6" hidden="1">
      <c r="A52" s="1" t="s">
        <v>221</v>
      </c>
      <c r="B52" s="74" t="s">
        <v>103</v>
      </c>
      <c r="C52" s="1" t="s">
        <v>44</v>
      </c>
      <c r="D52" s="1">
        <f>'electrical works'!D11</f>
        <v>2</v>
      </c>
      <c r="E52" s="57">
        <v>1403.5</v>
      </c>
      <c r="F52" s="57">
        <f t="shared" si="3"/>
        <v>2807</v>
      </c>
    </row>
    <row r="53" spans="1:6" ht="100.8" hidden="1">
      <c r="A53" s="1" t="s">
        <v>215</v>
      </c>
      <c r="B53" s="71" t="s">
        <v>104</v>
      </c>
      <c r="C53" s="1"/>
      <c r="D53" s="1">
        <f>'electrical works'!D12</f>
        <v>0</v>
      </c>
      <c r="E53" s="57"/>
      <c r="F53" s="57">
        <f t="shared" si="3"/>
        <v>0</v>
      </c>
    </row>
    <row r="54" spans="1:6" hidden="1">
      <c r="A54" s="1" t="s">
        <v>222</v>
      </c>
      <c r="B54" s="74" t="s">
        <v>105</v>
      </c>
      <c r="C54" s="1" t="s">
        <v>44</v>
      </c>
      <c r="D54" s="1">
        <f>'electrical works'!D13</f>
        <v>2</v>
      </c>
      <c r="E54" s="57">
        <v>12213.35</v>
      </c>
      <c r="F54" s="57">
        <f t="shared" si="3"/>
        <v>24426.7</v>
      </c>
    </row>
    <row r="55" spans="1:6" hidden="1">
      <c r="A55" s="1" t="s">
        <v>223</v>
      </c>
      <c r="B55" s="74" t="s">
        <v>106</v>
      </c>
      <c r="C55" s="1" t="s">
        <v>44</v>
      </c>
      <c r="D55" s="1">
        <f>'electrical works'!D14</f>
        <v>2</v>
      </c>
      <c r="E55" s="57">
        <v>11313.35</v>
      </c>
      <c r="F55" s="57">
        <f t="shared" si="3"/>
        <v>22626.7</v>
      </c>
    </row>
    <row r="56" spans="1:6" ht="158.4" hidden="1">
      <c r="A56" s="1" t="s">
        <v>224</v>
      </c>
      <c r="B56" s="71" t="s">
        <v>107</v>
      </c>
      <c r="C56" s="1" t="s">
        <v>100</v>
      </c>
      <c r="D56" s="1">
        <f>'electrical works'!D15</f>
        <v>2</v>
      </c>
      <c r="E56" s="57">
        <v>4270.6499999999996</v>
      </c>
      <c r="F56" s="57">
        <f t="shared" si="3"/>
        <v>8541.2999999999993</v>
      </c>
    </row>
    <row r="57" spans="1:6" ht="57.6" hidden="1">
      <c r="A57" s="1" t="s">
        <v>225</v>
      </c>
      <c r="B57" s="71" t="s">
        <v>108</v>
      </c>
      <c r="C57" s="1"/>
      <c r="D57" s="1">
        <f>'electrical works'!D16</f>
        <v>0</v>
      </c>
      <c r="E57" s="57"/>
      <c r="F57" s="57">
        <f t="shared" si="3"/>
        <v>0</v>
      </c>
    </row>
    <row r="58" spans="1:6" hidden="1">
      <c r="A58" s="1" t="s">
        <v>226</v>
      </c>
      <c r="B58" s="74" t="s">
        <v>109</v>
      </c>
      <c r="C58" s="1" t="s">
        <v>110</v>
      </c>
      <c r="D58" s="1">
        <f>'electrical works'!D17</f>
        <v>100</v>
      </c>
      <c r="E58" s="57">
        <v>324.35000000000002</v>
      </c>
      <c r="F58" s="57">
        <f t="shared" si="3"/>
        <v>32435.000000000004</v>
      </c>
    </row>
    <row r="59" spans="1:6" ht="72" hidden="1">
      <c r="A59" s="1" t="s">
        <v>227</v>
      </c>
      <c r="B59" s="71" t="s">
        <v>111</v>
      </c>
      <c r="C59" s="1" t="s">
        <v>112</v>
      </c>
      <c r="D59" s="1">
        <f>'electrical works'!D18</f>
        <v>1</v>
      </c>
      <c r="E59" s="57">
        <v>12377.45</v>
      </c>
      <c r="F59" s="57">
        <f t="shared" si="3"/>
        <v>12377.45</v>
      </c>
    </row>
    <row r="60" spans="1:6" ht="57.6" hidden="1">
      <c r="A60" s="1" t="s">
        <v>228</v>
      </c>
      <c r="B60" s="71" t="s">
        <v>113</v>
      </c>
      <c r="C60" s="1"/>
      <c r="D60" s="1">
        <f>'electrical works'!D19</f>
        <v>0</v>
      </c>
      <c r="E60" s="57"/>
      <c r="F60" s="57">
        <f t="shared" si="3"/>
        <v>0</v>
      </c>
    </row>
    <row r="61" spans="1:6" hidden="1">
      <c r="A61" s="1" t="s">
        <v>229</v>
      </c>
      <c r="B61" s="74" t="s">
        <v>114</v>
      </c>
      <c r="C61" s="1" t="s">
        <v>44</v>
      </c>
      <c r="D61" s="1">
        <f>'electrical works'!D20</f>
        <v>2</v>
      </c>
      <c r="E61" s="57">
        <v>1039.2</v>
      </c>
      <c r="F61" s="57">
        <f t="shared" si="3"/>
        <v>2078.4</v>
      </c>
    </row>
    <row r="62" spans="1:6" hidden="1">
      <c r="A62" s="1" t="s">
        <v>230</v>
      </c>
      <c r="B62" s="74" t="s">
        <v>115</v>
      </c>
      <c r="C62" s="1" t="s">
        <v>44</v>
      </c>
      <c r="D62" s="1">
        <f>'electrical works'!D21</f>
        <v>4</v>
      </c>
      <c r="E62" s="57">
        <v>818.4</v>
      </c>
      <c r="F62" s="57">
        <f t="shared" si="3"/>
        <v>3273.6</v>
      </c>
    </row>
    <row r="63" spans="1:6" hidden="1">
      <c r="A63" s="1" t="s">
        <v>231</v>
      </c>
      <c r="B63" s="74" t="s">
        <v>116</v>
      </c>
      <c r="C63" s="1" t="s">
        <v>44</v>
      </c>
      <c r="D63" s="1">
        <f>'electrical works'!D22</f>
        <v>12</v>
      </c>
      <c r="E63" s="57">
        <v>591.6</v>
      </c>
      <c r="F63" s="57">
        <f t="shared" si="3"/>
        <v>7099.2000000000007</v>
      </c>
    </row>
    <row r="64" spans="1:6" hidden="1">
      <c r="A64" s="1" t="s">
        <v>232</v>
      </c>
      <c r="B64" s="74" t="s">
        <v>117</v>
      </c>
      <c r="C64" s="1" t="s">
        <v>44</v>
      </c>
      <c r="D64" s="1">
        <f>'electrical works'!D23</f>
        <v>28</v>
      </c>
      <c r="E64" s="57">
        <v>532.79999999999995</v>
      </c>
      <c r="F64" s="57">
        <f t="shared" si="3"/>
        <v>14918.399999999998</v>
      </c>
    </row>
    <row r="65" spans="1:6" ht="43.2" hidden="1">
      <c r="A65" s="1" t="s">
        <v>233</v>
      </c>
      <c r="B65" s="71" t="s">
        <v>118</v>
      </c>
      <c r="C65" s="1"/>
      <c r="D65" s="1">
        <f>'electrical works'!D24</f>
        <v>0</v>
      </c>
      <c r="E65" s="57"/>
      <c r="F65" s="57">
        <f t="shared" si="3"/>
        <v>0</v>
      </c>
    </row>
    <row r="66" spans="1:6" hidden="1">
      <c r="A66" s="1" t="s">
        <v>234</v>
      </c>
      <c r="B66" s="71" t="s">
        <v>119</v>
      </c>
      <c r="C66" s="1" t="s">
        <v>44</v>
      </c>
      <c r="D66" s="1">
        <f>'electrical works'!D25</f>
        <v>28</v>
      </c>
      <c r="E66" s="57">
        <v>582.25</v>
      </c>
      <c r="F66" s="57">
        <f t="shared" si="3"/>
        <v>16303</v>
      </c>
    </row>
    <row r="67" spans="1:6" ht="57.6" hidden="1">
      <c r="A67" s="1" t="s">
        <v>235</v>
      </c>
      <c r="B67" s="71" t="s">
        <v>120</v>
      </c>
      <c r="C67" s="1"/>
      <c r="D67" s="1">
        <f>'electrical works'!D26</f>
        <v>0</v>
      </c>
      <c r="E67" s="57"/>
      <c r="F67" s="57">
        <f t="shared" si="3"/>
        <v>0</v>
      </c>
    </row>
    <row r="68" spans="1:6" hidden="1">
      <c r="A68" s="1" t="s">
        <v>236</v>
      </c>
      <c r="B68" s="74" t="s">
        <v>121</v>
      </c>
      <c r="C68" s="1"/>
      <c r="D68" s="1">
        <f>'electrical works'!D27</f>
        <v>0</v>
      </c>
      <c r="E68" s="57"/>
      <c r="F68" s="57">
        <f t="shared" si="3"/>
        <v>0</v>
      </c>
    </row>
    <row r="69" spans="1:6" hidden="1">
      <c r="A69" s="1" t="s">
        <v>237</v>
      </c>
      <c r="B69" s="74" t="s">
        <v>122</v>
      </c>
      <c r="C69" s="1" t="s">
        <v>124</v>
      </c>
      <c r="D69" s="1">
        <f>'electrical works'!D28</f>
        <v>50</v>
      </c>
      <c r="E69" s="57">
        <v>104.9</v>
      </c>
      <c r="F69" s="57">
        <f t="shared" si="3"/>
        <v>5245</v>
      </c>
    </row>
    <row r="70" spans="1:6" hidden="1">
      <c r="A70" s="1" t="s">
        <v>238</v>
      </c>
      <c r="B70" s="74" t="s">
        <v>123</v>
      </c>
      <c r="C70" s="1" t="s">
        <v>124</v>
      </c>
      <c r="D70" s="1">
        <f>'electrical works'!D29</f>
        <v>50</v>
      </c>
      <c r="E70" s="57">
        <v>117.45</v>
      </c>
      <c r="F70" s="57">
        <f t="shared" si="3"/>
        <v>5872.5</v>
      </c>
    </row>
    <row r="71" spans="1:6" hidden="1">
      <c r="A71" s="1"/>
      <c r="B71" s="75" t="s">
        <v>135</v>
      </c>
      <c r="C71" s="26"/>
      <c r="D71" s="26"/>
      <c r="E71" s="59"/>
      <c r="F71" s="59">
        <f>SUM(F46:F70)</f>
        <v>271984.75</v>
      </c>
    </row>
    <row r="72" spans="1:6" hidden="1">
      <c r="B72" s="76" t="s">
        <v>136</v>
      </c>
    </row>
    <row r="73" spans="1:6" ht="31.2" hidden="1">
      <c r="A73" s="17" t="s">
        <v>239</v>
      </c>
      <c r="B73" s="77" t="s">
        <v>137</v>
      </c>
      <c r="C73" s="28" t="s">
        <v>25</v>
      </c>
      <c r="D73" s="28">
        <v>163.69999999999999</v>
      </c>
      <c r="E73" s="57">
        <v>1291.6500000000001</v>
      </c>
      <c r="F73" s="60">
        <f t="shared" ref="F73" si="4">E73*D73</f>
        <v>211443.10500000001</v>
      </c>
    </row>
    <row r="74" spans="1:6" ht="43.2" hidden="1">
      <c r="A74" s="17" t="s">
        <v>240</v>
      </c>
      <c r="B74" s="71" t="s">
        <v>81</v>
      </c>
      <c r="C74" s="27"/>
      <c r="D74" s="27"/>
      <c r="E74" s="61"/>
      <c r="F74" s="60"/>
    </row>
    <row r="75" spans="1:6" hidden="1">
      <c r="A75" s="17" t="s">
        <v>241</v>
      </c>
      <c r="B75" s="71" t="s">
        <v>80</v>
      </c>
      <c r="C75" s="28" t="s">
        <v>24</v>
      </c>
      <c r="D75" s="29">
        <v>49.83</v>
      </c>
      <c r="E75" s="60">
        <v>10965.15</v>
      </c>
      <c r="F75" s="60">
        <f>E75*D75</f>
        <v>546393.42449999996</v>
      </c>
    </row>
    <row r="76" spans="1:6" ht="43.2" hidden="1">
      <c r="A76" s="17" t="s">
        <v>242</v>
      </c>
      <c r="B76" s="72" t="s">
        <v>140</v>
      </c>
      <c r="C76" s="28" t="s">
        <v>141</v>
      </c>
      <c r="D76" s="29">
        <v>735</v>
      </c>
      <c r="E76" s="60">
        <v>116.95</v>
      </c>
      <c r="F76" s="60">
        <f>E76*D76</f>
        <v>85958.25</v>
      </c>
    </row>
    <row r="77" spans="1:6" hidden="1">
      <c r="A77" s="17" t="s">
        <v>243</v>
      </c>
      <c r="B77" s="74"/>
      <c r="C77" s="83"/>
      <c r="D77" s="83"/>
      <c r="E77" s="52"/>
      <c r="F77" s="52"/>
    </row>
    <row r="78" spans="1:6" ht="57.6" hidden="1">
      <c r="A78" s="17" t="s">
        <v>244</v>
      </c>
      <c r="B78" s="65" t="s">
        <v>32</v>
      </c>
      <c r="C78" s="82" t="s">
        <v>24</v>
      </c>
      <c r="D78" s="15">
        <f>'m.sheet (2)'!I10</f>
        <v>22.423556058890149</v>
      </c>
      <c r="E78" s="51">
        <v>333.5</v>
      </c>
      <c r="F78" s="51">
        <v>3427.533975084938</v>
      </c>
    </row>
    <row r="79" spans="1:6" hidden="1">
      <c r="A79" s="17" t="s">
        <v>245</v>
      </c>
      <c r="B79" s="66" t="s">
        <v>33</v>
      </c>
      <c r="C79" s="83" t="s">
        <v>24</v>
      </c>
      <c r="D79" s="15">
        <f>D78</f>
        <v>22.423556058890149</v>
      </c>
      <c r="E79" s="52">
        <v>160.55000000000001</v>
      </c>
      <c r="F79" s="51">
        <v>1650.0467157417895</v>
      </c>
    </row>
    <row r="80" spans="1:6" ht="28.8" hidden="1">
      <c r="A80" s="17" t="s">
        <v>246</v>
      </c>
      <c r="B80" s="67" t="s">
        <v>31</v>
      </c>
      <c r="C80" s="81" t="s">
        <v>24</v>
      </c>
      <c r="D80" s="15">
        <f>D79</f>
        <v>22.423556058890149</v>
      </c>
      <c r="E80" s="52">
        <v>230.5</v>
      </c>
      <c r="F80" s="51">
        <v>2368.9552661381654</v>
      </c>
    </row>
    <row r="81" spans="1:6" ht="43.2" hidden="1">
      <c r="A81" s="17" t="s">
        <v>247</v>
      </c>
      <c r="B81" s="66" t="s">
        <v>81</v>
      </c>
      <c r="C81" s="17"/>
      <c r="D81" s="17"/>
      <c r="E81" s="53"/>
      <c r="F81" s="51"/>
    </row>
    <row r="82" spans="1:6" hidden="1">
      <c r="A82" s="17" t="s">
        <v>248</v>
      </c>
      <c r="B82" s="66" t="s">
        <v>80</v>
      </c>
      <c r="C82" s="83" t="s">
        <v>24</v>
      </c>
      <c r="D82" s="16">
        <f>'m.sheet (2)'!I34</f>
        <v>1.1211778029445074</v>
      </c>
      <c r="E82" s="52">
        <v>10965.15</v>
      </c>
      <c r="F82" s="51">
        <v>9466.289745186863</v>
      </c>
    </row>
    <row r="83" spans="1:6" hidden="1">
      <c r="A83" s="17" t="s">
        <v>249</v>
      </c>
      <c r="B83" s="68" t="s">
        <v>83</v>
      </c>
      <c r="C83" s="83" t="s">
        <v>24</v>
      </c>
      <c r="D83" s="16">
        <f>'m.sheet (2)'!I41</f>
        <v>0.84088335220838062</v>
      </c>
      <c r="E83" s="52">
        <v>12452.85</v>
      </c>
      <c r="F83" s="51">
        <v>9307.9060022650083</v>
      </c>
    </row>
    <row r="84" spans="1:6" hidden="1">
      <c r="A84" s="17" t="s">
        <v>250</v>
      </c>
      <c r="B84" s="68" t="s">
        <v>82</v>
      </c>
      <c r="C84" s="83" t="s">
        <v>24</v>
      </c>
      <c r="D84" s="16">
        <f>'m.sheet (2)'!I49</f>
        <v>0.51574178935447335</v>
      </c>
      <c r="E84" s="52">
        <v>14494.9</v>
      </c>
      <c r="F84" s="51">
        <v>20314.200169875425</v>
      </c>
    </row>
    <row r="85" spans="1:6" hidden="1">
      <c r="A85" s="17" t="s">
        <v>251</v>
      </c>
      <c r="B85" s="68" t="s">
        <v>85</v>
      </c>
      <c r="C85" s="83" t="s">
        <v>24</v>
      </c>
      <c r="D85" s="16">
        <f>'m.sheet (2)'!I63</f>
        <v>5.045300113250283</v>
      </c>
      <c r="E85" s="52">
        <v>4478.8</v>
      </c>
      <c r="F85" s="51">
        <v>8787.6795016987562</v>
      </c>
    </row>
    <row r="86" spans="1:6" ht="115.2" hidden="1">
      <c r="A86" s="17" t="s">
        <v>252</v>
      </c>
      <c r="B86" s="66" t="s">
        <v>37</v>
      </c>
      <c r="C86" s="17"/>
      <c r="D86" s="17"/>
      <c r="E86" s="53"/>
      <c r="F86" s="51"/>
    </row>
    <row r="87" spans="1:6" ht="86.4" hidden="1">
      <c r="A87" s="17" t="s">
        <v>253</v>
      </c>
      <c r="B87" s="66" t="s">
        <v>35</v>
      </c>
      <c r="C87" s="83" t="s">
        <v>24</v>
      </c>
      <c r="D87" s="16">
        <f>'m.sheet (2)'!I79</f>
        <v>2.8029445073612687</v>
      </c>
      <c r="E87" s="52">
        <v>17857.8</v>
      </c>
      <c r="F87" s="51">
        <v>27529.932332955832</v>
      </c>
    </row>
    <row r="88" spans="1:6" ht="57.6" hidden="1">
      <c r="A88" s="17" t="s">
        <v>254</v>
      </c>
      <c r="B88" s="66" t="s">
        <v>36</v>
      </c>
      <c r="C88" s="83" t="s">
        <v>24</v>
      </c>
      <c r="D88" s="16">
        <f>'m.sheet (2)'!I87</f>
        <v>13.080407701019253</v>
      </c>
      <c r="E88" s="52">
        <v>22659.55</v>
      </c>
      <c r="F88" s="51">
        <v>35638.10879105323</v>
      </c>
    </row>
    <row r="89" spans="1:6" ht="72" hidden="1">
      <c r="A89" s="17" t="s">
        <v>255</v>
      </c>
      <c r="B89" s="66" t="s">
        <v>39</v>
      </c>
      <c r="C89" s="17"/>
      <c r="D89" s="17"/>
      <c r="E89" s="53"/>
      <c r="F89" s="51">
        <v>0</v>
      </c>
    </row>
    <row r="90" spans="1:6" hidden="1">
      <c r="A90" s="17" t="s">
        <v>256</v>
      </c>
      <c r="B90" s="68" t="s">
        <v>40</v>
      </c>
      <c r="C90" s="83" t="s">
        <v>45</v>
      </c>
      <c r="D90" s="16">
        <f>'m.sheet (2)'!I56</f>
        <v>18.405511811023626</v>
      </c>
      <c r="E90" s="52">
        <v>34702.15</v>
      </c>
      <c r="F90" s="51">
        <v>416425.80000000005</v>
      </c>
    </row>
    <row r="91" spans="1:6" ht="28.8" hidden="1">
      <c r="A91" s="17" t="s">
        <v>257</v>
      </c>
      <c r="B91" s="66" t="s">
        <v>38</v>
      </c>
      <c r="C91" s="83" t="s">
        <v>24</v>
      </c>
      <c r="D91" s="16">
        <f>'m.sheet (2)'!I87</f>
        <v>13.080407701019253</v>
      </c>
      <c r="E91" s="54">
        <v>12051.65</v>
      </c>
      <c r="F91" s="52">
        <v>32935.60351783692</v>
      </c>
    </row>
    <row r="92" spans="1:6" ht="28.8" hidden="1">
      <c r="A92" s="17" t="s">
        <v>258</v>
      </c>
      <c r="B92" s="69" t="str">
        <f>B19</f>
        <v>Pacca brick work in foundation and plinth in:-i) Cement, sand mortar:-Ratio 1:4</v>
      </c>
      <c r="C92" s="18" t="s">
        <v>24</v>
      </c>
      <c r="D92" s="19">
        <f>'m.sheet (2)'!I100</f>
        <v>9.4832955832389576</v>
      </c>
      <c r="E92" s="55">
        <v>13038.15</v>
      </c>
      <c r="F92" s="52">
        <v>46747.415646234425</v>
      </c>
    </row>
    <row r="93" spans="1:6" hidden="1">
      <c r="A93" s="17" t="s">
        <v>259</v>
      </c>
      <c r="B93" s="70" t="s">
        <v>26</v>
      </c>
      <c r="C93" s="82" t="s">
        <v>25</v>
      </c>
      <c r="D93" s="15">
        <f>'m.sheet (2)'!I108</f>
        <v>57.302325581395351</v>
      </c>
      <c r="E93" s="52">
        <v>422.75</v>
      </c>
      <c r="F93" s="52">
        <v>8651.6279069767461</v>
      </c>
    </row>
    <row r="94" spans="1:6" hidden="1">
      <c r="A94" s="17" t="s">
        <v>260</v>
      </c>
      <c r="B94" s="66" t="s">
        <v>27</v>
      </c>
      <c r="C94" s="83" t="s">
        <v>25</v>
      </c>
      <c r="D94" s="16">
        <f>'m.sheet (2)'!I116</f>
        <v>47.069767441860463</v>
      </c>
      <c r="E94" s="54">
        <v>565.25</v>
      </c>
      <c r="F94" s="52">
        <v>11567.906976744189</v>
      </c>
    </row>
    <row r="95" spans="1:6" ht="28.8" hidden="1">
      <c r="A95" s="17" t="s">
        <v>261</v>
      </c>
      <c r="B95" s="66" t="s">
        <v>28</v>
      </c>
      <c r="C95" s="81" t="s">
        <v>25</v>
      </c>
      <c r="D95" s="21">
        <f>'m.sheet (2)'!I123</f>
        <v>9.2093023255813975</v>
      </c>
      <c r="E95" s="55">
        <v>472.4</v>
      </c>
      <c r="F95" s="52">
        <v>1208.4651162790699</v>
      </c>
    </row>
    <row r="96" spans="1:6" ht="43.2" hidden="1">
      <c r="A96" s="17" t="s">
        <v>262</v>
      </c>
      <c r="B96" s="65" t="s">
        <v>46</v>
      </c>
      <c r="C96" s="83" t="s">
        <v>25</v>
      </c>
      <c r="D96" s="16">
        <f>D95+D94+D93</f>
        <v>113.58139534883722</v>
      </c>
      <c r="E96" s="52">
        <v>51.2</v>
      </c>
      <c r="F96" s="52">
        <v>2226.6046511627915</v>
      </c>
    </row>
    <row r="97" spans="1:6" hidden="1">
      <c r="A97" s="17" t="s">
        <v>263</v>
      </c>
      <c r="B97" s="68" t="s">
        <v>47</v>
      </c>
      <c r="C97" s="83" t="s">
        <v>25</v>
      </c>
      <c r="D97" s="16">
        <f>D96</f>
        <v>113.58139534883722</v>
      </c>
      <c r="E97" s="52">
        <v>179.25</v>
      </c>
      <c r="F97" s="52">
        <v>7795.2906976744207</v>
      </c>
    </row>
    <row r="98" spans="1:6" ht="43.2" hidden="1">
      <c r="A98" s="17" t="s">
        <v>264</v>
      </c>
      <c r="B98" s="70" t="s">
        <v>29</v>
      </c>
      <c r="C98" s="82" t="s">
        <v>25</v>
      </c>
      <c r="D98" s="15">
        <f>'m.sheet (2)'!I138</f>
        <v>4.2976744186046512</v>
      </c>
      <c r="E98" s="51">
        <v>864.85</v>
      </c>
      <c r="F98" s="52">
        <v>2654.8883720930235</v>
      </c>
    </row>
    <row r="99" spans="1:6" ht="57.6" hidden="1">
      <c r="A99" s="17" t="s">
        <v>265</v>
      </c>
      <c r="B99" s="66" t="s">
        <v>30</v>
      </c>
      <c r="C99" s="83" t="s">
        <v>25</v>
      </c>
      <c r="D99" s="16">
        <f>'m.sheet (2)'!I146</f>
        <v>57.302325581395351</v>
      </c>
      <c r="E99" s="52">
        <v>909.95</v>
      </c>
      <c r="F99" s="52">
        <v>18622.232558139538</v>
      </c>
    </row>
    <row r="100" spans="1:6" ht="86.4" hidden="1">
      <c r="A100" s="17" t="s">
        <v>266</v>
      </c>
      <c r="B100" s="65" t="s">
        <v>42</v>
      </c>
      <c r="C100" s="83" t="s">
        <v>25</v>
      </c>
      <c r="D100" s="16">
        <f>'m.sheet (2)'!I130</f>
        <v>9.2093023255813975</v>
      </c>
      <c r="E100" s="52">
        <v>2063.65</v>
      </c>
      <c r="F100" s="52">
        <v>5279.1046511627919</v>
      </c>
    </row>
    <row r="101" spans="1:6" hidden="1">
      <c r="A101" s="17" t="s">
        <v>267</v>
      </c>
      <c r="B101" s="68" t="s">
        <v>43</v>
      </c>
      <c r="C101" s="83" t="s">
        <v>44</v>
      </c>
      <c r="D101" s="83">
        <v>2</v>
      </c>
      <c r="E101" s="52">
        <v>997.2</v>
      </c>
      <c r="F101" s="52">
        <v>997.2</v>
      </c>
    </row>
    <row r="102" spans="1:6" ht="86.4" hidden="1">
      <c r="A102" s="17" t="s">
        <v>268</v>
      </c>
      <c r="B102" s="66" t="s">
        <v>61</v>
      </c>
      <c r="C102" s="83" t="s">
        <v>25</v>
      </c>
      <c r="D102" s="16">
        <f>'m.sheet (2)'!I26</f>
        <v>18.418604651162795</v>
      </c>
      <c r="E102" s="54">
        <v>128.80000000000001</v>
      </c>
      <c r="F102" s="52">
        <v>869.84930232558156</v>
      </c>
    </row>
    <row r="103" spans="1:6" ht="86.4" hidden="1">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83" t="s">
        <v>25</v>
      </c>
      <c r="D103" s="16">
        <f>[1]TOILET!I146</f>
        <v>20.465116279069772</v>
      </c>
      <c r="E103" s="52">
        <v>2725.9</v>
      </c>
      <c r="F103" s="52">
        <v>6973.2325581395362</v>
      </c>
    </row>
    <row r="104" spans="1:6" ht="86.4" hidden="1">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83" t="s">
        <v>25</v>
      </c>
      <c r="D104" s="16">
        <v>6.25</v>
      </c>
      <c r="E104" s="52">
        <v>3531</v>
      </c>
      <c r="F104" s="52">
        <v>36131.162790697679</v>
      </c>
    </row>
    <row r="105" spans="1:6" hidden="1">
      <c r="A105" s="17" t="s">
        <v>271</v>
      </c>
      <c r="B105" s="71" t="s">
        <v>92</v>
      </c>
      <c r="C105" s="83" t="s">
        <v>24</v>
      </c>
      <c r="D105" s="16">
        <f>'m.sheet (2)'!I18</f>
        <v>10.090600226500566</v>
      </c>
      <c r="E105" s="56">
        <v>954.05</v>
      </c>
      <c r="F105" s="52">
        <v>3565.5322763306908</v>
      </c>
    </row>
    <row r="106" spans="1:6" ht="72" hidden="1">
      <c r="A106" s="17" t="s">
        <v>272</v>
      </c>
      <c r="B106" s="66" t="s">
        <v>71</v>
      </c>
      <c r="C106" s="83" t="s">
        <v>25</v>
      </c>
      <c r="D106" s="16">
        <f>'m.sheet (2)'!I160</f>
        <v>4.6046511627906987</v>
      </c>
      <c r="E106" s="52">
        <v>3821.6</v>
      </c>
      <c r="F106" s="52">
        <v>46925.693023255815</v>
      </c>
    </row>
    <row r="107" spans="1:6" ht="100.8" hidden="1">
      <c r="A107" s="17" t="s">
        <v>273</v>
      </c>
      <c r="B107" s="66" t="s">
        <v>76</v>
      </c>
      <c r="C107" s="83" t="s">
        <v>25</v>
      </c>
      <c r="D107" s="16">
        <f>'m.sheet (2)'!I168</f>
        <v>17.037209302325582</v>
      </c>
      <c r="E107" s="52">
        <v>5496.2</v>
      </c>
      <c r="F107" s="52">
        <v>87172.288372093026</v>
      </c>
    </row>
    <row r="108" spans="1:6" ht="144" hidden="1">
      <c r="A108" s="17" t="s">
        <v>274</v>
      </c>
      <c r="B108" s="66" t="s">
        <v>72</v>
      </c>
      <c r="C108" s="83" t="s">
        <v>25</v>
      </c>
      <c r="D108" s="16">
        <f>'m.sheet (2)'!I175</f>
        <v>1.2279069767441861</v>
      </c>
      <c r="E108" s="52">
        <v>12613.65</v>
      </c>
      <c r="F108" s="52">
        <v>151011.7911627907</v>
      </c>
    </row>
    <row r="109" spans="1:6" ht="72" hidden="1">
      <c r="A109" s="17" t="s">
        <v>275</v>
      </c>
      <c r="B109" s="66" t="s">
        <v>73</v>
      </c>
      <c r="C109" s="83" t="s">
        <v>25</v>
      </c>
      <c r="D109" s="16">
        <f>'m.sheet (2)'!I182</f>
        <v>1.2279069767441861</v>
      </c>
      <c r="E109" s="52">
        <v>14870.3</v>
      </c>
      <c r="F109" s="52">
        <v>178028.61488372093</v>
      </c>
    </row>
    <row r="110" spans="1:6" ht="115.2" hidden="1">
      <c r="A110" s="17" t="s">
        <v>276</v>
      </c>
      <c r="B110" s="72" t="s">
        <v>168</v>
      </c>
      <c r="C110" s="83" t="s">
        <v>25</v>
      </c>
      <c r="D110" s="16">
        <f>'m.sheet (2)'!I189</f>
        <v>7.2906976744186052</v>
      </c>
      <c r="E110" s="62">
        <v>23622.75</v>
      </c>
      <c r="F110" s="52">
        <v>57408.776162790702</v>
      </c>
    </row>
    <row r="111" spans="1:6" hidden="1">
      <c r="A111" s="1"/>
      <c r="B111" s="95" t="s">
        <v>169</v>
      </c>
      <c r="C111" s="95"/>
      <c r="D111" s="95"/>
      <c r="E111" s="95"/>
      <c r="F111" s="58">
        <f>SUM(F73:F110)</f>
        <v>2085484.5126264489</v>
      </c>
    </row>
    <row r="112" spans="1:6" hidden="1">
      <c r="A112" s="1"/>
      <c r="B112" s="75" t="s">
        <v>170</v>
      </c>
      <c r="C112" s="80"/>
      <c r="D112" s="80"/>
      <c r="E112" s="63"/>
      <c r="F112" s="58"/>
    </row>
    <row r="113" spans="1:6" ht="28.8" hidden="1">
      <c r="A113" s="79" t="s">
        <v>288</v>
      </c>
      <c r="B113" s="71" t="s">
        <v>171</v>
      </c>
      <c r="C113" s="1" t="s">
        <v>44</v>
      </c>
      <c r="D113" s="1">
        <v>2</v>
      </c>
      <c r="E113" s="57">
        <v>3609.65</v>
      </c>
      <c r="F113" s="57">
        <f>E113*D113</f>
        <v>7219.3</v>
      </c>
    </row>
    <row r="114" spans="1:6" ht="43.2" hidden="1">
      <c r="A114" s="79" t="s">
        <v>289</v>
      </c>
      <c r="B114" s="71" t="s">
        <v>172</v>
      </c>
      <c r="C114" s="1" t="s">
        <v>44</v>
      </c>
      <c r="D114" s="1">
        <v>1</v>
      </c>
      <c r="E114" s="57">
        <v>9573.9</v>
      </c>
      <c r="F114" s="57">
        <f t="shared" ref="F114:F132" si="5">E114*D114</f>
        <v>9573.9</v>
      </c>
    </row>
    <row r="115" spans="1:6" ht="72" hidden="1">
      <c r="A115" s="79" t="s">
        <v>290</v>
      </c>
      <c r="B115" s="71" t="s">
        <v>173</v>
      </c>
      <c r="C115" s="1"/>
      <c r="D115" s="1"/>
      <c r="E115" s="57"/>
      <c r="F115" s="57">
        <f t="shared" si="5"/>
        <v>0</v>
      </c>
    </row>
    <row r="116" spans="1:6" hidden="1">
      <c r="A116" s="79" t="s">
        <v>291</v>
      </c>
      <c r="B116" s="74" t="s">
        <v>174</v>
      </c>
      <c r="C116" s="1" t="s">
        <v>44</v>
      </c>
      <c r="D116" s="1">
        <v>3</v>
      </c>
      <c r="E116" s="57">
        <v>2173.5500000000002</v>
      </c>
      <c r="F116" s="57">
        <f t="shared" si="5"/>
        <v>6520.6500000000005</v>
      </c>
    </row>
    <row r="117" spans="1:6" hidden="1">
      <c r="A117" s="79" t="s">
        <v>292</v>
      </c>
      <c r="B117" s="74" t="s">
        <v>175</v>
      </c>
      <c r="C117" s="1" t="s">
        <v>44</v>
      </c>
      <c r="D117" s="1">
        <v>3</v>
      </c>
      <c r="E117" s="57">
        <v>1813.55</v>
      </c>
      <c r="F117" s="57">
        <f t="shared" si="5"/>
        <v>5440.65</v>
      </c>
    </row>
    <row r="118" spans="1:6" hidden="1">
      <c r="A118" s="79" t="s">
        <v>293</v>
      </c>
      <c r="B118" s="74" t="s">
        <v>176</v>
      </c>
      <c r="C118" s="1" t="s">
        <v>44</v>
      </c>
      <c r="D118" s="1">
        <v>3</v>
      </c>
      <c r="E118" s="57">
        <v>2293.5500000000002</v>
      </c>
      <c r="F118" s="57">
        <f t="shared" si="5"/>
        <v>6880.6500000000005</v>
      </c>
    </row>
    <row r="119" spans="1:6" hidden="1">
      <c r="A119" s="79" t="s">
        <v>294</v>
      </c>
      <c r="B119" s="74" t="s">
        <v>177</v>
      </c>
      <c r="C119" s="1" t="s">
        <v>110</v>
      </c>
      <c r="D119" s="1">
        <v>3</v>
      </c>
      <c r="E119" s="57">
        <v>673.55</v>
      </c>
      <c r="F119" s="57">
        <f t="shared" si="5"/>
        <v>2020.6499999999999</v>
      </c>
    </row>
    <row r="120" spans="1:6" ht="86.4" hidden="1">
      <c r="A120" s="79" t="s">
        <v>295</v>
      </c>
      <c r="B120" s="71" t="s">
        <v>178</v>
      </c>
      <c r="C120" s="1" t="s">
        <v>179</v>
      </c>
      <c r="D120" s="1">
        <v>45</v>
      </c>
      <c r="E120" s="57">
        <v>37.450000000000003</v>
      </c>
      <c r="F120" s="57">
        <f t="shared" si="5"/>
        <v>1685.2500000000002</v>
      </c>
    </row>
    <row r="121" spans="1:6" ht="57.6" hidden="1">
      <c r="A121" s="79" t="s">
        <v>296</v>
      </c>
      <c r="B121" s="71" t="s">
        <v>180</v>
      </c>
      <c r="C121" s="1" t="s">
        <v>44</v>
      </c>
      <c r="D121" s="1">
        <v>3</v>
      </c>
      <c r="E121" s="57">
        <v>2550.6999999999998</v>
      </c>
      <c r="F121" s="57">
        <f t="shared" si="5"/>
        <v>7652.0999999999995</v>
      </c>
    </row>
    <row r="122" spans="1:6" ht="28.8" hidden="1">
      <c r="A122" s="79" t="s">
        <v>297</v>
      </c>
      <c r="B122" s="71" t="s">
        <v>181</v>
      </c>
      <c r="C122" s="1" t="s">
        <v>44</v>
      </c>
      <c r="D122" s="1">
        <v>3</v>
      </c>
      <c r="E122" s="57">
        <v>3445.15</v>
      </c>
      <c r="F122" s="57">
        <f t="shared" si="5"/>
        <v>10335.450000000001</v>
      </c>
    </row>
    <row r="123" spans="1:6" ht="57.6" hidden="1">
      <c r="A123" s="79" t="s">
        <v>298</v>
      </c>
      <c r="B123" s="71" t="s">
        <v>182</v>
      </c>
      <c r="C123" s="1" t="s">
        <v>183</v>
      </c>
      <c r="D123" s="1">
        <v>3</v>
      </c>
      <c r="E123" s="57">
        <v>21240.6</v>
      </c>
      <c r="F123" s="57">
        <f t="shared" si="5"/>
        <v>63721.799999999996</v>
      </c>
    </row>
    <row r="124" spans="1:6" ht="43.2" hidden="1">
      <c r="A124" s="79" t="s">
        <v>299</v>
      </c>
      <c r="B124" s="71" t="s">
        <v>184</v>
      </c>
      <c r="C124" s="1"/>
      <c r="D124" s="1">
        <v>3</v>
      </c>
      <c r="E124" s="57">
        <v>582.25</v>
      </c>
      <c r="F124" s="57">
        <f t="shared" si="5"/>
        <v>1746.75</v>
      </c>
    </row>
    <row r="125" spans="1:6" hidden="1">
      <c r="A125" s="79" t="s">
        <v>300</v>
      </c>
      <c r="B125" s="74" t="s">
        <v>185</v>
      </c>
      <c r="C125" s="1" t="s">
        <v>141</v>
      </c>
      <c r="D125" s="1">
        <v>18</v>
      </c>
      <c r="E125" s="57">
        <v>1200.25</v>
      </c>
      <c r="F125" s="57">
        <f t="shared" si="5"/>
        <v>21604.5</v>
      </c>
    </row>
    <row r="126" spans="1:6" hidden="1">
      <c r="A126" s="79" t="s">
        <v>301</v>
      </c>
      <c r="B126" s="74" t="s">
        <v>186</v>
      </c>
      <c r="C126" s="1" t="s">
        <v>141</v>
      </c>
      <c r="D126" s="1">
        <v>15</v>
      </c>
      <c r="E126" s="57">
        <v>1799.6</v>
      </c>
      <c r="F126" s="57">
        <f t="shared" si="5"/>
        <v>26994</v>
      </c>
    </row>
    <row r="127" spans="1:6" hidden="1">
      <c r="A127" s="79" t="s">
        <v>302</v>
      </c>
      <c r="B127" s="71" t="s">
        <v>187</v>
      </c>
      <c r="C127" s="1" t="s">
        <v>141</v>
      </c>
      <c r="D127" s="1">
        <v>16</v>
      </c>
      <c r="E127" s="57">
        <v>3439.8</v>
      </c>
      <c r="F127" s="57">
        <f t="shared" si="5"/>
        <v>55036.800000000003</v>
      </c>
    </row>
    <row r="128" spans="1:6" ht="72" hidden="1">
      <c r="A128" s="79" t="s">
        <v>303</v>
      </c>
      <c r="B128" s="71" t="s">
        <v>188</v>
      </c>
      <c r="C128" s="1"/>
      <c r="D128" s="1"/>
      <c r="E128" s="57"/>
      <c r="F128" s="57">
        <f t="shared" si="5"/>
        <v>0</v>
      </c>
    </row>
    <row r="129" spans="1:6" hidden="1">
      <c r="A129" s="79" t="s">
        <v>304</v>
      </c>
      <c r="B129" s="74" t="s">
        <v>189</v>
      </c>
      <c r="C129" s="1"/>
      <c r="D129" s="1"/>
      <c r="E129" s="57"/>
      <c r="F129" s="57">
        <f t="shared" si="5"/>
        <v>0</v>
      </c>
    </row>
    <row r="130" spans="1:6" hidden="1">
      <c r="A130" s="79" t="s">
        <v>305</v>
      </c>
      <c r="B130" s="74" t="s">
        <v>190</v>
      </c>
      <c r="C130" s="1" t="s">
        <v>124</v>
      </c>
      <c r="D130" s="1">
        <v>20</v>
      </c>
      <c r="E130" s="57">
        <v>159.65</v>
      </c>
      <c r="F130" s="57">
        <f t="shared" si="5"/>
        <v>3193</v>
      </c>
    </row>
    <row r="131" spans="1:6" hidden="1">
      <c r="A131" s="79" t="s">
        <v>306</v>
      </c>
      <c r="B131" s="74" t="s">
        <v>191</v>
      </c>
      <c r="C131" s="1" t="s">
        <v>124</v>
      </c>
      <c r="D131" s="1">
        <v>15</v>
      </c>
      <c r="E131" s="57">
        <v>257.25</v>
      </c>
      <c r="F131" s="57">
        <f t="shared" si="5"/>
        <v>3858.75</v>
      </c>
    </row>
    <row r="132" spans="1:6" ht="57.6" hidden="1">
      <c r="A132" s="79" t="s">
        <v>307</v>
      </c>
      <c r="B132" s="72" t="s">
        <v>192</v>
      </c>
      <c r="C132" s="1" t="s">
        <v>44</v>
      </c>
      <c r="D132" s="1">
        <v>2</v>
      </c>
      <c r="E132" s="57">
        <v>25300</v>
      </c>
      <c r="F132" s="57">
        <f t="shared" si="5"/>
        <v>50600</v>
      </c>
    </row>
    <row r="133" spans="1:6" hidden="1">
      <c r="A133" s="1"/>
      <c r="B133" s="75" t="s">
        <v>193</v>
      </c>
      <c r="C133" s="26"/>
      <c r="D133" s="26"/>
      <c r="E133" s="59"/>
      <c r="F133" s="59">
        <f>SUM(F113:F132)</f>
        <v>284084.2</v>
      </c>
    </row>
    <row r="134" spans="1:6">
      <c r="A134" s="1"/>
      <c r="B134" s="75" t="s">
        <v>134</v>
      </c>
      <c r="C134" s="26"/>
      <c r="D134" s="26"/>
      <c r="E134" s="59"/>
      <c r="F134" s="59"/>
    </row>
    <row r="135" spans="1:6" ht="43.2">
      <c r="A135" s="79" t="s">
        <v>214</v>
      </c>
      <c r="B135" s="71" t="s">
        <v>95</v>
      </c>
      <c r="C135" s="1" t="s">
        <v>44</v>
      </c>
      <c r="D135" s="1">
        <v>3</v>
      </c>
      <c r="E135" s="57"/>
      <c r="F135" s="57"/>
    </row>
    <row r="136" spans="1:6" ht="86.4">
      <c r="A136" s="79" t="s">
        <v>217</v>
      </c>
      <c r="B136" s="71" t="s">
        <v>101</v>
      </c>
      <c r="C136" s="1"/>
      <c r="D136" s="1"/>
      <c r="E136" s="57"/>
      <c r="F136" s="57"/>
    </row>
    <row r="137" spans="1:6">
      <c r="A137" s="79" t="s">
        <v>218</v>
      </c>
      <c r="B137" s="74" t="s">
        <v>102</v>
      </c>
      <c r="C137" s="1" t="s">
        <v>44</v>
      </c>
      <c r="D137" s="1">
        <v>3</v>
      </c>
      <c r="E137" s="57"/>
      <c r="F137" s="57"/>
    </row>
    <row r="138" spans="1:6" ht="57.6">
      <c r="A138" s="79" t="s">
        <v>219</v>
      </c>
      <c r="B138" s="71" t="s">
        <v>108</v>
      </c>
      <c r="C138" s="1"/>
      <c r="D138" s="1"/>
      <c r="E138" s="57"/>
      <c r="F138" s="57"/>
    </row>
    <row r="139" spans="1:6">
      <c r="A139" s="79" t="s">
        <v>220</v>
      </c>
      <c r="B139" s="74" t="s">
        <v>109</v>
      </c>
      <c r="C139" s="1" t="s">
        <v>110</v>
      </c>
      <c r="D139" s="1">
        <v>35</v>
      </c>
      <c r="E139" s="57"/>
      <c r="F139" s="57"/>
    </row>
    <row r="140" spans="1:6" ht="72">
      <c r="A140" s="79" t="s">
        <v>216</v>
      </c>
      <c r="B140" s="71" t="s">
        <v>111</v>
      </c>
      <c r="C140" s="1" t="s">
        <v>112</v>
      </c>
      <c r="D140" s="1">
        <v>3</v>
      </c>
      <c r="E140" s="57"/>
      <c r="F140" s="57"/>
    </row>
    <row r="141" spans="1:6" ht="57.6">
      <c r="A141" s="79" t="s">
        <v>221</v>
      </c>
      <c r="B141" s="71" t="s">
        <v>113</v>
      </c>
      <c r="C141" s="1"/>
      <c r="D141" s="1"/>
      <c r="E141" s="57"/>
      <c r="F141" s="57"/>
    </row>
    <row r="142" spans="1:6">
      <c r="A142" s="79" t="s">
        <v>215</v>
      </c>
      <c r="B142" s="74" t="s">
        <v>114</v>
      </c>
      <c r="C142" s="1" t="s">
        <v>44</v>
      </c>
      <c r="D142" s="1">
        <v>3</v>
      </c>
      <c r="E142" s="57"/>
      <c r="F142" s="57"/>
    </row>
    <row r="143" spans="1:6" ht="43.2">
      <c r="A143" s="79" t="s">
        <v>222</v>
      </c>
      <c r="B143" s="71" t="s">
        <v>118</v>
      </c>
      <c r="C143" s="1"/>
      <c r="D143" s="1"/>
      <c r="E143" s="57"/>
      <c r="F143" s="57"/>
    </row>
    <row r="144" spans="1:6">
      <c r="A144" s="79" t="s">
        <v>223</v>
      </c>
      <c r="B144" s="71" t="s">
        <v>119</v>
      </c>
      <c r="C144" s="1" t="s">
        <v>44</v>
      </c>
      <c r="D144" s="1">
        <v>6</v>
      </c>
      <c r="E144" s="57"/>
      <c r="F144" s="57"/>
    </row>
    <row r="145" spans="1:6" ht="57.6">
      <c r="A145" s="79" t="s">
        <v>224</v>
      </c>
      <c r="B145" s="71" t="s">
        <v>120</v>
      </c>
      <c r="C145" s="1"/>
      <c r="D145" s="1"/>
      <c r="E145" s="57"/>
      <c r="F145" s="57"/>
    </row>
    <row r="146" spans="1:6">
      <c r="A146" s="79" t="s">
        <v>225</v>
      </c>
      <c r="B146" s="74" t="s">
        <v>122</v>
      </c>
      <c r="C146" s="1" t="s">
        <v>124</v>
      </c>
      <c r="D146" s="1">
        <v>20</v>
      </c>
      <c r="E146" s="57"/>
      <c r="F146" s="57"/>
    </row>
    <row r="147" spans="1:6">
      <c r="A147" s="79" t="s">
        <v>226</v>
      </c>
      <c r="B147" s="74" t="s">
        <v>123</v>
      </c>
      <c r="C147" s="1" t="s">
        <v>124</v>
      </c>
      <c r="D147" s="1">
        <v>10</v>
      </c>
      <c r="E147" s="57"/>
      <c r="F147" s="57"/>
    </row>
    <row r="148" spans="1:6">
      <c r="A148" s="1"/>
      <c r="B148" s="75" t="s">
        <v>194</v>
      </c>
      <c r="C148" s="26"/>
      <c r="D148" s="26"/>
      <c r="E148" s="59"/>
      <c r="F148" s="59"/>
    </row>
    <row r="149" spans="1:6" hidden="1">
      <c r="A149" s="1"/>
      <c r="B149" s="75" t="s">
        <v>195</v>
      </c>
      <c r="C149" s="26"/>
      <c r="D149" s="26"/>
      <c r="E149" s="59"/>
      <c r="F149" s="59"/>
    </row>
    <row r="150" spans="1:6" ht="86.4" hidden="1">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f>E100</f>
        <v>2063.65</v>
      </c>
      <c r="F150" s="57">
        <f>E150*D150</f>
        <v>990552</v>
      </c>
    </row>
    <row r="151" spans="1:6" hidden="1">
      <c r="A151" s="79" t="s">
        <v>309</v>
      </c>
      <c r="B151" s="74" t="s">
        <v>197</v>
      </c>
      <c r="C151" s="1" t="s">
        <v>198</v>
      </c>
      <c r="D151" s="14">
        <f>D9</f>
        <v>12.74561155152888</v>
      </c>
      <c r="E151" s="57">
        <v>2523.1999999999998</v>
      </c>
      <c r="F151" s="57">
        <f t="shared" ref="F151:F157" si="6">E151*D151</f>
        <v>32159.727066817668</v>
      </c>
    </row>
    <row r="152" spans="1:6" hidden="1">
      <c r="A152" s="79" t="s">
        <v>310</v>
      </c>
      <c r="B152" s="74" t="s">
        <v>199</v>
      </c>
      <c r="C152" s="1" t="s">
        <v>198</v>
      </c>
      <c r="D152" s="14">
        <f>D10</f>
        <v>14.715458663646661</v>
      </c>
      <c r="E152" s="57">
        <v>4128.8500000000004</v>
      </c>
      <c r="F152" s="57">
        <f t="shared" si="6"/>
        <v>60757.92150339752</v>
      </c>
    </row>
    <row r="153" spans="1:6" hidden="1">
      <c r="A153" s="79" t="s">
        <v>311</v>
      </c>
      <c r="B153" s="74" t="s">
        <v>200</v>
      </c>
      <c r="C153" s="1" t="s">
        <v>198</v>
      </c>
      <c r="D153" s="14">
        <f>D11</f>
        <v>5.1013590033975094</v>
      </c>
      <c r="E153" s="57">
        <v>5046.3999999999996</v>
      </c>
      <c r="F153" s="57">
        <f t="shared" si="6"/>
        <v>25743.498074745188</v>
      </c>
    </row>
    <row r="154" spans="1:6" ht="43.2" hidden="1">
      <c r="A154" s="79" t="s">
        <v>312</v>
      </c>
      <c r="B154" s="71" t="s">
        <v>201</v>
      </c>
      <c r="C154" s="1" t="s">
        <v>198</v>
      </c>
      <c r="D154" s="14">
        <f>D15</f>
        <v>50.172706681766705</v>
      </c>
      <c r="E154" s="57">
        <v>8257.75</v>
      </c>
      <c r="F154" s="57">
        <f t="shared" si="6"/>
        <v>414313.66860135901</v>
      </c>
    </row>
    <row r="155" spans="1:6" hidden="1">
      <c r="A155" s="79" t="s">
        <v>313</v>
      </c>
      <c r="B155" s="74" t="s">
        <v>202</v>
      </c>
      <c r="C155" s="1" t="s">
        <v>198</v>
      </c>
      <c r="D155" s="1">
        <f>D150</f>
        <v>480</v>
      </c>
      <c r="E155" s="57">
        <v>209.65</v>
      </c>
      <c r="F155" s="57">
        <f t="shared" si="6"/>
        <v>100632</v>
      </c>
    </row>
    <row r="156" spans="1:6" hidden="1">
      <c r="A156" s="79" t="s">
        <v>314</v>
      </c>
      <c r="B156" s="74" t="s">
        <v>203</v>
      </c>
      <c r="C156" s="1" t="s">
        <v>44</v>
      </c>
      <c r="D156" s="1">
        <v>3</v>
      </c>
      <c r="E156" s="57">
        <v>229</v>
      </c>
      <c r="F156" s="57">
        <f t="shared" si="6"/>
        <v>687</v>
      </c>
    </row>
    <row r="157" spans="1:6" hidden="1">
      <c r="A157" s="79" t="s">
        <v>315</v>
      </c>
      <c r="B157" s="74" t="s">
        <v>204</v>
      </c>
      <c r="C157" s="1" t="s">
        <v>198</v>
      </c>
      <c r="D157" s="1">
        <v>25</v>
      </c>
      <c r="E157" s="57">
        <v>1949.75</v>
      </c>
      <c r="F157" s="57">
        <f t="shared" si="6"/>
        <v>48743.75</v>
      </c>
    </row>
    <row r="158" spans="1:6" hidden="1">
      <c r="A158" s="1"/>
      <c r="B158" s="75" t="s">
        <v>205</v>
      </c>
      <c r="C158" s="1"/>
      <c r="D158" s="1"/>
      <c r="E158" s="57"/>
      <c r="F158" s="59">
        <f>SUM(F150:F157)</f>
        <v>1673589.5652463196</v>
      </c>
    </row>
  </sheetData>
  <mergeCells count="6">
    <mergeCell ref="B111:E111"/>
    <mergeCell ref="A1:F1"/>
    <mergeCell ref="G1:L1"/>
    <mergeCell ref="A2:F2"/>
    <mergeCell ref="G2:L2"/>
    <mergeCell ref="B44:E44"/>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sheetPr>
    <tabColor theme="9"/>
  </sheetPr>
  <dimension ref="A1:L160"/>
  <sheetViews>
    <sheetView view="pageBreakPreview" topLeftCell="A124" zoomScaleSheetLayoutView="100" workbookViewId="0">
      <selection activeCell="F133" sqref="F133"/>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hidden="1" customHeight="1">
      <c r="A4" s="84"/>
      <c r="B4" s="64" t="s">
        <v>133</v>
      </c>
      <c r="C4" s="9"/>
      <c r="D4" s="9"/>
      <c r="E4" s="49"/>
      <c r="F4" s="50"/>
    </row>
    <row r="5" spans="1:12" ht="57.6" hidden="1">
      <c r="A5" s="22" t="s">
        <v>142</v>
      </c>
      <c r="B5" s="65" t="s">
        <v>32</v>
      </c>
      <c r="C5" s="82" t="s">
        <v>24</v>
      </c>
      <c r="D5" s="15">
        <f>m.sheet!I15</f>
        <v>145.19252548131371</v>
      </c>
      <c r="E5" s="51">
        <v>333.5</v>
      </c>
      <c r="F5" s="51">
        <f>E5*D5</f>
        <v>48421.707248018123</v>
      </c>
    </row>
    <row r="6" spans="1:12" ht="30" hidden="1" customHeight="1">
      <c r="A6" s="22" t="s">
        <v>143</v>
      </c>
      <c r="B6" s="66" t="s">
        <v>33</v>
      </c>
      <c r="C6" s="83" t="s">
        <v>24</v>
      </c>
      <c r="D6" s="15">
        <f>D5</f>
        <v>145.19252548131371</v>
      </c>
      <c r="E6" s="52">
        <v>160.55000000000001</v>
      </c>
      <c r="F6" s="51">
        <f>E6*D6</f>
        <v>23310.659966024916</v>
      </c>
    </row>
    <row r="7" spans="1:12" ht="30" hidden="1" customHeight="1">
      <c r="A7" s="22" t="s">
        <v>144</v>
      </c>
      <c r="B7" s="67" t="s">
        <v>31</v>
      </c>
      <c r="C7" s="81" t="s">
        <v>24</v>
      </c>
      <c r="D7" s="15">
        <f>D6</f>
        <v>145.19252548131371</v>
      </c>
      <c r="E7" s="52">
        <v>230.5</v>
      </c>
      <c r="F7" s="51">
        <f>E7*D7</f>
        <v>33466.877123442813</v>
      </c>
    </row>
    <row r="8" spans="1:12" ht="43.2" hidden="1">
      <c r="A8" s="22" t="s">
        <v>277</v>
      </c>
      <c r="B8" s="66" t="s">
        <v>81</v>
      </c>
      <c r="C8" s="17"/>
      <c r="D8" s="17"/>
      <c r="E8" s="53"/>
      <c r="F8" s="51"/>
    </row>
    <row r="9" spans="1:12" hidden="1">
      <c r="A9" s="22" t="s">
        <v>138</v>
      </c>
      <c r="B9" s="66" t="s">
        <v>80</v>
      </c>
      <c r="C9" s="83" t="s">
        <v>24</v>
      </c>
      <c r="D9" s="16">
        <f>m.sheet!I50</f>
        <v>12.74561155152888</v>
      </c>
      <c r="E9" s="52">
        <v>10965.15</v>
      </c>
      <c r="F9" s="51">
        <f t="shared" ref="F9:F18" si="0">E9*D9</f>
        <v>139757.5425042469</v>
      </c>
    </row>
    <row r="10" spans="1:12" hidden="1">
      <c r="A10" s="22" t="s">
        <v>139</v>
      </c>
      <c r="B10" s="68" t="s">
        <v>83</v>
      </c>
      <c r="C10" s="83" t="s">
        <v>24</v>
      </c>
      <c r="D10" s="16">
        <f>m.sheet!I57</f>
        <v>14.715458663646661</v>
      </c>
      <c r="E10" s="52">
        <v>12452.85</v>
      </c>
      <c r="F10" s="51">
        <f t="shared" si="0"/>
        <v>183249.39941959232</v>
      </c>
    </row>
    <row r="11" spans="1:12" hidden="1">
      <c r="A11" s="22" t="s">
        <v>145</v>
      </c>
      <c r="B11" s="68" t="s">
        <v>82</v>
      </c>
      <c r="C11" s="83" t="s">
        <v>24</v>
      </c>
      <c r="D11" s="16">
        <f>m.sheet!I66</f>
        <v>5.1013590033975094</v>
      </c>
      <c r="E11" s="52">
        <v>14494.9</v>
      </c>
      <c r="F11" s="51">
        <f t="shared" si="0"/>
        <v>73943.688618346554</v>
      </c>
    </row>
    <row r="12" spans="1:12" hidden="1">
      <c r="A12" s="22" t="s">
        <v>146</v>
      </c>
      <c r="B12" s="68" t="s">
        <v>85</v>
      </c>
      <c r="C12" s="83" t="s">
        <v>24</v>
      </c>
      <c r="D12" s="16">
        <f>m.sheet!I87</f>
        <v>7.2876557191392983</v>
      </c>
      <c r="E12" s="52">
        <v>4478.8</v>
      </c>
      <c r="F12" s="51">
        <f t="shared" si="0"/>
        <v>32639.952434881092</v>
      </c>
    </row>
    <row r="13" spans="1:12" ht="115.2" hidden="1">
      <c r="A13" s="22" t="s">
        <v>147</v>
      </c>
      <c r="B13" s="66" t="s">
        <v>37</v>
      </c>
      <c r="C13" s="17"/>
      <c r="D13" s="17"/>
      <c r="E13" s="53"/>
      <c r="F13" s="51"/>
    </row>
    <row r="14" spans="1:12" ht="86.4" hidden="1">
      <c r="A14" s="22" t="s">
        <v>148</v>
      </c>
      <c r="B14" s="66" t="s">
        <v>35</v>
      </c>
      <c r="C14" s="83" t="s">
        <v>24</v>
      </c>
      <c r="D14" s="16">
        <f>m.sheet!I98</f>
        <v>29.173980747451871</v>
      </c>
      <c r="E14" s="52">
        <v>17857.8</v>
      </c>
      <c r="F14" s="51">
        <f t="shared" si="0"/>
        <v>520983.11339184601</v>
      </c>
    </row>
    <row r="15" spans="1:12" ht="57.6" hidden="1">
      <c r="A15" s="22" t="s">
        <v>149</v>
      </c>
      <c r="B15" s="66" t="s">
        <v>36</v>
      </c>
      <c r="C15" s="83" t="s">
        <v>24</v>
      </c>
      <c r="D15" s="16">
        <f>m.sheet!I111</f>
        <v>50.172706681766705</v>
      </c>
      <c r="E15" s="52">
        <v>22659.55</v>
      </c>
      <c r="F15" s="51">
        <f t="shared" si="0"/>
        <v>1136890.9556908268</v>
      </c>
    </row>
    <row r="16" spans="1:12" ht="72" hidden="1">
      <c r="A16" s="22" t="s">
        <v>150</v>
      </c>
      <c r="B16" s="66" t="s">
        <v>39</v>
      </c>
      <c r="C16" s="17"/>
      <c r="D16" s="17"/>
      <c r="E16" s="53"/>
      <c r="F16" s="51">
        <f t="shared" si="0"/>
        <v>0</v>
      </c>
    </row>
    <row r="17" spans="1:6" hidden="1">
      <c r="A17" s="22" t="s">
        <v>151</v>
      </c>
      <c r="B17" s="68" t="s">
        <v>40</v>
      </c>
      <c r="C17" s="83" t="s">
        <v>45</v>
      </c>
      <c r="D17" s="16">
        <f>m.sheet!I73</f>
        <v>63.499096948818902</v>
      </c>
      <c r="E17" s="52">
        <v>34702.15</v>
      </c>
      <c r="F17" s="51">
        <f t="shared" si="0"/>
        <v>2203555.1871824558</v>
      </c>
    </row>
    <row r="18" spans="1:6" hidden="1">
      <c r="A18" s="22" t="s">
        <v>152</v>
      </c>
      <c r="B18" s="68" t="s">
        <v>41</v>
      </c>
      <c r="C18" s="83" t="s">
        <v>45</v>
      </c>
      <c r="D18" s="16">
        <f>m.sheet!I80</f>
        <v>64.169723444846156</v>
      </c>
      <c r="E18" s="52">
        <v>35091.949999999997</v>
      </c>
      <c r="F18" s="51">
        <f t="shared" si="0"/>
        <v>2251840.7266403688</v>
      </c>
    </row>
    <row r="19" spans="1:6" ht="28.8" hidden="1">
      <c r="A19" s="22" t="s">
        <v>278</v>
      </c>
      <c r="B19" s="66" t="s">
        <v>38</v>
      </c>
      <c r="C19" s="83" t="s">
        <v>24</v>
      </c>
      <c r="D19" s="16">
        <f>m.sheet!I125</f>
        <v>35.819295016987546</v>
      </c>
      <c r="E19" s="54">
        <v>12051.65</v>
      </c>
      <c r="F19" s="52">
        <f>E19*D19</f>
        <v>431681.60679147794</v>
      </c>
    </row>
    <row r="20" spans="1:6" hidden="1">
      <c r="A20" s="22" t="s">
        <v>279</v>
      </c>
      <c r="B20" s="69" t="str">
        <f>m.sheet!B127</f>
        <v>Pacca brick work in ground floor cement, sand mortar:- Ratio 1:4</v>
      </c>
      <c r="C20" s="18" t="s">
        <v>24</v>
      </c>
      <c r="D20" s="19">
        <f>m.sheet!I141</f>
        <v>27.708274348810875</v>
      </c>
      <c r="E20" s="55">
        <v>13038.15</v>
      </c>
      <c r="F20" s="52">
        <f>E20*D20</f>
        <v>361264.63720094849</v>
      </c>
    </row>
    <row r="21" spans="1:6" ht="30" hidden="1" customHeight="1">
      <c r="A21" s="22" t="s">
        <v>153</v>
      </c>
      <c r="B21" s="70" t="s">
        <v>26</v>
      </c>
      <c r="C21" s="82" t="s">
        <v>25</v>
      </c>
      <c r="D21" s="15">
        <f>m.sheet!I149</f>
        <v>229.2093023255814</v>
      </c>
      <c r="E21" s="52">
        <v>422.75</v>
      </c>
      <c r="F21" s="52">
        <f t="shared" ref="F21:F29" si="1">E21*D21</f>
        <v>96898.232558139542</v>
      </c>
    </row>
    <row r="22" spans="1:6" ht="30" hidden="1" customHeight="1">
      <c r="A22" s="22" t="s">
        <v>154</v>
      </c>
      <c r="B22" s="66" t="s">
        <v>27</v>
      </c>
      <c r="C22" s="83" t="s">
        <v>25</v>
      </c>
      <c r="D22" s="16">
        <f>m.sheet!I157</f>
        <v>182.13953488372096</v>
      </c>
      <c r="E22" s="54">
        <v>565.25</v>
      </c>
      <c r="F22" s="52">
        <f t="shared" si="1"/>
        <v>102954.37209302327</v>
      </c>
    </row>
    <row r="23" spans="1:6" ht="30" hidden="1" customHeight="1">
      <c r="A23" s="22" t="s">
        <v>280</v>
      </c>
      <c r="B23" s="66" t="s">
        <v>28</v>
      </c>
      <c r="C23" s="81" t="s">
        <v>25</v>
      </c>
      <c r="D23" s="21">
        <f>m.sheet!I164</f>
        <v>193.39534883720933</v>
      </c>
      <c r="E23" s="55">
        <v>472.4</v>
      </c>
      <c r="F23" s="52">
        <f t="shared" si="1"/>
        <v>91359.962790697682</v>
      </c>
    </row>
    <row r="24" spans="1:6" ht="43.2" hidden="1">
      <c r="A24" s="22" t="s">
        <v>155</v>
      </c>
      <c r="B24" s="65" t="s">
        <v>46</v>
      </c>
      <c r="C24" s="83" t="s">
        <v>25</v>
      </c>
      <c r="D24" s="16">
        <f>D23+D22+D21</f>
        <v>604.74418604651169</v>
      </c>
      <c r="E24" s="52">
        <v>51.2</v>
      </c>
      <c r="F24" s="52">
        <f t="shared" si="1"/>
        <v>30962.902325581399</v>
      </c>
    </row>
    <row r="25" spans="1:6" hidden="1">
      <c r="A25" s="22" t="s">
        <v>156</v>
      </c>
      <c r="B25" s="68" t="s">
        <v>47</v>
      </c>
      <c r="C25" s="83" t="s">
        <v>25</v>
      </c>
      <c r="D25" s="16">
        <f>D24</f>
        <v>604.74418604651169</v>
      </c>
      <c r="E25" s="52">
        <v>179.25</v>
      </c>
      <c r="F25" s="52">
        <f t="shared" si="1"/>
        <v>108400.39534883722</v>
      </c>
    </row>
    <row r="26" spans="1:6" ht="43.2" hidden="1">
      <c r="A26" s="22" t="s">
        <v>157</v>
      </c>
      <c r="B26" s="70" t="s">
        <v>29</v>
      </c>
      <c r="C26" s="82" t="s">
        <v>25</v>
      </c>
      <c r="D26" s="15">
        <f>m.sheet!I193</f>
        <v>22.601162790697675</v>
      </c>
      <c r="E26" s="51">
        <v>864.85</v>
      </c>
      <c r="F26" s="52">
        <f t="shared" si="1"/>
        <v>19546.615639534884</v>
      </c>
    </row>
    <row r="27" spans="1:6" ht="57.6" hidden="1">
      <c r="A27" s="22" t="s">
        <v>158</v>
      </c>
      <c r="B27" s="66" t="s">
        <v>30</v>
      </c>
      <c r="C27" s="83" t="s">
        <v>25</v>
      </c>
      <c r="D27" s="16">
        <f>m.sheet!I205</f>
        <v>88.38372093023257</v>
      </c>
      <c r="E27" s="52">
        <v>909.95</v>
      </c>
      <c r="F27" s="52">
        <f t="shared" si="1"/>
        <v>80424.766860465126</v>
      </c>
    </row>
    <row r="28" spans="1:6" ht="86.4" hidden="1">
      <c r="A28" s="22" t="s">
        <v>159</v>
      </c>
      <c r="B28" s="65" t="s">
        <v>42</v>
      </c>
      <c r="C28" s="83" t="s">
        <v>25</v>
      </c>
      <c r="D28" s="16">
        <f>m.sheet!I171</f>
        <v>193.39534883720933</v>
      </c>
      <c r="E28" s="52">
        <v>2063.65</v>
      </c>
      <c r="F28" s="52">
        <f t="shared" si="1"/>
        <v>399100.31162790704</v>
      </c>
    </row>
    <row r="29" spans="1:6" ht="30" hidden="1" customHeight="1">
      <c r="A29" s="22" t="s">
        <v>281</v>
      </c>
      <c r="B29" s="68" t="s">
        <v>43</v>
      </c>
      <c r="C29" s="83" t="s">
        <v>44</v>
      </c>
      <c r="D29" s="83">
        <v>2</v>
      </c>
      <c r="E29" s="52">
        <v>997.2</v>
      </c>
      <c r="F29" s="52">
        <f t="shared" si="1"/>
        <v>1994.4</v>
      </c>
    </row>
    <row r="30" spans="1:6" ht="86.4" hidden="1">
      <c r="A30" s="22" t="s">
        <v>160</v>
      </c>
      <c r="B30" s="66" t="s">
        <v>61</v>
      </c>
      <c r="C30" s="83" t="s">
        <v>25</v>
      </c>
      <c r="D30" s="16">
        <f>m.sheet!I35</f>
        <v>159.93488372093023</v>
      </c>
      <c r="E30" s="54">
        <v>128.80000000000001</v>
      </c>
      <c r="F30" s="52">
        <f>E30*D30</f>
        <v>20599.613023255817</v>
      </c>
    </row>
    <row r="31" spans="1:6" ht="57.6" hidden="1">
      <c r="A31" s="22" t="s">
        <v>161</v>
      </c>
      <c r="B31" s="65" t="s">
        <v>48</v>
      </c>
      <c r="C31" s="83" t="s">
        <v>25</v>
      </c>
      <c r="D31" s="16">
        <f>m.sheet!I180</f>
        <v>68.455813953488374</v>
      </c>
      <c r="E31" s="54">
        <v>3037.15</v>
      </c>
      <c r="F31" s="52">
        <f>E31*D31</f>
        <v>207910.57534883721</v>
      </c>
    </row>
    <row r="32" spans="1:6" ht="86.4" hidden="1">
      <c r="A32" s="22" t="s">
        <v>282</v>
      </c>
      <c r="B32" s="66" t="s">
        <v>69</v>
      </c>
      <c r="C32" s="83" t="s">
        <v>25</v>
      </c>
      <c r="D32" s="16">
        <f>m.sheet!I225</f>
        <v>184.18604651162795</v>
      </c>
      <c r="E32" s="52">
        <v>5680.05</v>
      </c>
      <c r="F32" s="52">
        <f t="shared" ref="F32:F43" si="2">E32*D32</f>
        <v>1046185.9534883724</v>
      </c>
    </row>
    <row r="33" spans="1:6" ht="30" hidden="1" customHeight="1">
      <c r="A33" s="22" t="s">
        <v>162</v>
      </c>
      <c r="B33" s="66" t="s">
        <v>70</v>
      </c>
      <c r="C33" s="83"/>
      <c r="D33" s="16">
        <f>D32</f>
        <v>184.18604651162795</v>
      </c>
      <c r="E33" s="52">
        <v>67.55</v>
      </c>
      <c r="F33" s="52">
        <f t="shared" si="2"/>
        <v>12441.767441860467</v>
      </c>
    </row>
    <row r="34" spans="1:6" ht="86.4" hidden="1">
      <c r="A34" s="22" t="s">
        <v>163</v>
      </c>
      <c r="B34" s="66" t="s">
        <v>89</v>
      </c>
      <c r="C34" s="83" t="s">
        <v>25</v>
      </c>
      <c r="D34" s="16">
        <f>m.sheet!I278</f>
        <v>14.243720930232557</v>
      </c>
      <c r="E34" s="52">
        <v>3354.25</v>
      </c>
      <c r="F34" s="52">
        <f t="shared" si="2"/>
        <v>47777.000930232556</v>
      </c>
    </row>
    <row r="35" spans="1:6" ht="86.4" hidden="1">
      <c r="A35" s="22" t="s">
        <v>283</v>
      </c>
      <c r="B35" s="65" t="s">
        <v>90</v>
      </c>
      <c r="C35" s="83" t="s">
        <v>25</v>
      </c>
      <c r="D35" s="16">
        <f>m.sheet!I285</f>
        <v>24.558139534883722</v>
      </c>
      <c r="E35" s="52">
        <v>7283.35</v>
      </c>
      <c r="F35" s="52">
        <f t="shared" si="2"/>
        <v>178865.52558139537</v>
      </c>
    </row>
    <row r="36" spans="1:6" hidden="1">
      <c r="A36" s="22" t="s">
        <v>164</v>
      </c>
      <c r="B36" s="71" t="s">
        <v>92</v>
      </c>
      <c r="C36" s="83" t="s">
        <v>24</v>
      </c>
      <c r="D36" s="16">
        <f>m.sheet!I23</f>
        <v>176.58550396375992</v>
      </c>
      <c r="E36" s="56">
        <v>954.05</v>
      </c>
      <c r="F36" s="52">
        <f t="shared" si="2"/>
        <v>168471.40005662513</v>
      </c>
    </row>
    <row r="37" spans="1:6" ht="72" hidden="1">
      <c r="A37" s="22" t="s">
        <v>284</v>
      </c>
      <c r="B37" s="66" t="s">
        <v>71</v>
      </c>
      <c r="C37" s="83" t="s">
        <v>25</v>
      </c>
      <c r="D37" s="16">
        <f>m.sheet!I232</f>
        <v>15.348837209302326</v>
      </c>
      <c r="E37" s="52">
        <v>3821.6</v>
      </c>
      <c r="F37" s="52">
        <f t="shared" si="2"/>
        <v>58657.116279069771</v>
      </c>
    </row>
    <row r="38" spans="1:6" ht="100.8" hidden="1">
      <c r="A38" s="22" t="s">
        <v>285</v>
      </c>
      <c r="B38" s="66" t="s">
        <v>76</v>
      </c>
      <c r="C38" s="83" t="s">
        <v>25</v>
      </c>
      <c r="D38" s="16">
        <f>m.sheet!I241</f>
        <v>31.720930232558143</v>
      </c>
      <c r="E38" s="52">
        <v>5496.2</v>
      </c>
      <c r="F38" s="52">
        <f t="shared" si="2"/>
        <v>174344.57674418605</v>
      </c>
    </row>
    <row r="39" spans="1:6" ht="144" hidden="1">
      <c r="A39" s="22" t="s">
        <v>286</v>
      </c>
      <c r="B39" s="66" t="s">
        <v>72</v>
      </c>
      <c r="C39" s="83" t="s">
        <v>25</v>
      </c>
      <c r="D39" s="16">
        <f>m.sheet!I257</f>
        <v>23.944186046511629</v>
      </c>
      <c r="E39" s="52">
        <v>12613.65</v>
      </c>
      <c r="F39" s="52">
        <f t="shared" si="2"/>
        <v>302023.5823255814</v>
      </c>
    </row>
    <row r="40" spans="1:6" ht="72" hidden="1">
      <c r="A40" s="22" t="s">
        <v>287</v>
      </c>
      <c r="B40" s="66" t="s">
        <v>73</v>
      </c>
      <c r="C40" s="83" t="s">
        <v>25</v>
      </c>
      <c r="D40" s="16">
        <f>m.sheet!I249</f>
        <v>23.944186046511629</v>
      </c>
      <c r="E40" s="52">
        <v>14870.3</v>
      </c>
      <c r="F40" s="52">
        <f t="shared" si="2"/>
        <v>356057.22976744187</v>
      </c>
    </row>
    <row r="41" spans="1:6" ht="115.2" hidden="1">
      <c r="A41" s="22" t="s">
        <v>165</v>
      </c>
      <c r="B41" s="66" t="s">
        <v>74</v>
      </c>
      <c r="C41" s="83" t="s">
        <v>25</v>
      </c>
      <c r="D41" s="16">
        <f>m.sheet!I264</f>
        <v>7.7767441860465123</v>
      </c>
      <c r="E41" s="52">
        <v>35865.699999999997</v>
      </c>
      <c r="F41" s="52">
        <f t="shared" si="2"/>
        <v>278918.37395348836</v>
      </c>
    </row>
    <row r="42" spans="1:6" ht="115.2" hidden="1">
      <c r="A42" s="22" t="s">
        <v>166</v>
      </c>
      <c r="B42" s="66" t="s">
        <v>75</v>
      </c>
      <c r="C42" s="83" t="s">
        <v>25</v>
      </c>
      <c r="D42" s="16">
        <f>m.sheet!I271</f>
        <v>5.525581395348838</v>
      </c>
      <c r="E42" s="52">
        <v>26114.55</v>
      </c>
      <c r="F42" s="52">
        <f t="shared" si="2"/>
        <v>144298.07162790699</v>
      </c>
    </row>
    <row r="43" spans="1:6" ht="30" hidden="1" customHeight="1">
      <c r="A43" s="22" t="s">
        <v>167</v>
      </c>
      <c r="B43" s="72" t="s">
        <v>91</v>
      </c>
      <c r="C43" s="83" t="s">
        <v>25</v>
      </c>
      <c r="D43" s="16">
        <f>m.sheet!I292</f>
        <v>13.097674418604653</v>
      </c>
      <c r="E43" s="57">
        <v>4776.8999999999996</v>
      </c>
      <c r="F43" s="52">
        <f t="shared" si="2"/>
        <v>62566.280930232562</v>
      </c>
    </row>
    <row r="44" spans="1:6" hidden="1">
      <c r="A44" s="1"/>
      <c r="B44" s="95" t="s">
        <v>126</v>
      </c>
      <c r="C44" s="95"/>
      <c r="D44" s="95"/>
      <c r="E44" s="95"/>
      <c r="F44" s="58">
        <f>SUM(F5:F43)</f>
        <v>11431765.08095515</v>
      </c>
    </row>
    <row r="45" spans="1:6" ht="15.6" hidden="1">
      <c r="A45" s="17"/>
      <c r="B45" s="73" t="s">
        <v>134</v>
      </c>
      <c r="C45" s="83"/>
      <c r="D45" s="83"/>
      <c r="E45" s="53"/>
      <c r="F45" s="53"/>
    </row>
    <row r="46" spans="1:6" ht="43.2" hidden="1">
      <c r="A46" s="1" t="s">
        <v>214</v>
      </c>
      <c r="B46" s="71" t="s">
        <v>95</v>
      </c>
      <c r="C46" s="1" t="s">
        <v>44</v>
      </c>
      <c r="D46" s="1">
        <f>'electrical works'!D5</f>
        <v>16</v>
      </c>
      <c r="E46" s="57">
        <v>1890.35</v>
      </c>
      <c r="F46" s="57">
        <f>E46*D46</f>
        <v>30245.599999999999</v>
      </c>
    </row>
    <row r="47" spans="1:6" ht="57.6" hidden="1">
      <c r="A47" s="1" t="s">
        <v>217</v>
      </c>
      <c r="B47" s="71" t="s">
        <v>97</v>
      </c>
      <c r="C47" s="1" t="s">
        <v>44</v>
      </c>
      <c r="D47" s="1">
        <f>'electrical works'!D6</f>
        <v>8</v>
      </c>
      <c r="E47" s="57">
        <v>9218.15</v>
      </c>
      <c r="F47" s="57">
        <f>E47*D47</f>
        <v>73745.2</v>
      </c>
    </row>
    <row r="48" spans="1:6" ht="28.8" hidden="1">
      <c r="A48" s="1" t="s">
        <v>218</v>
      </c>
      <c r="B48" s="71" t="s">
        <v>98</v>
      </c>
      <c r="C48" s="1" t="s">
        <v>44</v>
      </c>
      <c r="D48" s="1">
        <f>'electrical works'!D7</f>
        <v>8</v>
      </c>
      <c r="E48" s="57">
        <v>88.95</v>
      </c>
      <c r="F48" s="57">
        <f>E48*D48</f>
        <v>711.6</v>
      </c>
    </row>
    <row r="49" spans="1:6" ht="115.2" hidden="1">
      <c r="A49" s="1" t="s">
        <v>219</v>
      </c>
      <c r="B49" s="71" t="s">
        <v>99</v>
      </c>
      <c r="C49" s="1" t="s">
        <v>100</v>
      </c>
      <c r="D49" s="1">
        <f>'electrical works'!D8</f>
        <v>0</v>
      </c>
      <c r="E49" s="57">
        <v>23326.5</v>
      </c>
      <c r="F49" s="57">
        <f t="shared" ref="F49:F70" si="3">E49*D49</f>
        <v>0</v>
      </c>
    </row>
    <row r="50" spans="1:6" ht="86.4" hidden="1">
      <c r="A50" s="1" t="s">
        <v>220</v>
      </c>
      <c r="B50" s="71" t="s">
        <v>101</v>
      </c>
      <c r="C50" s="1"/>
      <c r="D50" s="1">
        <f>'electrical works'!D9</f>
        <v>0</v>
      </c>
      <c r="E50" s="57"/>
      <c r="F50" s="57">
        <f t="shared" si="3"/>
        <v>0</v>
      </c>
    </row>
    <row r="51" spans="1:6" hidden="1">
      <c r="A51" s="1" t="s">
        <v>216</v>
      </c>
      <c r="B51" s="74" t="s">
        <v>102</v>
      </c>
      <c r="C51" s="1" t="s">
        <v>44</v>
      </c>
      <c r="D51" s="1">
        <f>'electrical works'!D10</f>
        <v>6</v>
      </c>
      <c r="E51" s="57">
        <v>1546.35</v>
      </c>
      <c r="F51" s="57">
        <f t="shared" si="3"/>
        <v>9278.0999999999985</v>
      </c>
    </row>
    <row r="52" spans="1:6" hidden="1">
      <c r="A52" s="1" t="s">
        <v>221</v>
      </c>
      <c r="B52" s="74" t="s">
        <v>103</v>
      </c>
      <c r="C52" s="1" t="s">
        <v>44</v>
      </c>
      <c r="D52" s="1">
        <f>'electrical works'!D11</f>
        <v>2</v>
      </c>
      <c r="E52" s="57">
        <v>1403.5</v>
      </c>
      <c r="F52" s="57">
        <f t="shared" si="3"/>
        <v>2807</v>
      </c>
    </row>
    <row r="53" spans="1:6" ht="100.8" hidden="1">
      <c r="A53" s="1" t="s">
        <v>215</v>
      </c>
      <c r="B53" s="71" t="s">
        <v>104</v>
      </c>
      <c r="C53" s="1"/>
      <c r="D53" s="1">
        <f>'electrical works'!D12</f>
        <v>0</v>
      </c>
      <c r="E53" s="57"/>
      <c r="F53" s="57">
        <f t="shared" si="3"/>
        <v>0</v>
      </c>
    </row>
    <row r="54" spans="1:6" hidden="1">
      <c r="A54" s="1" t="s">
        <v>222</v>
      </c>
      <c r="B54" s="74" t="s">
        <v>105</v>
      </c>
      <c r="C54" s="1" t="s">
        <v>44</v>
      </c>
      <c r="D54" s="1">
        <f>'electrical works'!D13</f>
        <v>2</v>
      </c>
      <c r="E54" s="57">
        <v>12213.35</v>
      </c>
      <c r="F54" s="57">
        <f t="shared" si="3"/>
        <v>24426.7</v>
      </c>
    </row>
    <row r="55" spans="1:6" hidden="1">
      <c r="A55" s="1" t="s">
        <v>223</v>
      </c>
      <c r="B55" s="74" t="s">
        <v>106</v>
      </c>
      <c r="C55" s="1" t="s">
        <v>44</v>
      </c>
      <c r="D55" s="1">
        <f>'electrical works'!D14</f>
        <v>2</v>
      </c>
      <c r="E55" s="57">
        <v>11313.35</v>
      </c>
      <c r="F55" s="57">
        <f t="shared" si="3"/>
        <v>22626.7</v>
      </c>
    </row>
    <row r="56" spans="1:6" ht="158.4" hidden="1">
      <c r="A56" s="1" t="s">
        <v>224</v>
      </c>
      <c r="B56" s="71" t="s">
        <v>107</v>
      </c>
      <c r="C56" s="1" t="s">
        <v>100</v>
      </c>
      <c r="D56" s="1">
        <f>'electrical works'!D15</f>
        <v>2</v>
      </c>
      <c r="E56" s="57">
        <v>4270.6499999999996</v>
      </c>
      <c r="F56" s="57">
        <f t="shared" si="3"/>
        <v>8541.2999999999993</v>
      </c>
    </row>
    <row r="57" spans="1:6" ht="57.6" hidden="1">
      <c r="A57" s="1" t="s">
        <v>225</v>
      </c>
      <c r="B57" s="71" t="s">
        <v>108</v>
      </c>
      <c r="C57" s="1"/>
      <c r="D57" s="1">
        <f>'electrical works'!D16</f>
        <v>0</v>
      </c>
      <c r="E57" s="57"/>
      <c r="F57" s="57">
        <f t="shared" si="3"/>
        <v>0</v>
      </c>
    </row>
    <row r="58" spans="1:6" hidden="1">
      <c r="A58" s="1" t="s">
        <v>226</v>
      </c>
      <c r="B58" s="74" t="s">
        <v>109</v>
      </c>
      <c r="C58" s="1" t="s">
        <v>110</v>
      </c>
      <c r="D58" s="1">
        <f>'electrical works'!D17</f>
        <v>100</v>
      </c>
      <c r="E58" s="57">
        <v>324.35000000000002</v>
      </c>
      <c r="F58" s="57">
        <f t="shared" si="3"/>
        <v>32435.000000000004</v>
      </c>
    </row>
    <row r="59" spans="1:6" ht="72" hidden="1">
      <c r="A59" s="1" t="s">
        <v>227</v>
      </c>
      <c r="B59" s="71" t="s">
        <v>111</v>
      </c>
      <c r="C59" s="1" t="s">
        <v>112</v>
      </c>
      <c r="D59" s="1">
        <f>'electrical works'!D18</f>
        <v>1</v>
      </c>
      <c r="E59" s="57">
        <v>12377.45</v>
      </c>
      <c r="F59" s="57">
        <f t="shared" si="3"/>
        <v>12377.45</v>
      </c>
    </row>
    <row r="60" spans="1:6" ht="57.6" hidden="1">
      <c r="A60" s="1" t="s">
        <v>228</v>
      </c>
      <c r="B60" s="71" t="s">
        <v>113</v>
      </c>
      <c r="C60" s="1"/>
      <c r="D60" s="1">
        <f>'electrical works'!D19</f>
        <v>0</v>
      </c>
      <c r="E60" s="57"/>
      <c r="F60" s="57">
        <f t="shared" si="3"/>
        <v>0</v>
      </c>
    </row>
    <row r="61" spans="1:6" hidden="1">
      <c r="A61" s="1" t="s">
        <v>229</v>
      </c>
      <c r="B61" s="74" t="s">
        <v>114</v>
      </c>
      <c r="C61" s="1" t="s">
        <v>44</v>
      </c>
      <c r="D61" s="1">
        <f>'electrical works'!D20</f>
        <v>2</v>
      </c>
      <c r="E61" s="57">
        <v>1039.2</v>
      </c>
      <c r="F61" s="57">
        <f t="shared" si="3"/>
        <v>2078.4</v>
      </c>
    </row>
    <row r="62" spans="1:6" hidden="1">
      <c r="A62" s="1" t="s">
        <v>230</v>
      </c>
      <c r="B62" s="74" t="s">
        <v>115</v>
      </c>
      <c r="C62" s="1" t="s">
        <v>44</v>
      </c>
      <c r="D62" s="1">
        <f>'electrical works'!D21</f>
        <v>4</v>
      </c>
      <c r="E62" s="57">
        <v>818.4</v>
      </c>
      <c r="F62" s="57">
        <f t="shared" si="3"/>
        <v>3273.6</v>
      </c>
    </row>
    <row r="63" spans="1:6" hidden="1">
      <c r="A63" s="1" t="s">
        <v>231</v>
      </c>
      <c r="B63" s="74" t="s">
        <v>116</v>
      </c>
      <c r="C63" s="1" t="s">
        <v>44</v>
      </c>
      <c r="D63" s="1">
        <f>'electrical works'!D22</f>
        <v>12</v>
      </c>
      <c r="E63" s="57">
        <v>591.6</v>
      </c>
      <c r="F63" s="57">
        <f t="shared" si="3"/>
        <v>7099.2000000000007</v>
      </c>
    </row>
    <row r="64" spans="1:6" hidden="1">
      <c r="A64" s="1" t="s">
        <v>232</v>
      </c>
      <c r="B64" s="74" t="s">
        <v>117</v>
      </c>
      <c r="C64" s="1" t="s">
        <v>44</v>
      </c>
      <c r="D64" s="1">
        <f>'electrical works'!D23</f>
        <v>28</v>
      </c>
      <c r="E64" s="57">
        <v>532.79999999999995</v>
      </c>
      <c r="F64" s="57">
        <f t="shared" si="3"/>
        <v>14918.399999999998</v>
      </c>
    </row>
    <row r="65" spans="1:6" ht="43.2" hidden="1">
      <c r="A65" s="1" t="s">
        <v>233</v>
      </c>
      <c r="B65" s="71" t="s">
        <v>118</v>
      </c>
      <c r="C65" s="1"/>
      <c r="D65" s="1">
        <f>'electrical works'!D24</f>
        <v>0</v>
      </c>
      <c r="E65" s="57"/>
      <c r="F65" s="57">
        <f t="shared" si="3"/>
        <v>0</v>
      </c>
    </row>
    <row r="66" spans="1:6" hidden="1">
      <c r="A66" s="1" t="s">
        <v>234</v>
      </c>
      <c r="B66" s="71" t="s">
        <v>119</v>
      </c>
      <c r="C66" s="1" t="s">
        <v>44</v>
      </c>
      <c r="D66" s="1">
        <f>'electrical works'!D25</f>
        <v>28</v>
      </c>
      <c r="E66" s="57">
        <v>582.25</v>
      </c>
      <c r="F66" s="57">
        <f t="shared" si="3"/>
        <v>16303</v>
      </c>
    </row>
    <row r="67" spans="1:6" ht="57.6" hidden="1">
      <c r="A67" s="1" t="s">
        <v>235</v>
      </c>
      <c r="B67" s="71" t="s">
        <v>120</v>
      </c>
      <c r="C67" s="1"/>
      <c r="D67" s="1">
        <f>'electrical works'!D26</f>
        <v>0</v>
      </c>
      <c r="E67" s="57"/>
      <c r="F67" s="57">
        <f t="shared" si="3"/>
        <v>0</v>
      </c>
    </row>
    <row r="68" spans="1:6" hidden="1">
      <c r="A68" s="1" t="s">
        <v>236</v>
      </c>
      <c r="B68" s="74" t="s">
        <v>121</v>
      </c>
      <c r="C68" s="1"/>
      <c r="D68" s="1">
        <f>'electrical works'!D27</f>
        <v>0</v>
      </c>
      <c r="E68" s="57"/>
      <c r="F68" s="57">
        <f t="shared" si="3"/>
        <v>0</v>
      </c>
    </row>
    <row r="69" spans="1:6" hidden="1">
      <c r="A69" s="1" t="s">
        <v>237</v>
      </c>
      <c r="B69" s="74" t="s">
        <v>122</v>
      </c>
      <c r="C69" s="1" t="s">
        <v>124</v>
      </c>
      <c r="D69" s="1">
        <f>'electrical works'!D28</f>
        <v>50</v>
      </c>
      <c r="E69" s="57">
        <v>104.9</v>
      </c>
      <c r="F69" s="57">
        <f t="shared" si="3"/>
        <v>5245</v>
      </c>
    </row>
    <row r="70" spans="1:6" hidden="1">
      <c r="A70" s="1" t="s">
        <v>238</v>
      </c>
      <c r="B70" s="74" t="s">
        <v>123</v>
      </c>
      <c r="C70" s="1" t="s">
        <v>124</v>
      </c>
      <c r="D70" s="1">
        <f>'electrical works'!D29</f>
        <v>50</v>
      </c>
      <c r="E70" s="57">
        <v>117.45</v>
      </c>
      <c r="F70" s="57">
        <f t="shared" si="3"/>
        <v>5872.5</v>
      </c>
    </row>
    <row r="71" spans="1:6" hidden="1">
      <c r="A71" s="1"/>
      <c r="B71" s="75" t="s">
        <v>135</v>
      </c>
      <c r="C71" s="26"/>
      <c r="D71" s="26"/>
      <c r="E71" s="59"/>
      <c r="F71" s="59">
        <f>SUM(F46:F70)</f>
        <v>271984.75</v>
      </c>
    </row>
    <row r="72" spans="1:6" hidden="1">
      <c r="B72" s="76" t="s">
        <v>136</v>
      </c>
    </row>
    <row r="73" spans="1:6" ht="31.2" hidden="1">
      <c r="A73" s="17" t="s">
        <v>239</v>
      </c>
      <c r="B73" s="77" t="s">
        <v>137</v>
      </c>
      <c r="C73" s="28" t="s">
        <v>25</v>
      </c>
      <c r="D73" s="28">
        <v>163.69999999999999</v>
      </c>
      <c r="E73" s="57">
        <v>1291.6500000000001</v>
      </c>
      <c r="F73" s="60">
        <f t="shared" ref="F73" si="4">E73*D73</f>
        <v>211443.10500000001</v>
      </c>
    </row>
    <row r="74" spans="1:6" ht="43.2" hidden="1">
      <c r="A74" s="17" t="s">
        <v>240</v>
      </c>
      <c r="B74" s="71" t="s">
        <v>81</v>
      </c>
      <c r="C74" s="27"/>
      <c r="D74" s="27"/>
      <c r="E74" s="61"/>
      <c r="F74" s="60"/>
    </row>
    <row r="75" spans="1:6" hidden="1">
      <c r="A75" s="17" t="s">
        <v>241</v>
      </c>
      <c r="B75" s="71" t="s">
        <v>80</v>
      </c>
      <c r="C75" s="28" t="s">
        <v>24</v>
      </c>
      <c r="D75" s="29">
        <v>49.83</v>
      </c>
      <c r="E75" s="60">
        <v>10965.15</v>
      </c>
      <c r="F75" s="60">
        <f>E75*D75</f>
        <v>546393.42449999996</v>
      </c>
    </row>
    <row r="76" spans="1:6" ht="43.2" hidden="1">
      <c r="A76" s="17" t="s">
        <v>242</v>
      </c>
      <c r="B76" s="72" t="s">
        <v>140</v>
      </c>
      <c r="C76" s="28" t="s">
        <v>141</v>
      </c>
      <c r="D76" s="29">
        <v>735</v>
      </c>
      <c r="E76" s="60">
        <v>116.95</v>
      </c>
      <c r="F76" s="60">
        <f>E76*D76</f>
        <v>85958.25</v>
      </c>
    </row>
    <row r="77" spans="1:6" hidden="1">
      <c r="A77" s="17" t="s">
        <v>243</v>
      </c>
      <c r="B77" s="74"/>
      <c r="C77" s="83"/>
      <c r="D77" s="83"/>
      <c r="E77" s="52"/>
      <c r="F77" s="52"/>
    </row>
    <row r="78" spans="1:6" ht="57.6" hidden="1">
      <c r="A78" s="17" t="s">
        <v>244</v>
      </c>
      <c r="B78" s="65" t="s">
        <v>32</v>
      </c>
      <c r="C78" s="82" t="s">
        <v>24</v>
      </c>
      <c r="D78" s="15">
        <f>'m.sheet (2)'!I10</f>
        <v>22.423556058890149</v>
      </c>
      <c r="E78" s="51">
        <v>333.5</v>
      </c>
      <c r="F78" s="51">
        <v>3427.533975084938</v>
      </c>
    </row>
    <row r="79" spans="1:6" hidden="1">
      <c r="A79" s="17" t="s">
        <v>245</v>
      </c>
      <c r="B79" s="66" t="s">
        <v>33</v>
      </c>
      <c r="C79" s="83" t="s">
        <v>24</v>
      </c>
      <c r="D79" s="15">
        <f>D78</f>
        <v>22.423556058890149</v>
      </c>
      <c r="E79" s="52">
        <v>160.55000000000001</v>
      </c>
      <c r="F79" s="51">
        <v>1650.0467157417895</v>
      </c>
    </row>
    <row r="80" spans="1:6" ht="28.8" hidden="1">
      <c r="A80" s="17" t="s">
        <v>246</v>
      </c>
      <c r="B80" s="67" t="s">
        <v>31</v>
      </c>
      <c r="C80" s="81" t="s">
        <v>24</v>
      </c>
      <c r="D80" s="15">
        <f>D79</f>
        <v>22.423556058890149</v>
      </c>
      <c r="E80" s="52">
        <v>230.5</v>
      </c>
      <c r="F80" s="51">
        <v>2368.9552661381654</v>
      </c>
    </row>
    <row r="81" spans="1:6" ht="43.2" hidden="1">
      <c r="A81" s="17" t="s">
        <v>247</v>
      </c>
      <c r="B81" s="66" t="s">
        <v>81</v>
      </c>
      <c r="C81" s="17"/>
      <c r="D81" s="17"/>
      <c r="E81" s="53"/>
      <c r="F81" s="51"/>
    </row>
    <row r="82" spans="1:6" hidden="1">
      <c r="A82" s="17" t="s">
        <v>248</v>
      </c>
      <c r="B82" s="66" t="s">
        <v>80</v>
      </c>
      <c r="C82" s="83" t="s">
        <v>24</v>
      </c>
      <c r="D82" s="16">
        <f>'m.sheet (2)'!I34</f>
        <v>1.1211778029445074</v>
      </c>
      <c r="E82" s="52">
        <v>10965.15</v>
      </c>
      <c r="F82" s="51">
        <v>9466.289745186863</v>
      </c>
    </row>
    <row r="83" spans="1:6" hidden="1">
      <c r="A83" s="17" t="s">
        <v>249</v>
      </c>
      <c r="B83" s="68" t="s">
        <v>83</v>
      </c>
      <c r="C83" s="83" t="s">
        <v>24</v>
      </c>
      <c r="D83" s="16">
        <f>'m.sheet (2)'!I41</f>
        <v>0.84088335220838062</v>
      </c>
      <c r="E83" s="52">
        <v>12452.85</v>
      </c>
      <c r="F83" s="51">
        <v>9307.9060022650083</v>
      </c>
    </row>
    <row r="84" spans="1:6" hidden="1">
      <c r="A84" s="17" t="s">
        <v>250</v>
      </c>
      <c r="B84" s="68" t="s">
        <v>82</v>
      </c>
      <c r="C84" s="83" t="s">
        <v>24</v>
      </c>
      <c r="D84" s="16">
        <f>'m.sheet (2)'!I49</f>
        <v>0.51574178935447335</v>
      </c>
      <c r="E84" s="52">
        <v>14494.9</v>
      </c>
      <c r="F84" s="51">
        <v>20314.200169875425</v>
      </c>
    </row>
    <row r="85" spans="1:6" hidden="1">
      <c r="A85" s="17" t="s">
        <v>251</v>
      </c>
      <c r="B85" s="68" t="s">
        <v>85</v>
      </c>
      <c r="C85" s="83" t="s">
        <v>24</v>
      </c>
      <c r="D85" s="16">
        <f>'m.sheet (2)'!I63</f>
        <v>5.045300113250283</v>
      </c>
      <c r="E85" s="52">
        <v>4478.8</v>
      </c>
      <c r="F85" s="51">
        <v>8787.6795016987562</v>
      </c>
    </row>
    <row r="86" spans="1:6" ht="115.2" hidden="1">
      <c r="A86" s="17" t="s">
        <v>252</v>
      </c>
      <c r="B86" s="66" t="s">
        <v>37</v>
      </c>
      <c r="C86" s="17"/>
      <c r="D86" s="17"/>
      <c r="E86" s="53"/>
      <c r="F86" s="51"/>
    </row>
    <row r="87" spans="1:6" ht="86.4" hidden="1">
      <c r="A87" s="17" t="s">
        <v>253</v>
      </c>
      <c r="B87" s="66" t="s">
        <v>35</v>
      </c>
      <c r="C87" s="83" t="s">
        <v>24</v>
      </c>
      <c r="D87" s="16">
        <f>'m.sheet (2)'!I79</f>
        <v>2.8029445073612687</v>
      </c>
      <c r="E87" s="52">
        <v>17857.8</v>
      </c>
      <c r="F87" s="51">
        <v>27529.932332955832</v>
      </c>
    </row>
    <row r="88" spans="1:6" ht="57.6" hidden="1">
      <c r="A88" s="17" t="s">
        <v>254</v>
      </c>
      <c r="B88" s="66" t="s">
        <v>36</v>
      </c>
      <c r="C88" s="83" t="s">
        <v>24</v>
      </c>
      <c r="D88" s="16">
        <f>'m.sheet (2)'!I87</f>
        <v>13.080407701019253</v>
      </c>
      <c r="E88" s="52">
        <v>22659.55</v>
      </c>
      <c r="F88" s="51">
        <v>35638.10879105323</v>
      </c>
    </row>
    <row r="89" spans="1:6" ht="72" hidden="1">
      <c r="A89" s="17" t="s">
        <v>255</v>
      </c>
      <c r="B89" s="66" t="s">
        <v>39</v>
      </c>
      <c r="C89" s="17"/>
      <c r="D89" s="17"/>
      <c r="E89" s="53"/>
      <c r="F89" s="51">
        <v>0</v>
      </c>
    </row>
    <row r="90" spans="1:6" hidden="1">
      <c r="A90" s="17" t="s">
        <v>256</v>
      </c>
      <c r="B90" s="68" t="s">
        <v>40</v>
      </c>
      <c r="C90" s="83" t="s">
        <v>45</v>
      </c>
      <c r="D90" s="16">
        <f>'m.sheet (2)'!I56</f>
        <v>18.405511811023626</v>
      </c>
      <c r="E90" s="52">
        <v>34702.15</v>
      </c>
      <c r="F90" s="51">
        <v>416425.80000000005</v>
      </c>
    </row>
    <row r="91" spans="1:6" ht="28.8" hidden="1">
      <c r="A91" s="17" t="s">
        <v>257</v>
      </c>
      <c r="B91" s="66" t="s">
        <v>38</v>
      </c>
      <c r="C91" s="83" t="s">
        <v>24</v>
      </c>
      <c r="D91" s="16">
        <f>'m.sheet (2)'!I87</f>
        <v>13.080407701019253</v>
      </c>
      <c r="E91" s="54">
        <v>12051.65</v>
      </c>
      <c r="F91" s="52">
        <v>32935.60351783692</v>
      </c>
    </row>
    <row r="92" spans="1:6" ht="28.8" hidden="1">
      <c r="A92" s="17" t="s">
        <v>258</v>
      </c>
      <c r="B92" s="69" t="str">
        <f>B19</f>
        <v>Pacca brick work in foundation and plinth in:-i) Cement, sand mortar:-Ratio 1:4</v>
      </c>
      <c r="C92" s="18" t="s">
        <v>24</v>
      </c>
      <c r="D92" s="19">
        <f>'m.sheet (2)'!I100</f>
        <v>9.4832955832389576</v>
      </c>
      <c r="E92" s="55">
        <v>13038.15</v>
      </c>
      <c r="F92" s="52">
        <v>46747.415646234425</v>
      </c>
    </row>
    <row r="93" spans="1:6" hidden="1">
      <c r="A93" s="17" t="s">
        <v>259</v>
      </c>
      <c r="B93" s="70" t="s">
        <v>26</v>
      </c>
      <c r="C93" s="82" t="s">
        <v>25</v>
      </c>
      <c r="D93" s="15">
        <f>'m.sheet (2)'!I108</f>
        <v>57.302325581395351</v>
      </c>
      <c r="E93" s="52">
        <v>422.75</v>
      </c>
      <c r="F93" s="52">
        <v>8651.6279069767461</v>
      </c>
    </row>
    <row r="94" spans="1:6" hidden="1">
      <c r="A94" s="17" t="s">
        <v>260</v>
      </c>
      <c r="B94" s="66" t="s">
        <v>27</v>
      </c>
      <c r="C94" s="83" t="s">
        <v>25</v>
      </c>
      <c r="D94" s="16">
        <f>'m.sheet (2)'!I116</f>
        <v>47.069767441860463</v>
      </c>
      <c r="E94" s="54">
        <v>565.25</v>
      </c>
      <c r="F94" s="52">
        <v>11567.906976744189</v>
      </c>
    </row>
    <row r="95" spans="1:6" ht="28.8" hidden="1">
      <c r="A95" s="17" t="s">
        <v>261</v>
      </c>
      <c r="B95" s="66" t="s">
        <v>28</v>
      </c>
      <c r="C95" s="81" t="s">
        <v>25</v>
      </c>
      <c r="D95" s="21">
        <f>'m.sheet (2)'!I123</f>
        <v>9.2093023255813975</v>
      </c>
      <c r="E95" s="55">
        <v>472.4</v>
      </c>
      <c r="F95" s="52">
        <v>1208.4651162790699</v>
      </c>
    </row>
    <row r="96" spans="1:6" ht="43.2" hidden="1">
      <c r="A96" s="17" t="s">
        <v>262</v>
      </c>
      <c r="B96" s="65" t="s">
        <v>46</v>
      </c>
      <c r="C96" s="83" t="s">
        <v>25</v>
      </c>
      <c r="D96" s="16">
        <f>D95+D94+D93</f>
        <v>113.58139534883722</v>
      </c>
      <c r="E96" s="52">
        <v>51.2</v>
      </c>
      <c r="F96" s="52">
        <v>2226.6046511627915</v>
      </c>
    </row>
    <row r="97" spans="1:6" hidden="1">
      <c r="A97" s="17" t="s">
        <v>263</v>
      </c>
      <c r="B97" s="68" t="s">
        <v>47</v>
      </c>
      <c r="C97" s="83" t="s">
        <v>25</v>
      </c>
      <c r="D97" s="16">
        <f>D96</f>
        <v>113.58139534883722</v>
      </c>
      <c r="E97" s="52">
        <v>179.25</v>
      </c>
      <c r="F97" s="52">
        <v>7795.2906976744207</v>
      </c>
    </row>
    <row r="98" spans="1:6" ht="43.2" hidden="1">
      <c r="A98" s="17" t="s">
        <v>264</v>
      </c>
      <c r="B98" s="70" t="s">
        <v>29</v>
      </c>
      <c r="C98" s="82" t="s">
        <v>25</v>
      </c>
      <c r="D98" s="15">
        <f>'m.sheet (2)'!I138</f>
        <v>4.2976744186046512</v>
      </c>
      <c r="E98" s="51">
        <v>864.85</v>
      </c>
      <c r="F98" s="52">
        <v>2654.8883720930235</v>
      </c>
    </row>
    <row r="99" spans="1:6" ht="57.6" hidden="1">
      <c r="A99" s="17" t="s">
        <v>265</v>
      </c>
      <c r="B99" s="66" t="s">
        <v>30</v>
      </c>
      <c r="C99" s="83" t="s">
        <v>25</v>
      </c>
      <c r="D99" s="16">
        <f>'m.sheet (2)'!I146</f>
        <v>57.302325581395351</v>
      </c>
      <c r="E99" s="52">
        <v>909.95</v>
      </c>
      <c r="F99" s="52">
        <v>18622.232558139538</v>
      </c>
    </row>
    <row r="100" spans="1:6" ht="86.4" hidden="1">
      <c r="A100" s="17" t="s">
        <v>266</v>
      </c>
      <c r="B100" s="65" t="s">
        <v>42</v>
      </c>
      <c r="C100" s="83" t="s">
        <v>25</v>
      </c>
      <c r="D100" s="16">
        <f>'m.sheet (2)'!I130</f>
        <v>9.2093023255813975</v>
      </c>
      <c r="E100" s="52">
        <v>2063.65</v>
      </c>
      <c r="F100" s="52">
        <v>5279.1046511627919</v>
      </c>
    </row>
    <row r="101" spans="1:6" hidden="1">
      <c r="A101" s="17" t="s">
        <v>267</v>
      </c>
      <c r="B101" s="68" t="s">
        <v>43</v>
      </c>
      <c r="C101" s="83" t="s">
        <v>44</v>
      </c>
      <c r="D101" s="83">
        <v>2</v>
      </c>
      <c r="E101" s="52">
        <v>997.2</v>
      </c>
      <c r="F101" s="52">
        <v>997.2</v>
      </c>
    </row>
    <row r="102" spans="1:6" ht="86.4" hidden="1">
      <c r="A102" s="17" t="s">
        <v>268</v>
      </c>
      <c r="B102" s="66" t="s">
        <v>61</v>
      </c>
      <c r="C102" s="83" t="s">
        <v>25</v>
      </c>
      <c r="D102" s="16">
        <f>'m.sheet (2)'!I26</f>
        <v>18.418604651162795</v>
      </c>
      <c r="E102" s="54">
        <v>128.80000000000001</v>
      </c>
      <c r="F102" s="52">
        <v>869.84930232558156</v>
      </c>
    </row>
    <row r="103" spans="1:6" ht="86.4" hidden="1">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83" t="s">
        <v>25</v>
      </c>
      <c r="D103" s="16">
        <f>[1]TOILET!I146</f>
        <v>20.465116279069772</v>
      </c>
      <c r="E103" s="52">
        <v>2725.9</v>
      </c>
      <c r="F103" s="52">
        <v>6973.2325581395362</v>
      </c>
    </row>
    <row r="104" spans="1:6" ht="86.4" hidden="1">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83" t="s">
        <v>25</v>
      </c>
      <c r="D104" s="16">
        <v>6.25</v>
      </c>
      <c r="E104" s="52">
        <v>3531</v>
      </c>
      <c r="F104" s="52">
        <v>36131.162790697679</v>
      </c>
    </row>
    <row r="105" spans="1:6" hidden="1">
      <c r="A105" s="17" t="s">
        <v>271</v>
      </c>
      <c r="B105" s="71" t="s">
        <v>92</v>
      </c>
      <c r="C105" s="83" t="s">
        <v>24</v>
      </c>
      <c r="D105" s="16">
        <f>'m.sheet (2)'!I18</f>
        <v>10.090600226500566</v>
      </c>
      <c r="E105" s="56">
        <v>954.05</v>
      </c>
      <c r="F105" s="52">
        <v>3565.5322763306908</v>
      </c>
    </row>
    <row r="106" spans="1:6" ht="72" hidden="1">
      <c r="A106" s="17" t="s">
        <v>272</v>
      </c>
      <c r="B106" s="66" t="s">
        <v>71</v>
      </c>
      <c r="C106" s="83" t="s">
        <v>25</v>
      </c>
      <c r="D106" s="16">
        <f>'m.sheet (2)'!I160</f>
        <v>4.6046511627906987</v>
      </c>
      <c r="E106" s="52">
        <v>3821.6</v>
      </c>
      <c r="F106" s="52">
        <v>46925.693023255815</v>
      </c>
    </row>
    <row r="107" spans="1:6" ht="100.8" hidden="1">
      <c r="A107" s="17" t="s">
        <v>273</v>
      </c>
      <c r="B107" s="66" t="s">
        <v>76</v>
      </c>
      <c r="C107" s="83" t="s">
        <v>25</v>
      </c>
      <c r="D107" s="16">
        <f>'m.sheet (2)'!I168</f>
        <v>17.037209302325582</v>
      </c>
      <c r="E107" s="52">
        <v>5496.2</v>
      </c>
      <c r="F107" s="52">
        <v>87172.288372093026</v>
      </c>
    </row>
    <row r="108" spans="1:6" ht="144" hidden="1">
      <c r="A108" s="17" t="s">
        <v>274</v>
      </c>
      <c r="B108" s="66" t="s">
        <v>72</v>
      </c>
      <c r="C108" s="83" t="s">
        <v>25</v>
      </c>
      <c r="D108" s="16">
        <f>'m.sheet (2)'!I175</f>
        <v>1.2279069767441861</v>
      </c>
      <c r="E108" s="52">
        <v>12613.65</v>
      </c>
      <c r="F108" s="52">
        <v>151011.7911627907</v>
      </c>
    </row>
    <row r="109" spans="1:6" ht="72" hidden="1">
      <c r="A109" s="17" t="s">
        <v>275</v>
      </c>
      <c r="B109" s="66" t="s">
        <v>73</v>
      </c>
      <c r="C109" s="83" t="s">
        <v>25</v>
      </c>
      <c r="D109" s="16">
        <f>'m.sheet (2)'!I182</f>
        <v>1.2279069767441861</v>
      </c>
      <c r="E109" s="52">
        <v>14870.3</v>
      </c>
      <c r="F109" s="52">
        <v>178028.61488372093</v>
      </c>
    </row>
    <row r="110" spans="1:6" ht="115.2" hidden="1">
      <c r="A110" s="17" t="s">
        <v>276</v>
      </c>
      <c r="B110" s="72" t="s">
        <v>168</v>
      </c>
      <c r="C110" s="83" t="s">
        <v>25</v>
      </c>
      <c r="D110" s="16">
        <f>'m.sheet (2)'!I189</f>
        <v>7.2906976744186052</v>
      </c>
      <c r="E110" s="62">
        <v>23622.75</v>
      </c>
      <c r="F110" s="52">
        <v>57408.776162790702</v>
      </c>
    </row>
    <row r="111" spans="1:6" hidden="1">
      <c r="A111" s="1"/>
      <c r="B111" s="95" t="s">
        <v>169</v>
      </c>
      <c r="C111" s="95"/>
      <c r="D111" s="95"/>
      <c r="E111" s="95"/>
      <c r="F111" s="58">
        <f>SUM(F73:F110)</f>
        <v>2085484.5126264489</v>
      </c>
    </row>
    <row r="112" spans="1:6">
      <c r="A112" s="1"/>
      <c r="B112" s="75" t="s">
        <v>170</v>
      </c>
      <c r="C112" s="80"/>
      <c r="D112" s="80"/>
      <c r="E112" s="63"/>
      <c r="F112" s="58"/>
    </row>
    <row r="113" spans="1:6" ht="28.8">
      <c r="A113" s="79" t="s">
        <v>288</v>
      </c>
      <c r="B113" s="71" t="s">
        <v>171</v>
      </c>
      <c r="C113" s="1" t="s">
        <v>44</v>
      </c>
      <c r="D113" s="1">
        <v>2</v>
      </c>
      <c r="E113" s="57"/>
      <c r="F113" s="57"/>
    </row>
    <row r="114" spans="1:6" ht="43.2">
      <c r="A114" s="79" t="s">
        <v>289</v>
      </c>
      <c r="B114" s="71" t="s">
        <v>172</v>
      </c>
      <c r="C114" s="1" t="s">
        <v>44</v>
      </c>
      <c r="D114" s="1">
        <v>1</v>
      </c>
      <c r="E114" s="57"/>
      <c r="F114" s="57"/>
    </row>
    <row r="115" spans="1:6" ht="72">
      <c r="A115" s="79" t="s">
        <v>290</v>
      </c>
      <c r="B115" s="71" t="s">
        <v>173</v>
      </c>
      <c r="C115" s="1"/>
      <c r="D115" s="1"/>
      <c r="E115" s="57"/>
      <c r="F115" s="57"/>
    </row>
    <row r="116" spans="1:6">
      <c r="A116" s="79" t="s">
        <v>291</v>
      </c>
      <c r="B116" s="74" t="s">
        <v>174</v>
      </c>
      <c r="C116" s="1" t="s">
        <v>44</v>
      </c>
      <c r="D116" s="1">
        <v>3</v>
      </c>
      <c r="E116" s="57"/>
      <c r="F116" s="57"/>
    </row>
    <row r="117" spans="1:6">
      <c r="A117" s="79" t="s">
        <v>292</v>
      </c>
      <c r="B117" s="74" t="s">
        <v>175</v>
      </c>
      <c r="C117" s="1" t="s">
        <v>44</v>
      </c>
      <c r="D117" s="1">
        <v>3</v>
      </c>
      <c r="E117" s="57"/>
      <c r="F117" s="57"/>
    </row>
    <row r="118" spans="1:6">
      <c r="A118" s="79" t="s">
        <v>293</v>
      </c>
      <c r="B118" s="74" t="s">
        <v>176</v>
      </c>
      <c r="C118" s="1" t="s">
        <v>44</v>
      </c>
      <c r="D118" s="1">
        <v>3</v>
      </c>
      <c r="E118" s="57"/>
      <c r="F118" s="57"/>
    </row>
    <row r="119" spans="1:6">
      <c r="A119" s="79" t="s">
        <v>294</v>
      </c>
      <c r="B119" s="74" t="s">
        <v>177</v>
      </c>
      <c r="C119" s="1" t="s">
        <v>110</v>
      </c>
      <c r="D119" s="1">
        <v>3</v>
      </c>
      <c r="E119" s="57"/>
      <c r="F119" s="57"/>
    </row>
    <row r="120" spans="1:6" ht="86.4">
      <c r="A120" s="79" t="s">
        <v>295</v>
      </c>
      <c r="B120" s="71" t="s">
        <v>178</v>
      </c>
      <c r="C120" s="1" t="s">
        <v>179</v>
      </c>
      <c r="D120" s="1">
        <v>45</v>
      </c>
      <c r="E120" s="57"/>
      <c r="F120" s="57"/>
    </row>
    <row r="121" spans="1:6" ht="57.6">
      <c r="A121" s="79" t="s">
        <v>296</v>
      </c>
      <c r="B121" s="71" t="s">
        <v>180</v>
      </c>
      <c r="C121" s="1" t="s">
        <v>44</v>
      </c>
      <c r="D121" s="1">
        <v>3</v>
      </c>
      <c r="E121" s="57"/>
      <c r="F121" s="57"/>
    </row>
    <row r="122" spans="1:6" ht="28.8">
      <c r="A122" s="79" t="s">
        <v>297</v>
      </c>
      <c r="B122" s="71" t="s">
        <v>181</v>
      </c>
      <c r="C122" s="1" t="s">
        <v>44</v>
      </c>
      <c r="D122" s="1">
        <v>3</v>
      </c>
      <c r="E122" s="57"/>
      <c r="F122" s="57"/>
    </row>
    <row r="123" spans="1:6" ht="57.6">
      <c r="A123" s="79" t="s">
        <v>298</v>
      </c>
      <c r="B123" s="71" t="s">
        <v>182</v>
      </c>
      <c r="C123" s="1" t="s">
        <v>183</v>
      </c>
      <c r="D123" s="1">
        <v>3</v>
      </c>
      <c r="E123" s="57"/>
      <c r="F123" s="57"/>
    </row>
    <row r="124" spans="1:6" ht="43.2">
      <c r="A124" s="79" t="s">
        <v>299</v>
      </c>
      <c r="B124" s="71" t="s">
        <v>184</v>
      </c>
      <c r="C124" s="1"/>
      <c r="D124" s="1">
        <v>3</v>
      </c>
      <c r="E124" s="57"/>
      <c r="F124" s="57"/>
    </row>
    <row r="125" spans="1:6">
      <c r="A125" s="79" t="s">
        <v>300</v>
      </c>
      <c r="B125" s="74" t="s">
        <v>185</v>
      </c>
      <c r="C125" s="1" t="s">
        <v>141</v>
      </c>
      <c r="D125" s="1">
        <v>18</v>
      </c>
      <c r="E125" s="57"/>
      <c r="F125" s="57"/>
    </row>
    <row r="126" spans="1:6">
      <c r="A126" s="79" t="s">
        <v>301</v>
      </c>
      <c r="B126" s="74" t="s">
        <v>186</v>
      </c>
      <c r="C126" s="1" t="s">
        <v>141</v>
      </c>
      <c r="D126" s="1">
        <v>15</v>
      </c>
      <c r="E126" s="57"/>
      <c r="F126" s="57"/>
    </row>
    <row r="127" spans="1:6">
      <c r="A127" s="79" t="s">
        <v>302</v>
      </c>
      <c r="B127" s="71" t="s">
        <v>187</v>
      </c>
      <c r="C127" s="1" t="s">
        <v>141</v>
      </c>
      <c r="D127" s="1">
        <v>16</v>
      </c>
      <c r="E127" s="57"/>
      <c r="F127" s="57"/>
    </row>
    <row r="128" spans="1:6" ht="72">
      <c r="A128" s="79" t="s">
        <v>303</v>
      </c>
      <c r="B128" s="71" t="s">
        <v>188</v>
      </c>
      <c r="C128" s="1"/>
      <c r="D128" s="1"/>
      <c r="E128" s="57"/>
      <c r="F128" s="57"/>
    </row>
    <row r="129" spans="1:6">
      <c r="A129" s="79" t="s">
        <v>304</v>
      </c>
      <c r="B129" s="74" t="s">
        <v>189</v>
      </c>
      <c r="C129" s="1"/>
      <c r="D129" s="1"/>
      <c r="E129" s="57"/>
      <c r="F129" s="57"/>
    </row>
    <row r="130" spans="1:6">
      <c r="A130" s="79" t="s">
        <v>305</v>
      </c>
      <c r="B130" s="74" t="s">
        <v>190</v>
      </c>
      <c r="C130" s="1" t="s">
        <v>124</v>
      </c>
      <c r="D130" s="1">
        <v>20</v>
      </c>
      <c r="E130" s="57"/>
      <c r="F130" s="57"/>
    </row>
    <row r="131" spans="1:6">
      <c r="A131" s="79" t="s">
        <v>306</v>
      </c>
      <c r="B131" s="74" t="s">
        <v>191</v>
      </c>
      <c r="C131" s="1" t="s">
        <v>124</v>
      </c>
      <c r="D131" s="1">
        <v>15</v>
      </c>
      <c r="E131" s="57"/>
      <c r="F131" s="57"/>
    </row>
    <row r="132" spans="1:6" ht="57.6">
      <c r="A132" s="79" t="s">
        <v>307</v>
      </c>
      <c r="B132" s="72" t="s">
        <v>192</v>
      </c>
      <c r="C132" s="1" t="s">
        <v>44</v>
      </c>
      <c r="D132" s="1">
        <v>2</v>
      </c>
      <c r="E132" s="57"/>
      <c r="F132" s="57"/>
    </row>
    <row r="133" spans="1:6">
      <c r="A133" s="1"/>
      <c r="B133" s="75" t="s">
        <v>193</v>
      </c>
      <c r="C133" s="26"/>
      <c r="D133" s="26"/>
      <c r="E133" s="59"/>
      <c r="F133" s="59"/>
    </row>
    <row r="134" spans="1:6" hidden="1">
      <c r="A134" s="1"/>
      <c r="B134" s="75" t="s">
        <v>134</v>
      </c>
      <c r="C134" s="26"/>
      <c r="D134" s="26"/>
      <c r="E134" s="59"/>
      <c r="F134" s="59"/>
    </row>
    <row r="135" spans="1:6" ht="43.2" hidden="1">
      <c r="A135" s="79" t="s">
        <v>214</v>
      </c>
      <c r="B135" s="71" t="s">
        <v>95</v>
      </c>
      <c r="C135" s="1" t="s">
        <v>44</v>
      </c>
      <c r="D135" s="1">
        <v>3</v>
      </c>
      <c r="E135" s="57">
        <v>1890.35</v>
      </c>
      <c r="F135" s="57">
        <f>E135*D135</f>
        <v>5671.0499999999993</v>
      </c>
    </row>
    <row r="136" spans="1:6" ht="86.4" hidden="1">
      <c r="A136" s="79" t="s">
        <v>217</v>
      </c>
      <c r="B136" s="71" t="s">
        <v>101</v>
      </c>
      <c r="C136" s="1"/>
      <c r="D136" s="1"/>
      <c r="E136" s="57"/>
      <c r="F136" s="57">
        <f t="shared" ref="F136:F147" si="5">E136*D136</f>
        <v>0</v>
      </c>
    </row>
    <row r="137" spans="1:6" hidden="1">
      <c r="A137" s="79" t="s">
        <v>218</v>
      </c>
      <c r="B137" s="74" t="s">
        <v>102</v>
      </c>
      <c r="C137" s="1" t="s">
        <v>44</v>
      </c>
      <c r="D137" s="1">
        <v>3</v>
      </c>
      <c r="E137" s="57">
        <v>1546.35</v>
      </c>
      <c r="F137" s="57">
        <f t="shared" si="5"/>
        <v>4639.0499999999993</v>
      </c>
    </row>
    <row r="138" spans="1:6" ht="57.6" hidden="1">
      <c r="A138" s="79" t="s">
        <v>219</v>
      </c>
      <c r="B138" s="71" t="s">
        <v>108</v>
      </c>
      <c r="C138" s="1"/>
      <c r="D138" s="1"/>
      <c r="E138" s="57"/>
      <c r="F138" s="57">
        <f t="shared" si="5"/>
        <v>0</v>
      </c>
    </row>
    <row r="139" spans="1:6" hidden="1">
      <c r="A139" s="79" t="s">
        <v>220</v>
      </c>
      <c r="B139" s="74" t="s">
        <v>109</v>
      </c>
      <c r="C139" s="1" t="s">
        <v>110</v>
      </c>
      <c r="D139" s="1">
        <v>35</v>
      </c>
      <c r="E139" s="57">
        <v>324.35000000000002</v>
      </c>
      <c r="F139" s="57">
        <f t="shared" si="5"/>
        <v>11352.25</v>
      </c>
    </row>
    <row r="140" spans="1:6" ht="72" hidden="1">
      <c r="A140" s="79" t="s">
        <v>216</v>
      </c>
      <c r="B140" s="71" t="s">
        <v>111</v>
      </c>
      <c r="C140" s="1" t="s">
        <v>112</v>
      </c>
      <c r="D140" s="1">
        <v>3</v>
      </c>
      <c r="E140" s="57">
        <v>12377.45</v>
      </c>
      <c r="F140" s="57">
        <f t="shared" si="5"/>
        <v>37132.350000000006</v>
      </c>
    </row>
    <row r="141" spans="1:6" ht="57.6" hidden="1">
      <c r="A141" s="79" t="s">
        <v>221</v>
      </c>
      <c r="B141" s="71" t="s">
        <v>113</v>
      </c>
      <c r="C141" s="1"/>
      <c r="D141" s="1"/>
      <c r="E141" s="57"/>
      <c r="F141" s="57">
        <f t="shared" si="5"/>
        <v>0</v>
      </c>
    </row>
    <row r="142" spans="1:6" hidden="1">
      <c r="A142" s="79" t="s">
        <v>215</v>
      </c>
      <c r="B142" s="74" t="s">
        <v>114</v>
      </c>
      <c r="C142" s="1" t="s">
        <v>44</v>
      </c>
      <c r="D142" s="1">
        <v>3</v>
      </c>
      <c r="E142" s="57">
        <v>1039.2</v>
      </c>
      <c r="F142" s="57">
        <f t="shared" si="5"/>
        <v>3117.6000000000004</v>
      </c>
    </row>
    <row r="143" spans="1:6" ht="43.2" hidden="1">
      <c r="A143" s="79" t="s">
        <v>222</v>
      </c>
      <c r="B143" s="71" t="s">
        <v>118</v>
      </c>
      <c r="C143" s="1"/>
      <c r="D143" s="1"/>
      <c r="E143" s="57"/>
      <c r="F143" s="57">
        <f t="shared" si="5"/>
        <v>0</v>
      </c>
    </row>
    <row r="144" spans="1:6" hidden="1">
      <c r="A144" s="79" t="s">
        <v>223</v>
      </c>
      <c r="B144" s="71" t="s">
        <v>119</v>
      </c>
      <c r="C144" s="1" t="s">
        <v>44</v>
      </c>
      <c r="D144" s="1">
        <v>6</v>
      </c>
      <c r="E144" s="57">
        <v>582.25</v>
      </c>
      <c r="F144" s="57">
        <f t="shared" si="5"/>
        <v>3493.5</v>
      </c>
    </row>
    <row r="145" spans="1:6" ht="57.6" hidden="1">
      <c r="A145" s="79" t="s">
        <v>224</v>
      </c>
      <c r="B145" s="71" t="s">
        <v>120</v>
      </c>
      <c r="C145" s="1"/>
      <c r="D145" s="1"/>
      <c r="E145" s="57"/>
      <c r="F145" s="57">
        <f t="shared" si="5"/>
        <v>0</v>
      </c>
    </row>
    <row r="146" spans="1:6" hidden="1">
      <c r="A146" s="79" t="s">
        <v>225</v>
      </c>
      <c r="B146" s="74" t="s">
        <v>122</v>
      </c>
      <c r="C146" s="1" t="s">
        <v>124</v>
      </c>
      <c r="D146" s="1">
        <v>20</v>
      </c>
      <c r="E146" s="57">
        <v>104.9</v>
      </c>
      <c r="F146" s="57">
        <f t="shared" si="5"/>
        <v>2098</v>
      </c>
    </row>
    <row r="147" spans="1:6" hidden="1">
      <c r="A147" s="79" t="s">
        <v>226</v>
      </c>
      <c r="B147" s="74" t="s">
        <v>123</v>
      </c>
      <c r="C147" s="1" t="s">
        <v>124</v>
      </c>
      <c r="D147" s="1">
        <v>10</v>
      </c>
      <c r="E147" s="57">
        <v>117.45</v>
      </c>
      <c r="F147" s="57">
        <f t="shared" si="5"/>
        <v>1174.5</v>
      </c>
    </row>
    <row r="148" spans="1:6" hidden="1">
      <c r="A148" s="1"/>
      <c r="B148" s="75" t="s">
        <v>194</v>
      </c>
      <c r="C148" s="26"/>
      <c r="D148" s="26"/>
      <c r="E148" s="59"/>
      <c r="F148" s="59">
        <f>SUM(F135:F147)</f>
        <v>68678.3</v>
      </c>
    </row>
    <row r="149" spans="1:6" hidden="1">
      <c r="A149" s="1"/>
      <c r="B149" s="75" t="s">
        <v>195</v>
      </c>
      <c r="C149" s="26"/>
      <c r="D149" s="26"/>
      <c r="E149" s="59"/>
      <c r="F149" s="59"/>
    </row>
    <row r="150" spans="1:6" ht="86.4" hidden="1">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f>E100</f>
        <v>2063.65</v>
      </c>
      <c r="F150" s="57">
        <f>E150*D150</f>
        <v>990552</v>
      </c>
    </row>
    <row r="151" spans="1:6" hidden="1">
      <c r="A151" s="79" t="s">
        <v>309</v>
      </c>
      <c r="B151" s="74" t="s">
        <v>197</v>
      </c>
      <c r="C151" s="1" t="s">
        <v>198</v>
      </c>
      <c r="D151" s="14">
        <f>D9</f>
        <v>12.74561155152888</v>
      </c>
      <c r="E151" s="57">
        <v>2523.1999999999998</v>
      </c>
      <c r="F151" s="57">
        <f t="shared" ref="F151:F157" si="6">E151*D151</f>
        <v>32159.727066817668</v>
      </c>
    </row>
    <row r="152" spans="1:6" hidden="1">
      <c r="A152" s="79" t="s">
        <v>310</v>
      </c>
      <c r="B152" s="74" t="s">
        <v>199</v>
      </c>
      <c r="C152" s="1" t="s">
        <v>198</v>
      </c>
      <c r="D152" s="14">
        <f>D10</f>
        <v>14.715458663646661</v>
      </c>
      <c r="E152" s="57">
        <v>4128.8500000000004</v>
      </c>
      <c r="F152" s="57">
        <f t="shared" si="6"/>
        <v>60757.92150339752</v>
      </c>
    </row>
    <row r="153" spans="1:6" hidden="1">
      <c r="A153" s="79" t="s">
        <v>311</v>
      </c>
      <c r="B153" s="74" t="s">
        <v>200</v>
      </c>
      <c r="C153" s="1" t="s">
        <v>198</v>
      </c>
      <c r="D153" s="14">
        <f>D11</f>
        <v>5.1013590033975094</v>
      </c>
      <c r="E153" s="57">
        <v>5046.3999999999996</v>
      </c>
      <c r="F153" s="57">
        <f t="shared" si="6"/>
        <v>25743.498074745188</v>
      </c>
    </row>
    <row r="154" spans="1:6" ht="43.2" hidden="1">
      <c r="A154" s="79" t="s">
        <v>312</v>
      </c>
      <c r="B154" s="71" t="s">
        <v>201</v>
      </c>
      <c r="C154" s="1" t="s">
        <v>198</v>
      </c>
      <c r="D154" s="14">
        <f>D15</f>
        <v>50.172706681766705</v>
      </c>
      <c r="E154" s="57">
        <v>8257.75</v>
      </c>
      <c r="F154" s="57">
        <f t="shared" si="6"/>
        <v>414313.66860135901</v>
      </c>
    </row>
    <row r="155" spans="1:6" hidden="1">
      <c r="A155" s="79" t="s">
        <v>313</v>
      </c>
      <c r="B155" s="74" t="s">
        <v>202</v>
      </c>
      <c r="C155" s="1" t="s">
        <v>198</v>
      </c>
      <c r="D155" s="1">
        <f>D150</f>
        <v>480</v>
      </c>
      <c r="E155" s="57">
        <v>209.65</v>
      </c>
      <c r="F155" s="57">
        <f t="shared" si="6"/>
        <v>100632</v>
      </c>
    </row>
    <row r="156" spans="1:6" hidden="1">
      <c r="A156" s="79" t="s">
        <v>314</v>
      </c>
      <c r="B156" s="74" t="s">
        <v>203</v>
      </c>
      <c r="C156" s="1" t="s">
        <v>44</v>
      </c>
      <c r="D156" s="1">
        <v>3</v>
      </c>
      <c r="E156" s="57">
        <v>229</v>
      </c>
      <c r="F156" s="57">
        <f t="shared" si="6"/>
        <v>687</v>
      </c>
    </row>
    <row r="157" spans="1:6" hidden="1">
      <c r="A157" s="79" t="s">
        <v>315</v>
      </c>
      <c r="B157" s="74" t="s">
        <v>204</v>
      </c>
      <c r="C157" s="1" t="s">
        <v>198</v>
      </c>
      <c r="D157" s="1">
        <v>25</v>
      </c>
      <c r="E157" s="57">
        <v>1949.75</v>
      </c>
      <c r="F157" s="57">
        <f t="shared" si="6"/>
        <v>48743.75</v>
      </c>
    </row>
    <row r="158" spans="1:6" hidden="1">
      <c r="A158" s="1"/>
      <c r="B158" s="75" t="s">
        <v>205</v>
      </c>
      <c r="C158" s="1"/>
      <c r="D158" s="1"/>
      <c r="E158" s="57"/>
      <c r="F158" s="59">
        <f>SUM(F150:F157)</f>
        <v>1673589.5652463196</v>
      </c>
    </row>
    <row r="159" spans="1:6" hidden="1">
      <c r="A159" s="26"/>
      <c r="B159" s="75" t="s">
        <v>206</v>
      </c>
      <c r="C159" s="26"/>
      <c r="D159" s="26"/>
      <c r="E159" s="59"/>
      <c r="F159" s="59">
        <f>F148+F133+F111+F71+F44+F158</f>
        <v>15531502.208827918</v>
      </c>
    </row>
    <row r="160" spans="1:6" hidden="1"/>
  </sheetData>
  <mergeCells count="6">
    <mergeCell ref="B111:E111"/>
    <mergeCell ref="A1:F1"/>
    <mergeCell ref="G1:L1"/>
    <mergeCell ref="A2:F2"/>
    <mergeCell ref="G2:L2"/>
    <mergeCell ref="B44:E44"/>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sheetPr>
    <tabColor theme="5"/>
  </sheetPr>
  <dimension ref="A1:L158"/>
  <sheetViews>
    <sheetView view="pageBreakPreview" zoomScaleSheetLayoutView="100" workbookViewId="0">
      <selection activeCell="D161" sqref="D161"/>
    </sheetView>
  </sheetViews>
  <sheetFormatPr defaultRowHeight="14.4"/>
  <cols>
    <col min="1" max="1" width="8" customWidth="1"/>
    <col min="2" max="2" width="55.6640625" style="78" customWidth="1"/>
    <col min="3" max="3" width="9.109375" style="4"/>
    <col min="4" max="4" width="10" style="4" bestFit="1" customWidth="1"/>
    <col min="5" max="5" width="13.33203125" style="54" bestFit="1" customWidth="1"/>
    <col min="6" max="6" width="19.6640625" style="54" bestFit="1" customWidth="1"/>
  </cols>
  <sheetData>
    <row r="1" spans="1:12" ht="57" customHeight="1">
      <c r="A1" s="92" t="s">
        <v>316</v>
      </c>
      <c r="B1" s="93"/>
      <c r="C1" s="93"/>
      <c r="D1" s="93"/>
      <c r="E1" s="93"/>
      <c r="F1" s="93"/>
      <c r="G1" s="93"/>
      <c r="H1" s="93"/>
      <c r="I1" s="93"/>
      <c r="J1" s="93"/>
      <c r="K1" s="93"/>
      <c r="L1" s="93"/>
    </row>
    <row r="2" spans="1:12" ht="24.75" customHeight="1">
      <c r="A2" s="94" t="s">
        <v>5</v>
      </c>
      <c r="B2" s="94"/>
      <c r="C2" s="94"/>
      <c r="D2" s="94"/>
      <c r="E2" s="94"/>
      <c r="F2" s="94"/>
      <c r="G2" s="94"/>
      <c r="H2" s="94"/>
      <c r="I2" s="94"/>
      <c r="J2" s="94"/>
      <c r="K2" s="94"/>
      <c r="L2" s="94"/>
    </row>
    <row r="3" spans="1:12" s="4" customFormat="1" ht="29.25" customHeight="1">
      <c r="A3" s="35" t="s">
        <v>94</v>
      </c>
      <c r="B3" s="36" t="s">
        <v>0</v>
      </c>
      <c r="C3" s="36" t="s">
        <v>1</v>
      </c>
      <c r="D3" s="36" t="s">
        <v>2</v>
      </c>
      <c r="E3" s="48" t="s">
        <v>3</v>
      </c>
      <c r="F3" s="48" t="s">
        <v>4</v>
      </c>
    </row>
    <row r="4" spans="1:12" s="4" customFormat="1" ht="29.25" hidden="1" customHeight="1">
      <c r="A4" s="12"/>
      <c r="B4" s="64" t="s">
        <v>133</v>
      </c>
      <c r="C4" s="9"/>
      <c r="D4" s="9"/>
      <c r="E4" s="49"/>
      <c r="F4" s="50"/>
    </row>
    <row r="5" spans="1:12" ht="57.6" hidden="1">
      <c r="A5" s="22" t="s">
        <v>142</v>
      </c>
      <c r="B5" s="65" t="s">
        <v>32</v>
      </c>
      <c r="C5" s="11" t="s">
        <v>24</v>
      </c>
      <c r="D5" s="15">
        <f>m.sheet!I15</f>
        <v>145.19252548131371</v>
      </c>
      <c r="E5" s="51">
        <v>333.5</v>
      </c>
      <c r="F5" s="51">
        <f>E5*D5</f>
        <v>48421.707248018123</v>
      </c>
    </row>
    <row r="6" spans="1:12" ht="30" hidden="1" customHeight="1">
      <c r="A6" s="22" t="s">
        <v>143</v>
      </c>
      <c r="B6" s="66" t="s">
        <v>33</v>
      </c>
      <c r="C6" s="3" t="s">
        <v>24</v>
      </c>
      <c r="D6" s="15">
        <f>D5</f>
        <v>145.19252548131371</v>
      </c>
      <c r="E6" s="52">
        <v>160.55000000000001</v>
      </c>
      <c r="F6" s="51">
        <f>E6*D6</f>
        <v>23310.659966024916</v>
      </c>
    </row>
    <row r="7" spans="1:12" ht="30" hidden="1" customHeight="1">
      <c r="A7" s="22" t="s">
        <v>144</v>
      </c>
      <c r="B7" s="67" t="s">
        <v>31</v>
      </c>
      <c r="C7" s="10" t="s">
        <v>24</v>
      </c>
      <c r="D7" s="15">
        <f>D6</f>
        <v>145.19252548131371</v>
      </c>
      <c r="E7" s="52">
        <v>230.5</v>
      </c>
      <c r="F7" s="51">
        <f>E7*D7</f>
        <v>33466.877123442813</v>
      </c>
    </row>
    <row r="8" spans="1:12" ht="43.2" hidden="1">
      <c r="A8" s="22" t="s">
        <v>277</v>
      </c>
      <c r="B8" s="66" t="s">
        <v>81</v>
      </c>
      <c r="C8" s="17"/>
      <c r="D8" s="17"/>
      <c r="E8" s="53"/>
      <c r="F8" s="51"/>
    </row>
    <row r="9" spans="1:12" hidden="1">
      <c r="A9" s="22" t="s">
        <v>138</v>
      </c>
      <c r="B9" s="66" t="s">
        <v>80</v>
      </c>
      <c r="C9" s="3" t="s">
        <v>24</v>
      </c>
      <c r="D9" s="16">
        <f>m.sheet!I50</f>
        <v>12.74561155152888</v>
      </c>
      <c r="E9" s="52">
        <v>10965.15</v>
      </c>
      <c r="F9" s="51">
        <f t="shared" ref="F9:F18" si="0">E9*D9</f>
        <v>139757.5425042469</v>
      </c>
    </row>
    <row r="10" spans="1:12" hidden="1">
      <c r="A10" s="22" t="s">
        <v>139</v>
      </c>
      <c r="B10" s="68" t="s">
        <v>83</v>
      </c>
      <c r="C10" s="3" t="s">
        <v>24</v>
      </c>
      <c r="D10" s="16">
        <f>m.sheet!I57</f>
        <v>14.715458663646661</v>
      </c>
      <c r="E10" s="52">
        <v>12452.85</v>
      </c>
      <c r="F10" s="51">
        <f t="shared" si="0"/>
        <v>183249.39941959232</v>
      </c>
    </row>
    <row r="11" spans="1:12" hidden="1">
      <c r="A11" s="22" t="s">
        <v>145</v>
      </c>
      <c r="B11" s="68" t="s">
        <v>82</v>
      </c>
      <c r="C11" s="3" t="s">
        <v>24</v>
      </c>
      <c r="D11" s="16">
        <f>m.sheet!I66</f>
        <v>5.1013590033975094</v>
      </c>
      <c r="E11" s="52">
        <v>14494.9</v>
      </c>
      <c r="F11" s="51">
        <f t="shared" si="0"/>
        <v>73943.688618346554</v>
      </c>
    </row>
    <row r="12" spans="1:12" hidden="1">
      <c r="A12" s="22" t="s">
        <v>146</v>
      </c>
      <c r="B12" s="68" t="s">
        <v>85</v>
      </c>
      <c r="C12" s="3" t="s">
        <v>24</v>
      </c>
      <c r="D12" s="16">
        <f>m.sheet!I87</f>
        <v>7.2876557191392983</v>
      </c>
      <c r="E12" s="52">
        <v>4478.8</v>
      </c>
      <c r="F12" s="51">
        <f t="shared" si="0"/>
        <v>32639.952434881092</v>
      </c>
    </row>
    <row r="13" spans="1:12" ht="115.2" hidden="1">
      <c r="A13" s="22" t="s">
        <v>147</v>
      </c>
      <c r="B13" s="66" t="s">
        <v>37</v>
      </c>
      <c r="C13" s="17"/>
      <c r="D13" s="17"/>
      <c r="E13" s="53"/>
      <c r="F13" s="51"/>
    </row>
    <row r="14" spans="1:12" ht="86.4" hidden="1">
      <c r="A14" s="22" t="s">
        <v>148</v>
      </c>
      <c r="B14" s="66" t="s">
        <v>35</v>
      </c>
      <c r="C14" s="3" t="s">
        <v>24</v>
      </c>
      <c r="D14" s="16">
        <f>m.sheet!I98</f>
        <v>29.173980747451871</v>
      </c>
      <c r="E14" s="52">
        <v>17857.8</v>
      </c>
      <c r="F14" s="51">
        <f t="shared" si="0"/>
        <v>520983.11339184601</v>
      </c>
    </row>
    <row r="15" spans="1:12" ht="57.6" hidden="1">
      <c r="A15" s="22" t="s">
        <v>149</v>
      </c>
      <c r="B15" s="66" t="s">
        <v>36</v>
      </c>
      <c r="C15" s="3" t="s">
        <v>24</v>
      </c>
      <c r="D15" s="16">
        <f>m.sheet!I111</f>
        <v>50.172706681766705</v>
      </c>
      <c r="E15" s="52">
        <v>22659.55</v>
      </c>
      <c r="F15" s="51">
        <f t="shared" si="0"/>
        <v>1136890.9556908268</v>
      </c>
    </row>
    <row r="16" spans="1:12" ht="72" hidden="1">
      <c r="A16" s="22" t="s">
        <v>150</v>
      </c>
      <c r="B16" s="66" t="s">
        <v>39</v>
      </c>
      <c r="C16" s="17"/>
      <c r="D16" s="17"/>
      <c r="E16" s="53"/>
      <c r="F16" s="51">
        <f t="shared" si="0"/>
        <v>0</v>
      </c>
    </row>
    <row r="17" spans="1:6" hidden="1">
      <c r="A17" s="22" t="s">
        <v>151</v>
      </c>
      <c r="B17" s="68" t="s">
        <v>40</v>
      </c>
      <c r="C17" s="3" t="s">
        <v>45</v>
      </c>
      <c r="D17" s="16">
        <f>m.sheet!I73</f>
        <v>63.499096948818902</v>
      </c>
      <c r="E17" s="52">
        <v>34702.15</v>
      </c>
      <c r="F17" s="51">
        <f t="shared" si="0"/>
        <v>2203555.1871824558</v>
      </c>
    </row>
    <row r="18" spans="1:6" hidden="1">
      <c r="A18" s="22" t="s">
        <v>152</v>
      </c>
      <c r="B18" s="68" t="s">
        <v>41</v>
      </c>
      <c r="C18" s="3" t="s">
        <v>45</v>
      </c>
      <c r="D18" s="16">
        <f>m.sheet!I80</f>
        <v>64.169723444846156</v>
      </c>
      <c r="E18" s="52">
        <v>35091.949999999997</v>
      </c>
      <c r="F18" s="51">
        <f t="shared" si="0"/>
        <v>2251840.7266403688</v>
      </c>
    </row>
    <row r="19" spans="1:6" ht="28.8" hidden="1">
      <c r="A19" s="22" t="s">
        <v>278</v>
      </c>
      <c r="B19" s="66" t="s">
        <v>38</v>
      </c>
      <c r="C19" s="3" t="s">
        <v>24</v>
      </c>
      <c r="D19" s="16">
        <f>m.sheet!I125</f>
        <v>35.819295016987546</v>
      </c>
      <c r="E19" s="54">
        <v>12051.65</v>
      </c>
      <c r="F19" s="52">
        <f>E19*D19</f>
        <v>431681.60679147794</v>
      </c>
    </row>
    <row r="20" spans="1:6" hidden="1">
      <c r="A20" s="22" t="s">
        <v>279</v>
      </c>
      <c r="B20" s="69" t="str">
        <f>m.sheet!B127</f>
        <v>Pacca brick work in ground floor cement, sand mortar:- Ratio 1:4</v>
      </c>
      <c r="C20" s="18" t="s">
        <v>24</v>
      </c>
      <c r="D20" s="19">
        <f>m.sheet!I141</f>
        <v>27.708274348810875</v>
      </c>
      <c r="E20" s="55">
        <v>13038.15</v>
      </c>
      <c r="F20" s="52">
        <f>E20*D20</f>
        <v>361264.63720094849</v>
      </c>
    </row>
    <row r="21" spans="1:6" ht="30" hidden="1" customHeight="1">
      <c r="A21" s="22" t="s">
        <v>153</v>
      </c>
      <c r="B21" s="70" t="s">
        <v>26</v>
      </c>
      <c r="C21" s="11" t="s">
        <v>25</v>
      </c>
      <c r="D21" s="15">
        <f>m.sheet!I149</f>
        <v>229.2093023255814</v>
      </c>
      <c r="E21" s="52">
        <v>422.75</v>
      </c>
      <c r="F21" s="52">
        <f t="shared" ref="F21:F27" si="1">E21*D21</f>
        <v>96898.232558139542</v>
      </c>
    </row>
    <row r="22" spans="1:6" ht="30" hidden="1" customHeight="1">
      <c r="A22" s="22" t="s">
        <v>154</v>
      </c>
      <c r="B22" s="66" t="s">
        <v>27</v>
      </c>
      <c r="C22" s="3" t="s">
        <v>25</v>
      </c>
      <c r="D22" s="16">
        <f>m.sheet!I157</f>
        <v>182.13953488372096</v>
      </c>
      <c r="E22" s="54">
        <v>565.25</v>
      </c>
      <c r="F22" s="52">
        <f t="shared" si="1"/>
        <v>102954.37209302327</v>
      </c>
    </row>
    <row r="23" spans="1:6" ht="30" hidden="1" customHeight="1">
      <c r="A23" s="22" t="s">
        <v>280</v>
      </c>
      <c r="B23" s="66" t="s">
        <v>28</v>
      </c>
      <c r="C23" s="10" t="s">
        <v>25</v>
      </c>
      <c r="D23" s="21">
        <f>m.sheet!I164</f>
        <v>193.39534883720933</v>
      </c>
      <c r="E23" s="55">
        <v>472.4</v>
      </c>
      <c r="F23" s="52">
        <f t="shared" si="1"/>
        <v>91359.962790697682</v>
      </c>
    </row>
    <row r="24" spans="1:6" ht="43.2" hidden="1">
      <c r="A24" s="22" t="s">
        <v>155</v>
      </c>
      <c r="B24" s="65" t="s">
        <v>46</v>
      </c>
      <c r="C24" s="3" t="s">
        <v>25</v>
      </c>
      <c r="D24" s="16">
        <f>D23+D22+D21</f>
        <v>604.74418604651169</v>
      </c>
      <c r="E24" s="52">
        <v>51.2</v>
      </c>
      <c r="F24" s="52">
        <f t="shared" si="1"/>
        <v>30962.902325581399</v>
      </c>
    </row>
    <row r="25" spans="1:6" hidden="1">
      <c r="A25" s="22" t="s">
        <v>156</v>
      </c>
      <c r="B25" s="68" t="s">
        <v>47</v>
      </c>
      <c r="C25" s="3" t="s">
        <v>25</v>
      </c>
      <c r="D25" s="16">
        <f>D24</f>
        <v>604.74418604651169</v>
      </c>
      <c r="E25" s="52">
        <v>179.25</v>
      </c>
      <c r="F25" s="52">
        <f t="shared" si="1"/>
        <v>108400.39534883722</v>
      </c>
    </row>
    <row r="26" spans="1:6" ht="43.2" hidden="1">
      <c r="A26" s="22" t="s">
        <v>157</v>
      </c>
      <c r="B26" s="70" t="s">
        <v>29</v>
      </c>
      <c r="C26" s="11" t="s">
        <v>25</v>
      </c>
      <c r="D26" s="15">
        <f>m.sheet!I193</f>
        <v>22.601162790697675</v>
      </c>
      <c r="E26" s="51">
        <v>864.85</v>
      </c>
      <c r="F26" s="52">
        <f t="shared" si="1"/>
        <v>19546.615639534884</v>
      </c>
    </row>
    <row r="27" spans="1:6" ht="57.6" hidden="1">
      <c r="A27" s="22" t="s">
        <v>158</v>
      </c>
      <c r="B27" s="66" t="s">
        <v>30</v>
      </c>
      <c r="C27" s="3" t="s">
        <v>25</v>
      </c>
      <c r="D27" s="16">
        <f>m.sheet!I205</f>
        <v>88.38372093023257</v>
      </c>
      <c r="E27" s="52">
        <v>909.95</v>
      </c>
      <c r="F27" s="52">
        <f t="shared" si="1"/>
        <v>80424.766860465126</v>
      </c>
    </row>
    <row r="28" spans="1:6" ht="86.4" hidden="1">
      <c r="A28" s="22" t="s">
        <v>159</v>
      </c>
      <c r="B28" s="65" t="s">
        <v>42</v>
      </c>
      <c r="C28" s="3" t="s">
        <v>25</v>
      </c>
      <c r="D28" s="16">
        <f>m.sheet!I171</f>
        <v>193.39534883720933</v>
      </c>
      <c r="E28" s="52">
        <v>2063.65</v>
      </c>
      <c r="F28" s="52">
        <f t="shared" ref="F28:F29" si="2">E28*D28</f>
        <v>399100.31162790704</v>
      </c>
    </row>
    <row r="29" spans="1:6" ht="30" hidden="1" customHeight="1">
      <c r="A29" s="22" t="s">
        <v>281</v>
      </c>
      <c r="B29" s="68" t="s">
        <v>43</v>
      </c>
      <c r="C29" s="3" t="s">
        <v>44</v>
      </c>
      <c r="D29" s="3">
        <v>2</v>
      </c>
      <c r="E29" s="52">
        <v>997.2</v>
      </c>
      <c r="F29" s="52">
        <f t="shared" si="2"/>
        <v>1994.4</v>
      </c>
    </row>
    <row r="30" spans="1:6" ht="86.4" hidden="1">
      <c r="A30" s="22" t="s">
        <v>160</v>
      </c>
      <c r="B30" s="66" t="s">
        <v>61</v>
      </c>
      <c r="C30" s="3" t="s">
        <v>25</v>
      </c>
      <c r="D30" s="16">
        <f>m.sheet!I35</f>
        <v>159.93488372093023</v>
      </c>
      <c r="E30" s="54">
        <v>128.80000000000001</v>
      </c>
      <c r="F30" s="52">
        <f>E30*D30</f>
        <v>20599.613023255817</v>
      </c>
    </row>
    <row r="31" spans="1:6" ht="57.6" hidden="1">
      <c r="A31" s="22" t="s">
        <v>161</v>
      </c>
      <c r="B31" s="65" t="s">
        <v>48</v>
      </c>
      <c r="C31" s="3" t="s">
        <v>25</v>
      </c>
      <c r="D31" s="16">
        <f>m.sheet!I180</f>
        <v>68.455813953488374</v>
      </c>
      <c r="E31" s="54">
        <v>3037.15</v>
      </c>
      <c r="F31" s="52">
        <f>E31*D31</f>
        <v>207910.57534883721</v>
      </c>
    </row>
    <row r="32" spans="1:6" ht="86.4" hidden="1">
      <c r="A32" s="22" t="s">
        <v>282</v>
      </c>
      <c r="B32" s="66" t="s">
        <v>69</v>
      </c>
      <c r="C32" s="3" t="s">
        <v>25</v>
      </c>
      <c r="D32" s="16">
        <f>m.sheet!I225</f>
        <v>184.18604651162795</v>
      </c>
      <c r="E32" s="52">
        <v>5680.05</v>
      </c>
      <c r="F32" s="52">
        <f t="shared" ref="F32:F43" si="3">E32*D32</f>
        <v>1046185.9534883724</v>
      </c>
    </row>
    <row r="33" spans="1:6" ht="30" hidden="1" customHeight="1">
      <c r="A33" s="22" t="s">
        <v>162</v>
      </c>
      <c r="B33" s="66" t="s">
        <v>70</v>
      </c>
      <c r="C33" s="3"/>
      <c r="D33" s="16">
        <f>D32</f>
        <v>184.18604651162795</v>
      </c>
      <c r="E33" s="52">
        <v>67.55</v>
      </c>
      <c r="F33" s="52">
        <f t="shared" si="3"/>
        <v>12441.767441860467</v>
      </c>
    </row>
    <row r="34" spans="1:6" ht="86.4" hidden="1">
      <c r="A34" s="22" t="s">
        <v>163</v>
      </c>
      <c r="B34" s="66" t="s">
        <v>89</v>
      </c>
      <c r="C34" s="3" t="s">
        <v>25</v>
      </c>
      <c r="D34" s="16">
        <f>m.sheet!I278</f>
        <v>14.243720930232557</v>
      </c>
      <c r="E34" s="52">
        <v>3354.25</v>
      </c>
      <c r="F34" s="52">
        <f t="shared" si="3"/>
        <v>47777.000930232556</v>
      </c>
    </row>
    <row r="35" spans="1:6" ht="86.4" hidden="1">
      <c r="A35" s="22" t="s">
        <v>283</v>
      </c>
      <c r="B35" s="65" t="s">
        <v>90</v>
      </c>
      <c r="C35" s="3" t="s">
        <v>25</v>
      </c>
      <c r="D35" s="16">
        <f>m.sheet!I285</f>
        <v>24.558139534883722</v>
      </c>
      <c r="E35" s="52">
        <v>7283.35</v>
      </c>
      <c r="F35" s="52">
        <f t="shared" si="3"/>
        <v>178865.52558139537</v>
      </c>
    </row>
    <row r="36" spans="1:6" hidden="1">
      <c r="A36" s="22" t="s">
        <v>164</v>
      </c>
      <c r="B36" s="71" t="s">
        <v>92</v>
      </c>
      <c r="C36" s="3" t="s">
        <v>24</v>
      </c>
      <c r="D36" s="16">
        <f>m.sheet!I23</f>
        <v>176.58550396375992</v>
      </c>
      <c r="E36" s="56">
        <v>954.05</v>
      </c>
      <c r="F36" s="52">
        <f t="shared" si="3"/>
        <v>168471.40005662513</v>
      </c>
    </row>
    <row r="37" spans="1:6" ht="72" hidden="1">
      <c r="A37" s="22" t="s">
        <v>284</v>
      </c>
      <c r="B37" s="66" t="s">
        <v>71</v>
      </c>
      <c r="C37" s="3" t="s">
        <v>25</v>
      </c>
      <c r="D37" s="16">
        <f>m.sheet!I232</f>
        <v>15.348837209302326</v>
      </c>
      <c r="E37" s="52">
        <v>3821.6</v>
      </c>
      <c r="F37" s="52">
        <f t="shared" si="3"/>
        <v>58657.116279069771</v>
      </c>
    </row>
    <row r="38" spans="1:6" ht="100.8" hidden="1">
      <c r="A38" s="22" t="s">
        <v>285</v>
      </c>
      <c r="B38" s="66" t="s">
        <v>76</v>
      </c>
      <c r="C38" s="3" t="s">
        <v>25</v>
      </c>
      <c r="D38" s="16">
        <f>m.sheet!I241</f>
        <v>31.720930232558143</v>
      </c>
      <c r="E38" s="52">
        <v>5496.2</v>
      </c>
      <c r="F38" s="52">
        <f t="shared" si="3"/>
        <v>174344.57674418605</v>
      </c>
    </row>
    <row r="39" spans="1:6" ht="144" hidden="1">
      <c r="A39" s="22" t="s">
        <v>286</v>
      </c>
      <c r="B39" s="66" t="s">
        <v>72</v>
      </c>
      <c r="C39" s="3" t="s">
        <v>25</v>
      </c>
      <c r="D39" s="16">
        <f>m.sheet!I257</f>
        <v>23.944186046511629</v>
      </c>
      <c r="E39" s="52">
        <v>12613.65</v>
      </c>
      <c r="F39" s="52">
        <f t="shared" si="3"/>
        <v>302023.5823255814</v>
      </c>
    </row>
    <row r="40" spans="1:6" ht="72" hidden="1">
      <c r="A40" s="22" t="s">
        <v>287</v>
      </c>
      <c r="B40" s="66" t="s">
        <v>73</v>
      </c>
      <c r="C40" s="3" t="s">
        <v>25</v>
      </c>
      <c r="D40" s="16">
        <f>m.sheet!I249</f>
        <v>23.944186046511629</v>
      </c>
      <c r="E40" s="52">
        <v>14870.3</v>
      </c>
      <c r="F40" s="52">
        <f t="shared" si="3"/>
        <v>356057.22976744187</v>
      </c>
    </row>
    <row r="41" spans="1:6" ht="115.2" hidden="1">
      <c r="A41" s="22" t="s">
        <v>165</v>
      </c>
      <c r="B41" s="66" t="s">
        <v>74</v>
      </c>
      <c r="C41" s="3" t="s">
        <v>25</v>
      </c>
      <c r="D41" s="16">
        <f>m.sheet!I264</f>
        <v>7.7767441860465123</v>
      </c>
      <c r="E41" s="52">
        <v>35865.699999999997</v>
      </c>
      <c r="F41" s="52">
        <f t="shared" si="3"/>
        <v>278918.37395348836</v>
      </c>
    </row>
    <row r="42" spans="1:6" ht="115.2" hidden="1">
      <c r="A42" s="22" t="s">
        <v>166</v>
      </c>
      <c r="B42" s="66" t="s">
        <v>75</v>
      </c>
      <c r="C42" s="3" t="s">
        <v>25</v>
      </c>
      <c r="D42" s="16">
        <f>m.sheet!I271</f>
        <v>5.525581395348838</v>
      </c>
      <c r="E42" s="52">
        <v>26114.55</v>
      </c>
      <c r="F42" s="52">
        <f t="shared" si="3"/>
        <v>144298.07162790699</v>
      </c>
    </row>
    <row r="43" spans="1:6" ht="30" hidden="1" customHeight="1">
      <c r="A43" s="22" t="s">
        <v>167</v>
      </c>
      <c r="B43" s="72" t="s">
        <v>91</v>
      </c>
      <c r="C43" s="3" t="s">
        <v>25</v>
      </c>
      <c r="D43" s="16">
        <f>m.sheet!I292</f>
        <v>13.097674418604653</v>
      </c>
      <c r="E43" s="57">
        <v>4776.8999999999996</v>
      </c>
      <c r="F43" s="52">
        <f t="shared" si="3"/>
        <v>62566.280930232562</v>
      </c>
    </row>
    <row r="44" spans="1:6" hidden="1">
      <c r="A44" s="1"/>
      <c r="B44" s="95" t="s">
        <v>126</v>
      </c>
      <c r="C44" s="95"/>
      <c r="D44" s="95"/>
      <c r="E44" s="95"/>
      <c r="F44" s="58">
        <f>SUM(F5:F43)</f>
        <v>11431765.08095515</v>
      </c>
    </row>
    <row r="45" spans="1:6" ht="15.6" hidden="1">
      <c r="A45" s="17"/>
      <c r="B45" s="73" t="s">
        <v>134</v>
      </c>
      <c r="C45" s="3"/>
      <c r="D45" s="3"/>
      <c r="E45" s="53"/>
      <c r="F45" s="53"/>
    </row>
    <row r="46" spans="1:6" ht="43.2" hidden="1">
      <c r="A46" s="1" t="s">
        <v>214</v>
      </c>
      <c r="B46" s="71" t="s">
        <v>95</v>
      </c>
      <c r="C46" s="1" t="s">
        <v>44</v>
      </c>
      <c r="D46" s="1">
        <f>'electrical works'!D5</f>
        <v>16</v>
      </c>
      <c r="E46" s="57">
        <v>1890.35</v>
      </c>
      <c r="F46" s="57">
        <f>E46*D46</f>
        <v>30245.599999999999</v>
      </c>
    </row>
    <row r="47" spans="1:6" ht="57.6" hidden="1">
      <c r="A47" s="1" t="s">
        <v>217</v>
      </c>
      <c r="B47" s="71" t="s">
        <v>97</v>
      </c>
      <c r="C47" s="1" t="s">
        <v>44</v>
      </c>
      <c r="D47" s="1">
        <f>'electrical works'!D6</f>
        <v>8</v>
      </c>
      <c r="E47" s="57">
        <v>9218.15</v>
      </c>
      <c r="F47" s="57">
        <f>E47*D47</f>
        <v>73745.2</v>
      </c>
    </row>
    <row r="48" spans="1:6" ht="28.8" hidden="1">
      <c r="A48" s="1" t="s">
        <v>218</v>
      </c>
      <c r="B48" s="71" t="s">
        <v>98</v>
      </c>
      <c r="C48" s="1" t="s">
        <v>44</v>
      </c>
      <c r="D48" s="1">
        <f>'electrical works'!D7</f>
        <v>8</v>
      </c>
      <c r="E48" s="57">
        <v>88.95</v>
      </c>
      <c r="F48" s="57">
        <f>E48*D48</f>
        <v>711.6</v>
      </c>
    </row>
    <row r="49" spans="1:6" ht="115.2" hidden="1">
      <c r="A49" s="1" t="s">
        <v>219</v>
      </c>
      <c r="B49" s="71" t="s">
        <v>99</v>
      </c>
      <c r="C49" s="1" t="s">
        <v>100</v>
      </c>
      <c r="D49" s="1">
        <f>'electrical works'!D8</f>
        <v>0</v>
      </c>
      <c r="E49" s="57">
        <v>23326.5</v>
      </c>
      <c r="F49" s="57">
        <f t="shared" ref="F49:F70" si="4">E49*D49</f>
        <v>0</v>
      </c>
    </row>
    <row r="50" spans="1:6" ht="86.4" hidden="1">
      <c r="A50" s="1" t="s">
        <v>220</v>
      </c>
      <c r="B50" s="71" t="s">
        <v>101</v>
      </c>
      <c r="C50" s="1"/>
      <c r="D50" s="1">
        <f>'electrical works'!D9</f>
        <v>0</v>
      </c>
      <c r="E50" s="57"/>
      <c r="F50" s="57">
        <f t="shared" si="4"/>
        <v>0</v>
      </c>
    </row>
    <row r="51" spans="1:6" hidden="1">
      <c r="A51" s="1" t="s">
        <v>216</v>
      </c>
      <c r="B51" s="74" t="s">
        <v>102</v>
      </c>
      <c r="C51" s="1" t="s">
        <v>44</v>
      </c>
      <c r="D51" s="1">
        <f>'electrical works'!D10</f>
        <v>6</v>
      </c>
      <c r="E51" s="57">
        <v>1546.35</v>
      </c>
      <c r="F51" s="57">
        <f t="shared" si="4"/>
        <v>9278.0999999999985</v>
      </c>
    </row>
    <row r="52" spans="1:6" hidden="1">
      <c r="A52" s="1" t="s">
        <v>221</v>
      </c>
      <c r="B52" s="74" t="s">
        <v>103</v>
      </c>
      <c r="C52" s="1" t="s">
        <v>44</v>
      </c>
      <c r="D52" s="1">
        <f>'electrical works'!D11</f>
        <v>2</v>
      </c>
      <c r="E52" s="57">
        <v>1403.5</v>
      </c>
      <c r="F52" s="57">
        <f t="shared" si="4"/>
        <v>2807</v>
      </c>
    </row>
    <row r="53" spans="1:6" ht="100.8" hidden="1">
      <c r="A53" s="1" t="s">
        <v>215</v>
      </c>
      <c r="B53" s="71" t="s">
        <v>104</v>
      </c>
      <c r="C53" s="1"/>
      <c r="D53" s="1">
        <f>'electrical works'!D12</f>
        <v>0</v>
      </c>
      <c r="E53" s="57"/>
      <c r="F53" s="57">
        <f t="shared" si="4"/>
        <v>0</v>
      </c>
    </row>
    <row r="54" spans="1:6" hidden="1">
      <c r="A54" s="1" t="s">
        <v>222</v>
      </c>
      <c r="B54" s="74" t="s">
        <v>105</v>
      </c>
      <c r="C54" s="1" t="s">
        <v>44</v>
      </c>
      <c r="D54" s="1">
        <f>'electrical works'!D13</f>
        <v>2</v>
      </c>
      <c r="E54" s="57">
        <v>12213.35</v>
      </c>
      <c r="F54" s="57">
        <f t="shared" si="4"/>
        <v>24426.7</v>
      </c>
    </row>
    <row r="55" spans="1:6" hidden="1">
      <c r="A55" s="1" t="s">
        <v>223</v>
      </c>
      <c r="B55" s="74" t="s">
        <v>106</v>
      </c>
      <c r="C55" s="1" t="s">
        <v>44</v>
      </c>
      <c r="D55" s="1">
        <f>'electrical works'!D14</f>
        <v>2</v>
      </c>
      <c r="E55" s="57">
        <v>11313.35</v>
      </c>
      <c r="F55" s="57">
        <f t="shared" si="4"/>
        <v>22626.7</v>
      </c>
    </row>
    <row r="56" spans="1:6" ht="158.4" hidden="1">
      <c r="A56" s="1" t="s">
        <v>224</v>
      </c>
      <c r="B56" s="71" t="s">
        <v>107</v>
      </c>
      <c r="C56" s="1" t="s">
        <v>100</v>
      </c>
      <c r="D56" s="1">
        <f>'electrical works'!D15</f>
        <v>2</v>
      </c>
      <c r="E56" s="57">
        <v>4270.6499999999996</v>
      </c>
      <c r="F56" s="57">
        <f t="shared" si="4"/>
        <v>8541.2999999999993</v>
      </c>
    </row>
    <row r="57" spans="1:6" ht="57.6" hidden="1">
      <c r="A57" s="1" t="s">
        <v>225</v>
      </c>
      <c r="B57" s="71" t="s">
        <v>108</v>
      </c>
      <c r="C57" s="1"/>
      <c r="D57" s="1">
        <f>'electrical works'!D16</f>
        <v>0</v>
      </c>
      <c r="E57" s="57"/>
      <c r="F57" s="57">
        <f t="shared" si="4"/>
        <v>0</v>
      </c>
    </row>
    <row r="58" spans="1:6" hidden="1">
      <c r="A58" s="1" t="s">
        <v>226</v>
      </c>
      <c r="B58" s="74" t="s">
        <v>109</v>
      </c>
      <c r="C58" s="1" t="s">
        <v>110</v>
      </c>
      <c r="D58" s="1">
        <f>'electrical works'!D17</f>
        <v>100</v>
      </c>
      <c r="E58" s="57">
        <v>324.35000000000002</v>
      </c>
      <c r="F58" s="57">
        <f t="shared" si="4"/>
        <v>32435.000000000004</v>
      </c>
    </row>
    <row r="59" spans="1:6" ht="72" hidden="1">
      <c r="A59" s="1" t="s">
        <v>227</v>
      </c>
      <c r="B59" s="71" t="s">
        <v>111</v>
      </c>
      <c r="C59" s="1" t="s">
        <v>112</v>
      </c>
      <c r="D59" s="1">
        <f>'electrical works'!D18</f>
        <v>1</v>
      </c>
      <c r="E59" s="57">
        <v>12377.45</v>
      </c>
      <c r="F59" s="57">
        <f t="shared" si="4"/>
        <v>12377.45</v>
      </c>
    </row>
    <row r="60" spans="1:6" ht="57.6" hidden="1">
      <c r="A60" s="1" t="s">
        <v>228</v>
      </c>
      <c r="B60" s="71" t="s">
        <v>113</v>
      </c>
      <c r="C60" s="1"/>
      <c r="D60" s="1">
        <f>'electrical works'!D19</f>
        <v>0</v>
      </c>
      <c r="E60" s="57"/>
      <c r="F60" s="57">
        <f t="shared" si="4"/>
        <v>0</v>
      </c>
    </row>
    <row r="61" spans="1:6" hidden="1">
      <c r="A61" s="1" t="s">
        <v>229</v>
      </c>
      <c r="B61" s="74" t="s">
        <v>114</v>
      </c>
      <c r="C61" s="1" t="s">
        <v>44</v>
      </c>
      <c r="D61" s="1">
        <f>'electrical works'!D20</f>
        <v>2</v>
      </c>
      <c r="E61" s="57">
        <v>1039.2</v>
      </c>
      <c r="F61" s="57">
        <f t="shared" si="4"/>
        <v>2078.4</v>
      </c>
    </row>
    <row r="62" spans="1:6" hidden="1">
      <c r="A62" s="1" t="s">
        <v>230</v>
      </c>
      <c r="B62" s="74" t="s">
        <v>115</v>
      </c>
      <c r="C62" s="1" t="s">
        <v>44</v>
      </c>
      <c r="D62" s="1">
        <f>'electrical works'!D21</f>
        <v>4</v>
      </c>
      <c r="E62" s="57">
        <v>818.4</v>
      </c>
      <c r="F62" s="57">
        <f t="shared" si="4"/>
        <v>3273.6</v>
      </c>
    </row>
    <row r="63" spans="1:6" hidden="1">
      <c r="A63" s="1" t="s">
        <v>231</v>
      </c>
      <c r="B63" s="74" t="s">
        <v>116</v>
      </c>
      <c r="C63" s="1" t="s">
        <v>44</v>
      </c>
      <c r="D63" s="1">
        <f>'electrical works'!D22</f>
        <v>12</v>
      </c>
      <c r="E63" s="57">
        <v>591.6</v>
      </c>
      <c r="F63" s="57">
        <f t="shared" si="4"/>
        <v>7099.2000000000007</v>
      </c>
    </row>
    <row r="64" spans="1:6" hidden="1">
      <c r="A64" s="1" t="s">
        <v>232</v>
      </c>
      <c r="B64" s="74" t="s">
        <v>117</v>
      </c>
      <c r="C64" s="1" t="s">
        <v>44</v>
      </c>
      <c r="D64" s="1">
        <f>'electrical works'!D23</f>
        <v>28</v>
      </c>
      <c r="E64" s="57">
        <v>532.79999999999995</v>
      </c>
      <c r="F64" s="57">
        <f t="shared" si="4"/>
        <v>14918.399999999998</v>
      </c>
    </row>
    <row r="65" spans="1:6" ht="43.2" hidden="1">
      <c r="A65" s="1" t="s">
        <v>233</v>
      </c>
      <c r="B65" s="71" t="s">
        <v>118</v>
      </c>
      <c r="C65" s="1"/>
      <c r="D65" s="1">
        <f>'electrical works'!D24</f>
        <v>0</v>
      </c>
      <c r="E65" s="57"/>
      <c r="F65" s="57">
        <f t="shared" si="4"/>
        <v>0</v>
      </c>
    </row>
    <row r="66" spans="1:6" hidden="1">
      <c r="A66" s="1" t="s">
        <v>234</v>
      </c>
      <c r="B66" s="71" t="s">
        <v>119</v>
      </c>
      <c r="C66" s="1" t="s">
        <v>44</v>
      </c>
      <c r="D66" s="1">
        <f>'electrical works'!D25</f>
        <v>28</v>
      </c>
      <c r="E66" s="57">
        <v>582.25</v>
      </c>
      <c r="F66" s="57">
        <f t="shared" si="4"/>
        <v>16303</v>
      </c>
    </row>
    <row r="67" spans="1:6" ht="57.6" hidden="1">
      <c r="A67" s="1" t="s">
        <v>235</v>
      </c>
      <c r="B67" s="71" t="s">
        <v>120</v>
      </c>
      <c r="C67" s="1"/>
      <c r="D67" s="1">
        <f>'electrical works'!D26</f>
        <v>0</v>
      </c>
      <c r="E67" s="57"/>
      <c r="F67" s="57">
        <f t="shared" si="4"/>
        <v>0</v>
      </c>
    </row>
    <row r="68" spans="1:6" hidden="1">
      <c r="A68" s="1" t="s">
        <v>236</v>
      </c>
      <c r="B68" s="74" t="s">
        <v>121</v>
      </c>
      <c r="C68" s="1"/>
      <c r="D68" s="1">
        <f>'electrical works'!D27</f>
        <v>0</v>
      </c>
      <c r="E68" s="57"/>
      <c r="F68" s="57">
        <f t="shared" si="4"/>
        <v>0</v>
      </c>
    </row>
    <row r="69" spans="1:6" hidden="1">
      <c r="A69" s="1" t="s">
        <v>237</v>
      </c>
      <c r="B69" s="74" t="s">
        <v>122</v>
      </c>
      <c r="C69" s="1" t="s">
        <v>124</v>
      </c>
      <c r="D69" s="1">
        <f>'electrical works'!D28</f>
        <v>50</v>
      </c>
      <c r="E69" s="57">
        <v>104.9</v>
      </c>
      <c r="F69" s="57">
        <f t="shared" si="4"/>
        <v>5245</v>
      </c>
    </row>
    <row r="70" spans="1:6" hidden="1">
      <c r="A70" s="1" t="s">
        <v>238</v>
      </c>
      <c r="B70" s="74" t="s">
        <v>123</v>
      </c>
      <c r="C70" s="1" t="s">
        <v>124</v>
      </c>
      <c r="D70" s="1">
        <f>'electrical works'!D29</f>
        <v>50</v>
      </c>
      <c r="E70" s="57">
        <v>117.45</v>
      </c>
      <c r="F70" s="57">
        <f t="shared" si="4"/>
        <v>5872.5</v>
      </c>
    </row>
    <row r="71" spans="1:6" hidden="1">
      <c r="A71" s="1"/>
      <c r="B71" s="75" t="s">
        <v>135</v>
      </c>
      <c r="C71" s="26"/>
      <c r="D71" s="26"/>
      <c r="E71" s="59"/>
      <c r="F71" s="59">
        <f>SUM(F46:F70)</f>
        <v>271984.75</v>
      </c>
    </row>
    <row r="72" spans="1:6" hidden="1">
      <c r="B72" s="76" t="s">
        <v>136</v>
      </c>
    </row>
    <row r="73" spans="1:6" ht="31.2" hidden="1">
      <c r="A73" s="17" t="s">
        <v>239</v>
      </c>
      <c r="B73" s="77" t="s">
        <v>137</v>
      </c>
      <c r="C73" s="28" t="s">
        <v>25</v>
      </c>
      <c r="D73" s="28">
        <v>163.69999999999999</v>
      </c>
      <c r="E73" s="57">
        <v>1291.6500000000001</v>
      </c>
      <c r="F73" s="60">
        <f t="shared" ref="F73" si="5">E73*D73</f>
        <v>211443.10500000001</v>
      </c>
    </row>
    <row r="74" spans="1:6" ht="43.2" hidden="1">
      <c r="A74" s="17" t="s">
        <v>240</v>
      </c>
      <c r="B74" s="71" t="s">
        <v>81</v>
      </c>
      <c r="C74" s="27"/>
      <c r="D74" s="27"/>
      <c r="E74" s="61"/>
      <c r="F74" s="60"/>
    </row>
    <row r="75" spans="1:6" hidden="1">
      <c r="A75" s="17" t="s">
        <v>241</v>
      </c>
      <c r="B75" s="71" t="s">
        <v>80</v>
      </c>
      <c r="C75" s="28" t="s">
        <v>24</v>
      </c>
      <c r="D75" s="29">
        <v>49.83</v>
      </c>
      <c r="E75" s="60">
        <v>10965.15</v>
      </c>
      <c r="F75" s="60">
        <f>E75*D75</f>
        <v>546393.42449999996</v>
      </c>
    </row>
    <row r="76" spans="1:6" ht="43.2" hidden="1">
      <c r="A76" s="17" t="s">
        <v>242</v>
      </c>
      <c r="B76" s="72" t="s">
        <v>140</v>
      </c>
      <c r="C76" s="28" t="s">
        <v>141</v>
      </c>
      <c r="D76" s="29">
        <v>735</v>
      </c>
      <c r="E76" s="60">
        <v>116.95</v>
      </c>
      <c r="F76" s="60">
        <f>E76*D76</f>
        <v>85958.25</v>
      </c>
    </row>
    <row r="77" spans="1:6" hidden="1">
      <c r="A77" s="17" t="s">
        <v>243</v>
      </c>
      <c r="B77" s="74"/>
      <c r="C77" s="3"/>
      <c r="D77" s="3"/>
      <c r="E77" s="52"/>
      <c r="F77" s="52"/>
    </row>
    <row r="78" spans="1:6" ht="57.6" hidden="1">
      <c r="A78" s="17" t="s">
        <v>244</v>
      </c>
      <c r="B78" s="65" t="s">
        <v>32</v>
      </c>
      <c r="C78" s="11" t="s">
        <v>24</v>
      </c>
      <c r="D78" s="15">
        <f>'m.sheet (2)'!I10</f>
        <v>22.423556058890149</v>
      </c>
      <c r="E78" s="51">
        <v>333.5</v>
      </c>
      <c r="F78" s="51">
        <v>3427.533975084938</v>
      </c>
    </row>
    <row r="79" spans="1:6" hidden="1">
      <c r="A79" s="17" t="s">
        <v>245</v>
      </c>
      <c r="B79" s="66" t="s">
        <v>33</v>
      </c>
      <c r="C79" s="3" t="s">
        <v>24</v>
      </c>
      <c r="D79" s="15">
        <f>D78</f>
        <v>22.423556058890149</v>
      </c>
      <c r="E79" s="52">
        <v>160.55000000000001</v>
      </c>
      <c r="F79" s="51">
        <v>1650.0467157417895</v>
      </c>
    </row>
    <row r="80" spans="1:6" ht="28.8" hidden="1">
      <c r="A80" s="17" t="s">
        <v>246</v>
      </c>
      <c r="B80" s="67" t="s">
        <v>31</v>
      </c>
      <c r="C80" s="10" t="s">
        <v>24</v>
      </c>
      <c r="D80" s="15">
        <f>D79</f>
        <v>22.423556058890149</v>
      </c>
      <c r="E80" s="52">
        <v>230.5</v>
      </c>
      <c r="F80" s="51">
        <v>2368.9552661381654</v>
      </c>
    </row>
    <row r="81" spans="1:6" ht="43.2" hidden="1">
      <c r="A81" s="17" t="s">
        <v>247</v>
      </c>
      <c r="B81" s="66" t="s">
        <v>81</v>
      </c>
      <c r="C81" s="17"/>
      <c r="D81" s="17"/>
      <c r="E81" s="53"/>
      <c r="F81" s="51"/>
    </row>
    <row r="82" spans="1:6" hidden="1">
      <c r="A82" s="17" t="s">
        <v>248</v>
      </c>
      <c r="B82" s="66" t="s">
        <v>80</v>
      </c>
      <c r="C82" s="3" t="s">
        <v>24</v>
      </c>
      <c r="D82" s="16">
        <f>'m.sheet (2)'!I34</f>
        <v>1.1211778029445074</v>
      </c>
      <c r="E82" s="52">
        <v>10965.15</v>
      </c>
      <c r="F82" s="51">
        <v>9466.289745186863</v>
      </c>
    </row>
    <row r="83" spans="1:6" hidden="1">
      <c r="A83" s="17" t="s">
        <v>249</v>
      </c>
      <c r="B83" s="68" t="s">
        <v>83</v>
      </c>
      <c r="C83" s="3" t="s">
        <v>24</v>
      </c>
      <c r="D83" s="16">
        <f>'m.sheet (2)'!I41</f>
        <v>0.84088335220838062</v>
      </c>
      <c r="E83" s="52">
        <v>12452.85</v>
      </c>
      <c r="F83" s="51">
        <v>9307.9060022650083</v>
      </c>
    </row>
    <row r="84" spans="1:6" hidden="1">
      <c r="A84" s="17" t="s">
        <v>250</v>
      </c>
      <c r="B84" s="68" t="s">
        <v>82</v>
      </c>
      <c r="C84" s="3" t="s">
        <v>24</v>
      </c>
      <c r="D84" s="16">
        <f>'m.sheet (2)'!I49</f>
        <v>0.51574178935447335</v>
      </c>
      <c r="E84" s="52">
        <v>14494.9</v>
      </c>
      <c r="F84" s="51">
        <v>20314.200169875425</v>
      </c>
    </row>
    <row r="85" spans="1:6" hidden="1">
      <c r="A85" s="17" t="s">
        <v>251</v>
      </c>
      <c r="B85" s="68" t="s">
        <v>85</v>
      </c>
      <c r="C85" s="3" t="s">
        <v>24</v>
      </c>
      <c r="D85" s="16">
        <f>'m.sheet (2)'!I63</f>
        <v>5.045300113250283</v>
      </c>
      <c r="E85" s="52">
        <v>4478.8</v>
      </c>
      <c r="F85" s="51">
        <v>8787.6795016987562</v>
      </c>
    </row>
    <row r="86" spans="1:6" ht="115.2" hidden="1">
      <c r="A86" s="17" t="s">
        <v>252</v>
      </c>
      <c r="B86" s="66" t="s">
        <v>37</v>
      </c>
      <c r="C86" s="17"/>
      <c r="D86" s="17"/>
      <c r="E86" s="53"/>
      <c r="F86" s="51"/>
    </row>
    <row r="87" spans="1:6" ht="86.4" hidden="1">
      <c r="A87" s="17" t="s">
        <v>253</v>
      </c>
      <c r="B87" s="66" t="s">
        <v>35</v>
      </c>
      <c r="C87" s="3" t="s">
        <v>24</v>
      </c>
      <c r="D87" s="16">
        <f>'m.sheet (2)'!I79</f>
        <v>2.8029445073612687</v>
      </c>
      <c r="E87" s="52">
        <v>17857.8</v>
      </c>
      <c r="F87" s="51">
        <v>27529.932332955832</v>
      </c>
    </row>
    <row r="88" spans="1:6" ht="57.6" hidden="1">
      <c r="A88" s="17" t="s">
        <v>254</v>
      </c>
      <c r="B88" s="66" t="s">
        <v>36</v>
      </c>
      <c r="C88" s="3" t="s">
        <v>24</v>
      </c>
      <c r="D88" s="16">
        <f>'m.sheet (2)'!I87</f>
        <v>13.080407701019253</v>
      </c>
      <c r="E88" s="52">
        <v>22659.55</v>
      </c>
      <c r="F88" s="51">
        <v>35638.10879105323</v>
      </c>
    </row>
    <row r="89" spans="1:6" ht="72" hidden="1">
      <c r="A89" s="17" t="s">
        <v>255</v>
      </c>
      <c r="B89" s="66" t="s">
        <v>39</v>
      </c>
      <c r="C89" s="17"/>
      <c r="D89" s="17"/>
      <c r="E89" s="53"/>
      <c r="F89" s="51">
        <v>0</v>
      </c>
    </row>
    <row r="90" spans="1:6" hidden="1">
      <c r="A90" s="17" t="s">
        <v>256</v>
      </c>
      <c r="B90" s="68" t="s">
        <v>40</v>
      </c>
      <c r="C90" s="3" t="s">
        <v>45</v>
      </c>
      <c r="D90" s="16">
        <f>'m.sheet (2)'!I56</f>
        <v>18.405511811023626</v>
      </c>
      <c r="E90" s="52">
        <v>34702.15</v>
      </c>
      <c r="F90" s="51">
        <v>416425.80000000005</v>
      </c>
    </row>
    <row r="91" spans="1:6" ht="28.8" hidden="1">
      <c r="A91" s="17" t="s">
        <v>257</v>
      </c>
      <c r="B91" s="66" t="s">
        <v>38</v>
      </c>
      <c r="C91" s="3" t="s">
        <v>24</v>
      </c>
      <c r="D91" s="16">
        <f>'m.sheet (2)'!I87</f>
        <v>13.080407701019253</v>
      </c>
      <c r="E91" s="54">
        <v>12051.65</v>
      </c>
      <c r="F91" s="52">
        <v>32935.60351783692</v>
      </c>
    </row>
    <row r="92" spans="1:6" ht="28.8" hidden="1">
      <c r="A92" s="17" t="s">
        <v>258</v>
      </c>
      <c r="B92" s="69" t="str">
        <f>B19</f>
        <v>Pacca brick work in foundation and plinth in:-i) Cement, sand mortar:-Ratio 1:4</v>
      </c>
      <c r="C92" s="18" t="s">
        <v>24</v>
      </c>
      <c r="D92" s="19">
        <f>'m.sheet (2)'!I100</f>
        <v>9.4832955832389576</v>
      </c>
      <c r="E92" s="55">
        <v>13038.15</v>
      </c>
      <c r="F92" s="52">
        <v>46747.415646234425</v>
      </c>
    </row>
    <row r="93" spans="1:6" hidden="1">
      <c r="A93" s="17" t="s">
        <v>259</v>
      </c>
      <c r="B93" s="70" t="s">
        <v>26</v>
      </c>
      <c r="C93" s="11" t="s">
        <v>25</v>
      </c>
      <c r="D93" s="15">
        <f>'m.sheet (2)'!I108</f>
        <v>57.302325581395351</v>
      </c>
      <c r="E93" s="52">
        <v>422.75</v>
      </c>
      <c r="F93" s="52">
        <v>8651.6279069767461</v>
      </c>
    </row>
    <row r="94" spans="1:6" hidden="1">
      <c r="A94" s="17" t="s">
        <v>260</v>
      </c>
      <c r="B94" s="66" t="s">
        <v>27</v>
      </c>
      <c r="C94" s="3" t="s">
        <v>25</v>
      </c>
      <c r="D94" s="16">
        <f>'m.sheet (2)'!I116</f>
        <v>47.069767441860463</v>
      </c>
      <c r="E94" s="54">
        <v>565.25</v>
      </c>
      <c r="F94" s="52">
        <v>11567.906976744189</v>
      </c>
    </row>
    <row r="95" spans="1:6" ht="28.8" hidden="1">
      <c r="A95" s="17" t="s">
        <v>261</v>
      </c>
      <c r="B95" s="66" t="s">
        <v>28</v>
      </c>
      <c r="C95" s="10" t="s">
        <v>25</v>
      </c>
      <c r="D95" s="21">
        <f>'m.sheet (2)'!I123</f>
        <v>9.2093023255813975</v>
      </c>
      <c r="E95" s="55">
        <v>472.4</v>
      </c>
      <c r="F95" s="52">
        <v>1208.4651162790699</v>
      </c>
    </row>
    <row r="96" spans="1:6" ht="43.2" hidden="1">
      <c r="A96" s="17" t="s">
        <v>262</v>
      </c>
      <c r="B96" s="65" t="s">
        <v>46</v>
      </c>
      <c r="C96" s="3" t="s">
        <v>25</v>
      </c>
      <c r="D96" s="16">
        <f>D95+D94+D93</f>
        <v>113.58139534883722</v>
      </c>
      <c r="E96" s="52">
        <v>51.2</v>
      </c>
      <c r="F96" s="52">
        <v>2226.6046511627915</v>
      </c>
    </row>
    <row r="97" spans="1:6" hidden="1">
      <c r="A97" s="17" t="s">
        <v>263</v>
      </c>
      <c r="B97" s="68" t="s">
        <v>47</v>
      </c>
      <c r="C97" s="3" t="s">
        <v>25</v>
      </c>
      <c r="D97" s="16">
        <f>D96</f>
        <v>113.58139534883722</v>
      </c>
      <c r="E97" s="52">
        <v>179.25</v>
      </c>
      <c r="F97" s="52">
        <v>7795.2906976744207</v>
      </c>
    </row>
    <row r="98" spans="1:6" ht="43.2" hidden="1">
      <c r="A98" s="17" t="s">
        <v>264</v>
      </c>
      <c r="B98" s="70" t="s">
        <v>29</v>
      </c>
      <c r="C98" s="11" t="s">
        <v>25</v>
      </c>
      <c r="D98" s="15">
        <f>'m.sheet (2)'!I138</f>
        <v>4.2976744186046512</v>
      </c>
      <c r="E98" s="51">
        <v>864.85</v>
      </c>
      <c r="F98" s="52">
        <v>2654.8883720930235</v>
      </c>
    </row>
    <row r="99" spans="1:6" ht="57.6" hidden="1">
      <c r="A99" s="17" t="s">
        <v>265</v>
      </c>
      <c r="B99" s="66" t="s">
        <v>30</v>
      </c>
      <c r="C99" s="3" t="s">
        <v>25</v>
      </c>
      <c r="D99" s="16">
        <f>'m.sheet (2)'!I146</f>
        <v>57.302325581395351</v>
      </c>
      <c r="E99" s="52">
        <v>909.95</v>
      </c>
      <c r="F99" s="52">
        <v>18622.232558139538</v>
      </c>
    </row>
    <row r="100" spans="1:6" ht="86.4" hidden="1">
      <c r="A100" s="17" t="s">
        <v>266</v>
      </c>
      <c r="B100" s="65" t="s">
        <v>42</v>
      </c>
      <c r="C100" s="3" t="s">
        <v>25</v>
      </c>
      <c r="D100" s="16">
        <f>'m.sheet (2)'!I130</f>
        <v>9.2093023255813975</v>
      </c>
      <c r="E100" s="52">
        <v>2063.65</v>
      </c>
      <c r="F100" s="52">
        <v>5279.1046511627919</v>
      </c>
    </row>
    <row r="101" spans="1:6" hidden="1">
      <c r="A101" s="17" t="s">
        <v>267</v>
      </c>
      <c r="B101" s="68" t="s">
        <v>43</v>
      </c>
      <c r="C101" s="3" t="s">
        <v>44</v>
      </c>
      <c r="D101" s="3">
        <v>2</v>
      </c>
      <c r="E101" s="52">
        <v>997.2</v>
      </c>
      <c r="F101" s="52">
        <v>997.2</v>
      </c>
    </row>
    <row r="102" spans="1:6" ht="86.4" hidden="1">
      <c r="A102" s="17" t="s">
        <v>268</v>
      </c>
      <c r="B102" s="66" t="s">
        <v>61</v>
      </c>
      <c r="C102" s="3" t="s">
        <v>25</v>
      </c>
      <c r="D102" s="16">
        <f>'m.sheet (2)'!I26</f>
        <v>18.418604651162795</v>
      </c>
      <c r="E102" s="54">
        <v>128.80000000000001</v>
      </c>
      <c r="F102" s="52">
        <v>869.84930232558156</v>
      </c>
    </row>
    <row r="103" spans="1:6" ht="86.4" hidden="1">
      <c r="A103" s="17" t="s">
        <v>269</v>
      </c>
      <c r="B103" s="66" t="str">
        <f>[1]TOILET!B139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3" s="3" t="s">
        <v>25</v>
      </c>
      <c r="D103" s="16">
        <f>[1]TOILET!I146</f>
        <v>20.465116279069772</v>
      </c>
      <c r="E103" s="52">
        <v>2725.9</v>
      </c>
      <c r="F103" s="52">
        <v>6973.2325581395362</v>
      </c>
    </row>
    <row r="104" spans="1:6" ht="86.4" hidden="1">
      <c r="A104" s="17" t="s">
        <v>270</v>
      </c>
      <c r="B104" s="65" t="str">
        <f>'[2]civil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3" t="s">
        <v>25</v>
      </c>
      <c r="D104" s="16">
        <v>6.25</v>
      </c>
      <c r="E104" s="52">
        <v>3531</v>
      </c>
      <c r="F104" s="52">
        <v>36131.162790697679</v>
      </c>
    </row>
    <row r="105" spans="1:6" hidden="1">
      <c r="A105" s="17" t="s">
        <v>271</v>
      </c>
      <c r="B105" s="71" t="s">
        <v>92</v>
      </c>
      <c r="C105" s="3" t="s">
        <v>24</v>
      </c>
      <c r="D105" s="16">
        <f>'m.sheet (2)'!I18</f>
        <v>10.090600226500566</v>
      </c>
      <c r="E105" s="56">
        <v>954.05</v>
      </c>
      <c r="F105" s="52">
        <v>3565.5322763306908</v>
      </c>
    </row>
    <row r="106" spans="1:6" ht="72" hidden="1">
      <c r="A106" s="17" t="s">
        <v>272</v>
      </c>
      <c r="B106" s="66" t="s">
        <v>71</v>
      </c>
      <c r="C106" s="3" t="s">
        <v>25</v>
      </c>
      <c r="D106" s="16">
        <f>'m.sheet (2)'!I160</f>
        <v>4.6046511627906987</v>
      </c>
      <c r="E106" s="52">
        <v>3821.6</v>
      </c>
      <c r="F106" s="52">
        <v>46925.693023255815</v>
      </c>
    </row>
    <row r="107" spans="1:6" ht="100.8" hidden="1">
      <c r="A107" s="17" t="s">
        <v>273</v>
      </c>
      <c r="B107" s="66" t="s">
        <v>76</v>
      </c>
      <c r="C107" s="3" t="s">
        <v>25</v>
      </c>
      <c r="D107" s="16">
        <f>'m.sheet (2)'!I168</f>
        <v>17.037209302325582</v>
      </c>
      <c r="E107" s="52">
        <v>5496.2</v>
      </c>
      <c r="F107" s="52">
        <v>87172.288372093026</v>
      </c>
    </row>
    <row r="108" spans="1:6" ht="144" hidden="1">
      <c r="A108" s="17" t="s">
        <v>274</v>
      </c>
      <c r="B108" s="66" t="s">
        <v>72</v>
      </c>
      <c r="C108" s="3" t="s">
        <v>25</v>
      </c>
      <c r="D108" s="16">
        <f>'m.sheet (2)'!I175</f>
        <v>1.2279069767441861</v>
      </c>
      <c r="E108" s="52">
        <v>12613.65</v>
      </c>
      <c r="F108" s="52">
        <v>151011.7911627907</v>
      </c>
    </row>
    <row r="109" spans="1:6" ht="72" hidden="1">
      <c r="A109" s="17" t="s">
        <v>275</v>
      </c>
      <c r="B109" s="66" t="s">
        <v>73</v>
      </c>
      <c r="C109" s="3" t="s">
        <v>25</v>
      </c>
      <c r="D109" s="16">
        <f>'m.sheet (2)'!I182</f>
        <v>1.2279069767441861</v>
      </c>
      <c r="E109" s="52">
        <v>14870.3</v>
      </c>
      <c r="F109" s="52">
        <v>178028.61488372093</v>
      </c>
    </row>
    <row r="110" spans="1:6" ht="115.2" hidden="1">
      <c r="A110" s="17" t="s">
        <v>276</v>
      </c>
      <c r="B110" s="72" t="s">
        <v>168</v>
      </c>
      <c r="C110" s="3" t="s">
        <v>25</v>
      </c>
      <c r="D110" s="16">
        <f>'m.sheet (2)'!I189</f>
        <v>7.2906976744186052</v>
      </c>
      <c r="E110" s="62">
        <v>23622.75</v>
      </c>
      <c r="F110" s="52">
        <v>57408.776162790702</v>
      </c>
    </row>
    <row r="111" spans="1:6" hidden="1">
      <c r="A111" s="1"/>
      <c r="B111" s="95" t="s">
        <v>169</v>
      </c>
      <c r="C111" s="95"/>
      <c r="D111" s="95"/>
      <c r="E111" s="95"/>
      <c r="F111" s="58">
        <f>SUM(F73:F110)</f>
        <v>2085484.5126264489</v>
      </c>
    </row>
    <row r="112" spans="1:6" hidden="1">
      <c r="A112" s="1"/>
      <c r="B112" s="75" t="s">
        <v>170</v>
      </c>
      <c r="C112" s="25"/>
      <c r="D112" s="25"/>
      <c r="E112" s="63"/>
      <c r="F112" s="58"/>
    </row>
    <row r="113" spans="1:6" ht="28.8" hidden="1">
      <c r="A113" s="79" t="s">
        <v>288</v>
      </c>
      <c r="B113" s="71" t="s">
        <v>171</v>
      </c>
      <c r="C113" s="1" t="s">
        <v>44</v>
      </c>
      <c r="D113" s="1">
        <v>2</v>
      </c>
      <c r="E113" s="57">
        <v>3609.65</v>
      </c>
      <c r="F113" s="57">
        <f>E113*D113</f>
        <v>7219.3</v>
      </c>
    </row>
    <row r="114" spans="1:6" ht="43.2" hidden="1">
      <c r="A114" s="79" t="s">
        <v>289</v>
      </c>
      <c r="B114" s="71" t="s">
        <v>172</v>
      </c>
      <c r="C114" s="1" t="s">
        <v>44</v>
      </c>
      <c r="D114" s="1">
        <v>1</v>
      </c>
      <c r="E114" s="57">
        <v>9573.9</v>
      </c>
      <c r="F114" s="57">
        <f t="shared" ref="F114:F132" si="6">E114*D114</f>
        <v>9573.9</v>
      </c>
    </row>
    <row r="115" spans="1:6" ht="72" hidden="1">
      <c r="A115" s="79" t="s">
        <v>290</v>
      </c>
      <c r="B115" s="71" t="s">
        <v>173</v>
      </c>
      <c r="C115" s="1"/>
      <c r="D115" s="1"/>
      <c r="E115" s="57"/>
      <c r="F115" s="57">
        <f t="shared" si="6"/>
        <v>0</v>
      </c>
    </row>
    <row r="116" spans="1:6" hidden="1">
      <c r="A116" s="79" t="s">
        <v>291</v>
      </c>
      <c r="B116" s="74" t="s">
        <v>174</v>
      </c>
      <c r="C116" s="1" t="s">
        <v>44</v>
      </c>
      <c r="D116" s="1">
        <v>3</v>
      </c>
      <c r="E116" s="57">
        <v>2173.5500000000002</v>
      </c>
      <c r="F116" s="57">
        <f t="shared" si="6"/>
        <v>6520.6500000000005</v>
      </c>
    </row>
    <row r="117" spans="1:6" hidden="1">
      <c r="A117" s="79" t="s">
        <v>292</v>
      </c>
      <c r="B117" s="74" t="s">
        <v>175</v>
      </c>
      <c r="C117" s="1" t="s">
        <v>44</v>
      </c>
      <c r="D117" s="1">
        <v>3</v>
      </c>
      <c r="E117" s="57">
        <v>1813.55</v>
      </c>
      <c r="F117" s="57">
        <f t="shared" si="6"/>
        <v>5440.65</v>
      </c>
    </row>
    <row r="118" spans="1:6" hidden="1">
      <c r="A118" s="79" t="s">
        <v>293</v>
      </c>
      <c r="B118" s="74" t="s">
        <v>176</v>
      </c>
      <c r="C118" s="1" t="s">
        <v>44</v>
      </c>
      <c r="D118" s="1">
        <v>3</v>
      </c>
      <c r="E118" s="57">
        <v>2293.5500000000002</v>
      </c>
      <c r="F118" s="57">
        <f t="shared" si="6"/>
        <v>6880.6500000000005</v>
      </c>
    </row>
    <row r="119" spans="1:6" hidden="1">
      <c r="A119" s="79" t="s">
        <v>294</v>
      </c>
      <c r="B119" s="74" t="s">
        <v>177</v>
      </c>
      <c r="C119" s="1" t="s">
        <v>110</v>
      </c>
      <c r="D119" s="1">
        <v>3</v>
      </c>
      <c r="E119" s="57">
        <v>673.55</v>
      </c>
      <c r="F119" s="57">
        <f t="shared" si="6"/>
        <v>2020.6499999999999</v>
      </c>
    </row>
    <row r="120" spans="1:6" ht="86.4" hidden="1">
      <c r="A120" s="79" t="s">
        <v>295</v>
      </c>
      <c r="B120" s="71" t="s">
        <v>178</v>
      </c>
      <c r="C120" s="1" t="s">
        <v>179</v>
      </c>
      <c r="D120" s="1">
        <v>45</v>
      </c>
      <c r="E120" s="57">
        <v>37.450000000000003</v>
      </c>
      <c r="F120" s="57">
        <f t="shared" si="6"/>
        <v>1685.2500000000002</v>
      </c>
    </row>
    <row r="121" spans="1:6" ht="57.6" hidden="1">
      <c r="A121" s="79" t="s">
        <v>296</v>
      </c>
      <c r="B121" s="71" t="s">
        <v>180</v>
      </c>
      <c r="C121" s="1" t="s">
        <v>44</v>
      </c>
      <c r="D121" s="1">
        <v>3</v>
      </c>
      <c r="E121" s="57">
        <v>2550.6999999999998</v>
      </c>
      <c r="F121" s="57">
        <f t="shared" si="6"/>
        <v>7652.0999999999995</v>
      </c>
    </row>
    <row r="122" spans="1:6" ht="28.8" hidden="1">
      <c r="A122" s="79" t="s">
        <v>297</v>
      </c>
      <c r="B122" s="71" t="s">
        <v>181</v>
      </c>
      <c r="C122" s="1" t="s">
        <v>44</v>
      </c>
      <c r="D122" s="1">
        <v>3</v>
      </c>
      <c r="E122" s="57">
        <v>3445.15</v>
      </c>
      <c r="F122" s="57">
        <f t="shared" si="6"/>
        <v>10335.450000000001</v>
      </c>
    </row>
    <row r="123" spans="1:6" ht="57.6" hidden="1">
      <c r="A123" s="79" t="s">
        <v>298</v>
      </c>
      <c r="B123" s="71" t="s">
        <v>182</v>
      </c>
      <c r="C123" s="1" t="s">
        <v>183</v>
      </c>
      <c r="D123" s="1">
        <v>3</v>
      </c>
      <c r="E123" s="57">
        <v>21240.6</v>
      </c>
      <c r="F123" s="57">
        <f t="shared" si="6"/>
        <v>63721.799999999996</v>
      </c>
    </row>
    <row r="124" spans="1:6" ht="43.2" hidden="1">
      <c r="A124" s="79" t="s">
        <v>299</v>
      </c>
      <c r="B124" s="71" t="s">
        <v>184</v>
      </c>
      <c r="C124" s="1"/>
      <c r="D124" s="1">
        <v>3</v>
      </c>
      <c r="E124" s="57">
        <v>582.25</v>
      </c>
      <c r="F124" s="57">
        <f t="shared" si="6"/>
        <v>1746.75</v>
      </c>
    </row>
    <row r="125" spans="1:6" hidden="1">
      <c r="A125" s="79" t="s">
        <v>300</v>
      </c>
      <c r="B125" s="74" t="s">
        <v>185</v>
      </c>
      <c r="C125" s="1" t="s">
        <v>141</v>
      </c>
      <c r="D125" s="1">
        <v>18</v>
      </c>
      <c r="E125" s="57">
        <v>1200.25</v>
      </c>
      <c r="F125" s="57">
        <f t="shared" si="6"/>
        <v>21604.5</v>
      </c>
    </row>
    <row r="126" spans="1:6" hidden="1">
      <c r="A126" s="79" t="s">
        <v>301</v>
      </c>
      <c r="B126" s="74" t="s">
        <v>186</v>
      </c>
      <c r="C126" s="1" t="s">
        <v>141</v>
      </c>
      <c r="D126" s="1">
        <v>15</v>
      </c>
      <c r="E126" s="57">
        <v>1799.6</v>
      </c>
      <c r="F126" s="57">
        <f t="shared" si="6"/>
        <v>26994</v>
      </c>
    </row>
    <row r="127" spans="1:6" hidden="1">
      <c r="A127" s="79" t="s">
        <v>302</v>
      </c>
      <c r="B127" s="71" t="s">
        <v>187</v>
      </c>
      <c r="C127" s="1" t="s">
        <v>141</v>
      </c>
      <c r="D127" s="1">
        <v>16</v>
      </c>
      <c r="E127" s="57">
        <v>3439.8</v>
      </c>
      <c r="F127" s="57">
        <f t="shared" si="6"/>
        <v>55036.800000000003</v>
      </c>
    </row>
    <row r="128" spans="1:6" ht="72" hidden="1">
      <c r="A128" s="79" t="s">
        <v>303</v>
      </c>
      <c r="B128" s="71" t="s">
        <v>188</v>
      </c>
      <c r="C128" s="1"/>
      <c r="D128" s="1"/>
      <c r="E128" s="57"/>
      <c r="F128" s="57">
        <f t="shared" si="6"/>
        <v>0</v>
      </c>
    </row>
    <row r="129" spans="1:6" hidden="1">
      <c r="A129" s="79" t="s">
        <v>304</v>
      </c>
      <c r="B129" s="74" t="s">
        <v>189</v>
      </c>
      <c r="C129" s="1"/>
      <c r="D129" s="1"/>
      <c r="E129" s="57"/>
      <c r="F129" s="57">
        <f t="shared" si="6"/>
        <v>0</v>
      </c>
    </row>
    <row r="130" spans="1:6" hidden="1">
      <c r="A130" s="79" t="s">
        <v>305</v>
      </c>
      <c r="B130" s="74" t="s">
        <v>190</v>
      </c>
      <c r="C130" s="1" t="s">
        <v>124</v>
      </c>
      <c r="D130" s="1">
        <v>20</v>
      </c>
      <c r="E130" s="57">
        <v>159.65</v>
      </c>
      <c r="F130" s="57">
        <f t="shared" si="6"/>
        <v>3193</v>
      </c>
    </row>
    <row r="131" spans="1:6" hidden="1">
      <c r="A131" s="79" t="s">
        <v>306</v>
      </c>
      <c r="B131" s="74" t="s">
        <v>191</v>
      </c>
      <c r="C131" s="1" t="s">
        <v>124</v>
      </c>
      <c r="D131" s="1">
        <v>15</v>
      </c>
      <c r="E131" s="57">
        <v>257.25</v>
      </c>
      <c r="F131" s="57">
        <f t="shared" si="6"/>
        <v>3858.75</v>
      </c>
    </row>
    <row r="132" spans="1:6" ht="57.6" hidden="1">
      <c r="A132" s="79" t="s">
        <v>307</v>
      </c>
      <c r="B132" s="72" t="s">
        <v>192</v>
      </c>
      <c r="C132" s="1" t="s">
        <v>44</v>
      </c>
      <c r="D132" s="1">
        <v>2</v>
      </c>
      <c r="E132" s="57">
        <v>25300</v>
      </c>
      <c r="F132" s="57">
        <f t="shared" si="6"/>
        <v>50600</v>
      </c>
    </row>
    <row r="133" spans="1:6" hidden="1">
      <c r="A133" s="1"/>
      <c r="B133" s="75" t="s">
        <v>193</v>
      </c>
      <c r="C133" s="26"/>
      <c r="D133" s="26"/>
      <c r="E133" s="59"/>
      <c r="F133" s="59">
        <f>SUM(F113:F132)</f>
        <v>284084.2</v>
      </c>
    </row>
    <row r="134" spans="1:6" hidden="1">
      <c r="A134" s="1"/>
      <c r="B134" s="75" t="s">
        <v>134</v>
      </c>
      <c r="C134" s="26"/>
      <c r="D134" s="26"/>
      <c r="E134" s="59"/>
      <c r="F134" s="59"/>
    </row>
    <row r="135" spans="1:6" ht="43.2" hidden="1">
      <c r="A135" s="79" t="s">
        <v>214</v>
      </c>
      <c r="B135" s="71" t="s">
        <v>95</v>
      </c>
      <c r="C135" s="1" t="s">
        <v>44</v>
      </c>
      <c r="D135" s="1">
        <v>3</v>
      </c>
      <c r="E135" s="57">
        <v>1890.35</v>
      </c>
      <c r="F135" s="57">
        <f>E135*D135</f>
        <v>5671.0499999999993</v>
      </c>
    </row>
    <row r="136" spans="1:6" ht="86.4" hidden="1">
      <c r="A136" s="79" t="s">
        <v>217</v>
      </c>
      <c r="B136" s="71" t="s">
        <v>101</v>
      </c>
      <c r="C136" s="1"/>
      <c r="D136" s="1"/>
      <c r="E136" s="57"/>
      <c r="F136" s="57">
        <f t="shared" ref="F136:F147" si="7">E136*D136</f>
        <v>0</v>
      </c>
    </row>
    <row r="137" spans="1:6" hidden="1">
      <c r="A137" s="79" t="s">
        <v>218</v>
      </c>
      <c r="B137" s="74" t="s">
        <v>102</v>
      </c>
      <c r="C137" s="1" t="s">
        <v>44</v>
      </c>
      <c r="D137" s="1">
        <v>3</v>
      </c>
      <c r="E137" s="57">
        <v>1546.35</v>
      </c>
      <c r="F137" s="57">
        <f t="shared" si="7"/>
        <v>4639.0499999999993</v>
      </c>
    </row>
    <row r="138" spans="1:6" ht="57.6" hidden="1">
      <c r="A138" s="79" t="s">
        <v>219</v>
      </c>
      <c r="B138" s="71" t="s">
        <v>108</v>
      </c>
      <c r="C138" s="1"/>
      <c r="D138" s="1"/>
      <c r="E138" s="57"/>
      <c r="F138" s="57">
        <f t="shared" si="7"/>
        <v>0</v>
      </c>
    </row>
    <row r="139" spans="1:6" hidden="1">
      <c r="A139" s="79" t="s">
        <v>220</v>
      </c>
      <c r="B139" s="74" t="s">
        <v>109</v>
      </c>
      <c r="C139" s="1" t="s">
        <v>110</v>
      </c>
      <c r="D139" s="1">
        <v>35</v>
      </c>
      <c r="E139" s="57">
        <v>324.35000000000002</v>
      </c>
      <c r="F139" s="57">
        <f t="shared" si="7"/>
        <v>11352.25</v>
      </c>
    </row>
    <row r="140" spans="1:6" ht="72" hidden="1">
      <c r="A140" s="79" t="s">
        <v>216</v>
      </c>
      <c r="B140" s="71" t="s">
        <v>111</v>
      </c>
      <c r="C140" s="1" t="s">
        <v>112</v>
      </c>
      <c r="D140" s="1">
        <v>3</v>
      </c>
      <c r="E140" s="57">
        <v>12377.45</v>
      </c>
      <c r="F140" s="57">
        <f t="shared" si="7"/>
        <v>37132.350000000006</v>
      </c>
    </row>
    <row r="141" spans="1:6" ht="57.6" hidden="1">
      <c r="A141" s="79" t="s">
        <v>221</v>
      </c>
      <c r="B141" s="71" t="s">
        <v>113</v>
      </c>
      <c r="C141" s="1"/>
      <c r="D141" s="1"/>
      <c r="E141" s="57"/>
      <c r="F141" s="57">
        <f t="shared" si="7"/>
        <v>0</v>
      </c>
    </row>
    <row r="142" spans="1:6" hidden="1">
      <c r="A142" s="79" t="s">
        <v>215</v>
      </c>
      <c r="B142" s="74" t="s">
        <v>114</v>
      </c>
      <c r="C142" s="1" t="s">
        <v>44</v>
      </c>
      <c r="D142" s="1">
        <v>3</v>
      </c>
      <c r="E142" s="57">
        <v>1039.2</v>
      </c>
      <c r="F142" s="57">
        <f t="shared" si="7"/>
        <v>3117.6000000000004</v>
      </c>
    </row>
    <row r="143" spans="1:6" ht="43.2" hidden="1">
      <c r="A143" s="79" t="s">
        <v>222</v>
      </c>
      <c r="B143" s="71" t="s">
        <v>118</v>
      </c>
      <c r="C143" s="1"/>
      <c r="D143" s="1"/>
      <c r="E143" s="57"/>
      <c r="F143" s="57">
        <f t="shared" si="7"/>
        <v>0</v>
      </c>
    </row>
    <row r="144" spans="1:6" hidden="1">
      <c r="A144" s="79" t="s">
        <v>223</v>
      </c>
      <c r="B144" s="71" t="s">
        <v>119</v>
      </c>
      <c r="C144" s="1" t="s">
        <v>44</v>
      </c>
      <c r="D144" s="1">
        <v>6</v>
      </c>
      <c r="E144" s="57">
        <v>582.25</v>
      </c>
      <c r="F144" s="57">
        <f t="shared" si="7"/>
        <v>3493.5</v>
      </c>
    </row>
    <row r="145" spans="1:6" ht="57.6" hidden="1">
      <c r="A145" s="79" t="s">
        <v>224</v>
      </c>
      <c r="B145" s="71" t="s">
        <v>120</v>
      </c>
      <c r="C145" s="1"/>
      <c r="D145" s="1"/>
      <c r="E145" s="57"/>
      <c r="F145" s="57">
        <f t="shared" si="7"/>
        <v>0</v>
      </c>
    </row>
    <row r="146" spans="1:6" hidden="1">
      <c r="A146" s="79" t="s">
        <v>225</v>
      </c>
      <c r="B146" s="74" t="s">
        <v>122</v>
      </c>
      <c r="C146" s="1" t="s">
        <v>124</v>
      </c>
      <c r="D146" s="1">
        <v>20</v>
      </c>
      <c r="E146" s="57">
        <v>104.9</v>
      </c>
      <c r="F146" s="57">
        <f t="shared" si="7"/>
        <v>2098</v>
      </c>
    </row>
    <row r="147" spans="1:6" hidden="1">
      <c r="A147" s="79" t="s">
        <v>226</v>
      </c>
      <c r="B147" s="74" t="s">
        <v>123</v>
      </c>
      <c r="C147" s="1" t="s">
        <v>124</v>
      </c>
      <c r="D147" s="1">
        <v>10</v>
      </c>
      <c r="E147" s="57">
        <v>117.45</v>
      </c>
      <c r="F147" s="57">
        <f t="shared" si="7"/>
        <v>1174.5</v>
      </c>
    </row>
    <row r="148" spans="1:6" hidden="1">
      <c r="A148" s="1"/>
      <c r="B148" s="75" t="s">
        <v>194</v>
      </c>
      <c r="C148" s="26"/>
      <c r="D148" s="26"/>
      <c r="E148" s="59"/>
      <c r="F148" s="59">
        <f>SUM(F135:F147)</f>
        <v>68678.3</v>
      </c>
    </row>
    <row r="149" spans="1:6">
      <c r="A149" s="1"/>
      <c r="B149" s="75" t="s">
        <v>195</v>
      </c>
      <c r="C149" s="26"/>
      <c r="D149" s="26"/>
      <c r="E149" s="59"/>
      <c r="F149" s="59"/>
    </row>
    <row r="150" spans="1:6" ht="86.4">
      <c r="A150" s="79" t="s">
        <v>308</v>
      </c>
      <c r="B150" s="71" t="str">
        <f>B100</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50" s="1" t="s">
        <v>196</v>
      </c>
      <c r="D150" s="1">
        <v>480</v>
      </c>
      <c r="E150" s="57"/>
      <c r="F150" s="57"/>
    </row>
    <row r="151" spans="1:6">
      <c r="A151" s="79" t="s">
        <v>309</v>
      </c>
      <c r="B151" s="74" t="s">
        <v>197</v>
      </c>
      <c r="C151" s="1" t="s">
        <v>198</v>
      </c>
      <c r="D151" s="14">
        <f>D9</f>
        <v>12.74561155152888</v>
      </c>
      <c r="E151" s="57"/>
      <c r="F151" s="57"/>
    </row>
    <row r="152" spans="1:6">
      <c r="A152" s="79" t="s">
        <v>310</v>
      </c>
      <c r="B152" s="74" t="s">
        <v>199</v>
      </c>
      <c r="C152" s="1" t="s">
        <v>198</v>
      </c>
      <c r="D152" s="14">
        <f>D10</f>
        <v>14.715458663646661</v>
      </c>
      <c r="E152" s="57"/>
      <c r="F152" s="57"/>
    </row>
    <row r="153" spans="1:6">
      <c r="A153" s="79" t="s">
        <v>311</v>
      </c>
      <c r="B153" s="74" t="s">
        <v>200</v>
      </c>
      <c r="C153" s="1" t="s">
        <v>198</v>
      </c>
      <c r="D153" s="14">
        <f>D11</f>
        <v>5.1013590033975094</v>
      </c>
      <c r="E153" s="57"/>
      <c r="F153" s="57"/>
    </row>
    <row r="154" spans="1:6" ht="43.2">
      <c r="A154" s="79" t="s">
        <v>312</v>
      </c>
      <c r="B154" s="71" t="s">
        <v>201</v>
      </c>
      <c r="C154" s="1" t="s">
        <v>198</v>
      </c>
      <c r="D154" s="14">
        <f>D15</f>
        <v>50.172706681766705</v>
      </c>
      <c r="E154" s="57"/>
      <c r="F154" s="57"/>
    </row>
    <row r="155" spans="1:6">
      <c r="A155" s="79" t="s">
        <v>313</v>
      </c>
      <c r="B155" s="74" t="s">
        <v>202</v>
      </c>
      <c r="C155" s="1" t="s">
        <v>198</v>
      </c>
      <c r="D155" s="1">
        <f>D150</f>
        <v>480</v>
      </c>
      <c r="E155" s="57"/>
      <c r="F155" s="57"/>
    </row>
    <row r="156" spans="1:6">
      <c r="A156" s="79" t="s">
        <v>314</v>
      </c>
      <c r="B156" s="74" t="s">
        <v>203</v>
      </c>
      <c r="C156" s="1" t="s">
        <v>44</v>
      </c>
      <c r="D156" s="1">
        <v>3</v>
      </c>
      <c r="E156" s="57"/>
      <c r="F156" s="57"/>
    </row>
    <row r="157" spans="1:6">
      <c r="A157" s="79" t="s">
        <v>315</v>
      </c>
      <c r="B157" s="74" t="s">
        <v>204</v>
      </c>
      <c r="C157" s="1" t="s">
        <v>198</v>
      </c>
      <c r="D157" s="1">
        <v>25</v>
      </c>
      <c r="E157" s="57"/>
      <c r="F157" s="57"/>
    </row>
    <row r="158" spans="1:6">
      <c r="A158" s="1"/>
      <c r="B158" s="75" t="s">
        <v>205</v>
      </c>
      <c r="C158" s="1"/>
      <c r="D158" s="1"/>
      <c r="E158" s="57"/>
      <c r="F158" s="59"/>
    </row>
  </sheetData>
  <mergeCells count="6">
    <mergeCell ref="B111:E111"/>
    <mergeCell ref="G1:L1"/>
    <mergeCell ref="G2:L2"/>
    <mergeCell ref="B44:E44"/>
    <mergeCell ref="A1:F1"/>
    <mergeCell ref="A2:F2"/>
  </mergeCells>
  <phoneticPr fontId="18" type="noConversion"/>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dimension ref="A1:I292"/>
  <sheetViews>
    <sheetView workbookViewId="0">
      <selection activeCell="A2" sqref="A2:H2"/>
    </sheetView>
  </sheetViews>
  <sheetFormatPr defaultRowHeight="14.4"/>
  <cols>
    <col min="1" max="1" width="5.44140625" bestFit="1" customWidth="1"/>
    <col min="2" max="2" width="22.5546875" customWidth="1"/>
    <col min="9" max="9" width="10" bestFit="1" customWidth="1"/>
  </cols>
  <sheetData>
    <row r="1" spans="1:9">
      <c r="A1" s="114" t="str">
        <f>REH!A1</f>
        <v>GBES Hassan Abdal Tehsil &amp; District AttockConstruction of 02 No. Additional C/Room &amp;  Rehabilitation of Existing Building</v>
      </c>
      <c r="B1" s="114"/>
      <c r="C1" s="114"/>
      <c r="D1" s="114"/>
      <c r="E1" s="114"/>
      <c r="F1" s="114"/>
      <c r="G1" s="114"/>
      <c r="H1" s="114"/>
    </row>
    <row r="2" spans="1:9">
      <c r="A2" s="114" t="s">
        <v>5</v>
      </c>
      <c r="B2" s="114"/>
      <c r="C2" s="114"/>
      <c r="D2" s="114"/>
      <c r="E2" s="114"/>
      <c r="F2" s="114"/>
      <c r="G2" s="114"/>
      <c r="H2" s="114"/>
    </row>
    <row r="3" spans="1:9" ht="64.5" customHeight="1">
      <c r="A3" s="2" t="s">
        <v>12</v>
      </c>
      <c r="B3" s="103" t="str">
        <f>REH!B5</f>
        <v>Excavation in foundation of building, bridges and other tructures, including dagbelling, dressing, refilling in layers around tructure with excavated earth, watering and ramming lead upto one chain (30 m)lift upto 5 ft (1.5m). 2) a) By Excavator  Ordinary soil</v>
      </c>
      <c r="C3" s="104"/>
      <c r="D3" s="104"/>
      <c r="E3" s="104"/>
      <c r="F3" s="104"/>
      <c r="G3" s="104"/>
      <c r="H3" s="104"/>
      <c r="I3" s="105"/>
    </row>
    <row r="4" spans="1:9" s="4" customFormat="1">
      <c r="A4" s="106" t="s">
        <v>6</v>
      </c>
      <c r="B4" s="100" t="s">
        <v>0</v>
      </c>
      <c r="C4" s="100" t="s">
        <v>1</v>
      </c>
      <c r="D4" s="10"/>
      <c r="E4" s="100" t="s">
        <v>14</v>
      </c>
      <c r="F4" s="102" t="s">
        <v>7</v>
      </c>
      <c r="G4" s="102"/>
      <c r="H4" s="102"/>
      <c r="I4" s="100" t="s">
        <v>2</v>
      </c>
    </row>
    <row r="5" spans="1:9" s="4" customFormat="1">
      <c r="A5" s="107"/>
      <c r="B5" s="101"/>
      <c r="C5" s="101"/>
      <c r="D5" s="11"/>
      <c r="E5" s="101"/>
      <c r="F5" s="3" t="s">
        <v>8</v>
      </c>
      <c r="G5" s="3" t="s">
        <v>9</v>
      </c>
      <c r="H5" s="3" t="s">
        <v>10</v>
      </c>
      <c r="I5" s="101"/>
    </row>
    <row r="6" spans="1:9">
      <c r="A6" s="1"/>
      <c r="B6" s="1" t="s">
        <v>49</v>
      </c>
      <c r="C6" s="1" t="s">
        <v>15</v>
      </c>
      <c r="D6" s="1">
        <v>1</v>
      </c>
      <c r="E6" s="1">
        <v>5</v>
      </c>
      <c r="F6" s="1">
        <v>9</v>
      </c>
      <c r="G6" s="1">
        <v>9</v>
      </c>
      <c r="H6" s="1">
        <v>5</v>
      </c>
      <c r="I6" s="1">
        <f>H6*G6*F6*E6*D6</f>
        <v>2025</v>
      </c>
    </row>
    <row r="7" spans="1:9">
      <c r="A7" s="1"/>
      <c r="B7" s="1" t="s">
        <v>50</v>
      </c>
      <c r="C7" s="1" t="s">
        <v>15</v>
      </c>
      <c r="D7" s="1">
        <v>1</v>
      </c>
      <c r="E7" s="1">
        <v>5</v>
      </c>
      <c r="F7" s="1">
        <v>5</v>
      </c>
      <c r="G7" s="1">
        <v>5</v>
      </c>
      <c r="H7" s="1">
        <v>5</v>
      </c>
      <c r="I7" s="1">
        <f t="shared" ref="I7:I11" si="0">H7*G7*F7*E7*D7</f>
        <v>625</v>
      </c>
    </row>
    <row r="8" spans="1:9">
      <c r="A8" s="1"/>
      <c r="B8" s="1" t="s">
        <v>51</v>
      </c>
      <c r="C8" s="1" t="s">
        <v>15</v>
      </c>
      <c r="D8" s="1">
        <v>1</v>
      </c>
      <c r="E8" s="1">
        <v>3</v>
      </c>
      <c r="F8" s="1">
        <v>9</v>
      </c>
      <c r="G8" s="1">
        <v>4</v>
      </c>
      <c r="H8" s="1">
        <v>5</v>
      </c>
      <c r="I8" s="1">
        <f t="shared" si="0"/>
        <v>540</v>
      </c>
    </row>
    <row r="9" spans="1:9">
      <c r="A9" s="1"/>
      <c r="B9" s="1" t="s">
        <v>51</v>
      </c>
      <c r="C9" s="1" t="s">
        <v>15</v>
      </c>
      <c r="D9" s="1">
        <v>1</v>
      </c>
      <c r="E9" s="1">
        <v>8</v>
      </c>
      <c r="F9" s="1">
        <v>4.5</v>
      </c>
      <c r="G9" s="1">
        <v>4</v>
      </c>
      <c r="H9" s="1">
        <v>5</v>
      </c>
      <c r="I9" s="1">
        <f t="shared" si="0"/>
        <v>720</v>
      </c>
    </row>
    <row r="10" spans="1:9">
      <c r="A10" s="1"/>
      <c r="B10" s="1" t="s">
        <v>67</v>
      </c>
      <c r="C10" s="1"/>
      <c r="D10" s="1">
        <v>1</v>
      </c>
      <c r="E10" s="1">
        <v>2</v>
      </c>
      <c r="F10" s="1">
        <v>63</v>
      </c>
      <c r="G10" s="1">
        <v>2</v>
      </c>
      <c r="H10" s="1">
        <v>2</v>
      </c>
      <c r="I10" s="1">
        <f t="shared" ref="I10" si="1">H10*G10*F10*E10*D10</f>
        <v>504</v>
      </c>
    </row>
    <row r="11" spans="1:9">
      <c r="A11" s="1"/>
      <c r="B11" s="1" t="s">
        <v>67</v>
      </c>
      <c r="C11" s="1" t="s">
        <v>15</v>
      </c>
      <c r="D11" s="1">
        <v>1</v>
      </c>
      <c r="E11" s="1">
        <v>2</v>
      </c>
      <c r="F11" s="1">
        <v>31</v>
      </c>
      <c r="G11" s="1">
        <v>2</v>
      </c>
      <c r="H11" s="1">
        <v>2</v>
      </c>
      <c r="I11" s="1">
        <f t="shared" si="0"/>
        <v>248</v>
      </c>
    </row>
    <row r="12" spans="1:9">
      <c r="A12" s="1"/>
      <c r="B12" s="1"/>
      <c r="C12" s="6"/>
      <c r="D12" s="7"/>
      <c r="E12" s="7"/>
      <c r="F12" s="7"/>
      <c r="G12" s="7"/>
      <c r="H12" s="8"/>
      <c r="I12" s="1"/>
    </row>
    <row r="13" spans="1:9">
      <c r="A13" s="1"/>
      <c r="B13" s="1"/>
      <c r="C13" s="96" t="s">
        <v>52</v>
      </c>
      <c r="D13" s="97"/>
      <c r="E13" s="97"/>
      <c r="F13" s="97"/>
      <c r="G13" s="97"/>
      <c r="H13" s="98"/>
      <c r="I13" s="1">
        <f>SUM(I6:I11)</f>
        <v>4662</v>
      </c>
    </row>
    <row r="14" spans="1:9">
      <c r="A14" s="1"/>
      <c r="B14" s="1"/>
      <c r="C14" s="96" t="s">
        <v>53</v>
      </c>
      <c r="D14" s="97"/>
      <c r="E14" s="97"/>
      <c r="F14" s="97"/>
      <c r="G14" s="97"/>
      <c r="H14" s="98"/>
      <c r="I14" s="14">
        <f>I13/35.32</f>
        <v>131.99320498301245</v>
      </c>
    </row>
    <row r="15" spans="1:9">
      <c r="A15" s="1"/>
      <c r="B15" s="6"/>
      <c r="C15" s="97" t="s">
        <v>77</v>
      </c>
      <c r="D15" s="97"/>
      <c r="E15" s="97"/>
      <c r="F15" s="97"/>
      <c r="G15" s="97"/>
      <c r="H15" s="97"/>
      <c r="I15" s="20">
        <f>I14*1.1</f>
        <v>145.19252548131371</v>
      </c>
    </row>
    <row r="16" spans="1:9" ht="64.5" customHeight="1">
      <c r="A16" s="2" t="s">
        <v>12</v>
      </c>
      <c r="B16" s="103" t="str">
        <f>REH!B36</f>
        <v>Supplying and filling sand under floor; or plugging in wells.</v>
      </c>
      <c r="C16" s="104"/>
      <c r="D16" s="104"/>
      <c r="E16" s="104"/>
      <c r="F16" s="104"/>
      <c r="G16" s="104"/>
      <c r="H16" s="104"/>
      <c r="I16" s="105"/>
    </row>
    <row r="17" spans="1:9" s="4" customFormat="1">
      <c r="A17" s="106" t="s">
        <v>6</v>
      </c>
      <c r="B17" s="100" t="s">
        <v>0</v>
      </c>
      <c r="C17" s="100" t="s">
        <v>1</v>
      </c>
      <c r="D17" s="10"/>
      <c r="E17" s="100" t="s">
        <v>14</v>
      </c>
      <c r="F17" s="102" t="s">
        <v>7</v>
      </c>
      <c r="G17" s="102"/>
      <c r="H17" s="102"/>
      <c r="I17" s="100" t="s">
        <v>2</v>
      </c>
    </row>
    <row r="18" spans="1:9" s="4" customFormat="1">
      <c r="A18" s="107"/>
      <c r="B18" s="101"/>
      <c r="C18" s="101"/>
      <c r="D18" s="11"/>
      <c r="E18" s="101"/>
      <c r="F18" s="3" t="s">
        <v>8</v>
      </c>
      <c r="G18" s="3" t="s">
        <v>9</v>
      </c>
      <c r="H18" s="3" t="s">
        <v>10</v>
      </c>
      <c r="I18" s="101"/>
    </row>
    <row r="19" spans="1:9">
      <c r="A19" s="1"/>
      <c r="B19" s="1" t="s">
        <v>93</v>
      </c>
      <c r="C19" s="1" t="s">
        <v>15</v>
      </c>
      <c r="D19" s="1">
        <v>1</v>
      </c>
      <c r="E19" s="1">
        <v>1</v>
      </c>
      <c r="F19" s="1">
        <v>30</v>
      </c>
      <c r="G19" s="1">
        <v>63</v>
      </c>
      <c r="H19" s="1">
        <v>3</v>
      </c>
      <c r="I19" s="1">
        <f>H19*G19*F19*E19*D19</f>
        <v>5670</v>
      </c>
    </row>
    <row r="20" spans="1:9">
      <c r="A20" s="1"/>
      <c r="B20" s="1"/>
      <c r="C20" s="6"/>
      <c r="D20" s="7"/>
      <c r="E20" s="7"/>
      <c r="F20" s="7"/>
      <c r="G20" s="7"/>
      <c r="H20" s="8"/>
      <c r="I20" s="1"/>
    </row>
    <row r="21" spans="1:9">
      <c r="A21" s="1"/>
      <c r="B21" s="1"/>
      <c r="C21" s="96" t="s">
        <v>52</v>
      </c>
      <c r="D21" s="97"/>
      <c r="E21" s="97"/>
      <c r="F21" s="97"/>
      <c r="G21" s="97"/>
      <c r="H21" s="98"/>
      <c r="I21" s="1">
        <f>SUM(I19:I19)</f>
        <v>5670</v>
      </c>
    </row>
    <row r="22" spans="1:9">
      <c r="A22" s="1"/>
      <c r="B22" s="1"/>
      <c r="C22" s="96" t="s">
        <v>53</v>
      </c>
      <c r="D22" s="97"/>
      <c r="E22" s="97"/>
      <c r="F22" s="97"/>
      <c r="G22" s="97"/>
      <c r="H22" s="98"/>
      <c r="I22" s="14">
        <f>I21/35.32</f>
        <v>160.53227633069082</v>
      </c>
    </row>
    <row r="23" spans="1:9">
      <c r="A23" s="1"/>
      <c r="B23" s="6"/>
      <c r="C23" s="97" t="s">
        <v>77</v>
      </c>
      <c r="D23" s="97"/>
      <c r="E23" s="97"/>
      <c r="F23" s="97"/>
      <c r="G23" s="97"/>
      <c r="H23" s="97"/>
      <c r="I23" s="20">
        <f>I22*1.1</f>
        <v>176.58550396375992</v>
      </c>
    </row>
    <row r="24" spans="1:9" ht="75.75" customHeight="1">
      <c r="A24" s="2" t="s">
        <v>12</v>
      </c>
      <c r="B24" s="103" t="str">
        <f>REH!B30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4" s="104"/>
      <c r="D24" s="104"/>
      <c r="E24" s="104"/>
      <c r="F24" s="104"/>
      <c r="G24" s="104"/>
      <c r="H24" s="104"/>
      <c r="I24" s="105"/>
    </row>
    <row r="25" spans="1:9" s="4" customFormat="1">
      <c r="A25" s="106" t="s">
        <v>6</v>
      </c>
      <c r="B25" s="100" t="s">
        <v>0</v>
      </c>
      <c r="C25" s="100" t="s">
        <v>1</v>
      </c>
      <c r="D25" s="10"/>
      <c r="E25" s="100" t="s">
        <v>14</v>
      </c>
      <c r="F25" s="102" t="s">
        <v>7</v>
      </c>
      <c r="G25" s="102"/>
      <c r="H25" s="102"/>
      <c r="I25" s="100" t="s">
        <v>2</v>
      </c>
    </row>
    <row r="26" spans="1:9" s="4" customFormat="1">
      <c r="A26" s="107"/>
      <c r="B26" s="101"/>
      <c r="C26" s="101"/>
      <c r="D26" s="11"/>
      <c r="E26" s="101"/>
      <c r="F26" s="3" t="s">
        <v>8</v>
      </c>
      <c r="G26" s="3" t="s">
        <v>9</v>
      </c>
      <c r="H26" s="3" t="s">
        <v>10</v>
      </c>
      <c r="I26" s="101"/>
    </row>
    <row r="27" spans="1:9">
      <c r="A27" s="1"/>
      <c r="B27" s="1" t="s">
        <v>49</v>
      </c>
      <c r="C27" s="1" t="s">
        <v>62</v>
      </c>
      <c r="D27" s="1">
        <v>1</v>
      </c>
      <c r="E27" s="1">
        <v>10</v>
      </c>
      <c r="F27" s="1">
        <v>9</v>
      </c>
      <c r="G27" s="1">
        <v>9</v>
      </c>
      <c r="H27" s="1"/>
      <c r="I27" s="1">
        <f>G27*F27*E27*D27</f>
        <v>810</v>
      </c>
    </row>
    <row r="28" spans="1:9">
      <c r="A28" s="1"/>
      <c r="B28" s="1" t="s">
        <v>50</v>
      </c>
      <c r="C28" s="1" t="s">
        <v>62</v>
      </c>
      <c r="D28" s="1">
        <v>1</v>
      </c>
      <c r="E28" s="1">
        <v>5</v>
      </c>
      <c r="F28" s="1">
        <v>5</v>
      </c>
      <c r="G28" s="1">
        <v>5</v>
      </c>
      <c r="H28" s="1"/>
      <c r="I28" s="1">
        <f t="shared" ref="I28:I32" si="2">G28*F28*E28*D28</f>
        <v>125</v>
      </c>
    </row>
    <row r="29" spans="1:9">
      <c r="A29" s="1"/>
      <c r="B29" s="1" t="s">
        <v>51</v>
      </c>
      <c r="C29" s="1" t="s">
        <v>62</v>
      </c>
      <c r="D29" s="1">
        <v>1</v>
      </c>
      <c r="E29" s="1">
        <v>3</v>
      </c>
      <c r="F29" s="1">
        <v>9</v>
      </c>
      <c r="G29" s="1">
        <v>4</v>
      </c>
      <c r="H29" s="1"/>
      <c r="I29" s="1">
        <f t="shared" si="2"/>
        <v>108</v>
      </c>
    </row>
    <row r="30" spans="1:9">
      <c r="A30" s="1"/>
      <c r="B30" s="1" t="s">
        <v>51</v>
      </c>
      <c r="C30" s="1" t="s">
        <v>62</v>
      </c>
      <c r="D30" s="1">
        <v>1</v>
      </c>
      <c r="E30" s="1">
        <v>8</v>
      </c>
      <c r="F30" s="1">
        <v>4.5</v>
      </c>
      <c r="G30" s="1">
        <v>4</v>
      </c>
      <c r="H30" s="1"/>
      <c r="I30" s="1">
        <f t="shared" si="2"/>
        <v>144</v>
      </c>
    </row>
    <row r="31" spans="1:9">
      <c r="A31" s="1"/>
      <c r="B31" s="1" t="s">
        <v>68</v>
      </c>
      <c r="C31" s="1" t="s">
        <v>62</v>
      </c>
      <c r="D31" s="7">
        <v>1</v>
      </c>
      <c r="E31" s="7">
        <v>2</v>
      </c>
      <c r="F31" s="7">
        <v>63</v>
      </c>
      <c r="G31" s="7">
        <v>2</v>
      </c>
      <c r="H31" s="8"/>
      <c r="I31" s="1">
        <f t="shared" si="2"/>
        <v>252</v>
      </c>
    </row>
    <row r="32" spans="1:9">
      <c r="A32" s="1"/>
      <c r="B32" s="1" t="s">
        <v>68</v>
      </c>
      <c r="C32" s="6"/>
      <c r="D32" s="7">
        <v>1</v>
      </c>
      <c r="E32" s="7">
        <v>2</v>
      </c>
      <c r="F32" s="7">
        <v>31</v>
      </c>
      <c r="G32" s="7">
        <v>2</v>
      </c>
      <c r="H32" s="8"/>
      <c r="I32" s="1">
        <f t="shared" si="2"/>
        <v>124</v>
      </c>
    </row>
    <row r="33" spans="1:9">
      <c r="A33" s="1"/>
      <c r="B33" s="1"/>
      <c r="C33" s="96" t="s">
        <v>52</v>
      </c>
      <c r="D33" s="97"/>
      <c r="E33" s="97"/>
      <c r="F33" s="97"/>
      <c r="G33" s="97"/>
      <c r="H33" s="98"/>
      <c r="I33" s="1">
        <f>SUM(I27:I32)</f>
        <v>1563</v>
      </c>
    </row>
    <row r="34" spans="1:9">
      <c r="A34" s="1"/>
      <c r="B34" s="1"/>
      <c r="C34" s="96" t="s">
        <v>53</v>
      </c>
      <c r="D34" s="97"/>
      <c r="E34" s="97"/>
      <c r="F34" s="97"/>
      <c r="G34" s="97"/>
      <c r="H34" s="98"/>
      <c r="I34" s="14">
        <f>I33/10.75</f>
        <v>145.3953488372093</v>
      </c>
    </row>
    <row r="35" spans="1:9">
      <c r="A35" s="1"/>
      <c r="B35" s="6"/>
      <c r="C35" s="97" t="s">
        <v>77</v>
      </c>
      <c r="D35" s="97"/>
      <c r="E35" s="97"/>
      <c r="F35" s="97"/>
      <c r="G35" s="97"/>
      <c r="H35" s="97"/>
      <c r="I35" s="20">
        <f>I34*1.1</f>
        <v>159.93488372093023</v>
      </c>
    </row>
    <row r="36" spans="1:9" ht="64.5" customHeight="1">
      <c r="A36" s="2" t="s">
        <v>12</v>
      </c>
      <c r="B36" s="103" t="str">
        <f>REH!B9</f>
        <v>:(i) Ratio 1: 4: 8</v>
      </c>
      <c r="C36" s="104"/>
      <c r="D36" s="104"/>
      <c r="E36" s="104"/>
      <c r="F36" s="104"/>
      <c r="G36" s="104"/>
      <c r="H36" s="104"/>
      <c r="I36" s="105"/>
    </row>
    <row r="37" spans="1:9" s="4" customFormat="1">
      <c r="A37" s="106" t="s">
        <v>6</v>
      </c>
      <c r="B37" s="100" t="s">
        <v>0</v>
      </c>
      <c r="C37" s="100" t="s">
        <v>1</v>
      </c>
      <c r="D37" s="10"/>
      <c r="E37" s="100" t="s">
        <v>14</v>
      </c>
      <c r="F37" s="102" t="s">
        <v>7</v>
      </c>
      <c r="G37" s="102"/>
      <c r="H37" s="102"/>
      <c r="I37" s="100" t="s">
        <v>2</v>
      </c>
    </row>
    <row r="38" spans="1:9" s="4" customFormat="1">
      <c r="A38" s="107"/>
      <c r="B38" s="101"/>
      <c r="C38" s="101"/>
      <c r="D38" s="11"/>
      <c r="E38" s="101"/>
      <c r="F38" s="3" t="s">
        <v>8</v>
      </c>
      <c r="G38" s="3" t="s">
        <v>9</v>
      </c>
      <c r="H38" s="3" t="s">
        <v>10</v>
      </c>
      <c r="I38" s="101"/>
    </row>
    <row r="39" spans="1:9">
      <c r="A39" s="1"/>
      <c r="B39" s="1" t="s">
        <v>49</v>
      </c>
      <c r="C39" s="1" t="s">
        <v>15</v>
      </c>
      <c r="D39" s="1">
        <v>1</v>
      </c>
      <c r="E39" s="1">
        <v>10</v>
      </c>
      <c r="F39" s="1">
        <v>9</v>
      </c>
      <c r="G39" s="1">
        <v>9</v>
      </c>
      <c r="H39" s="1">
        <v>0.25</v>
      </c>
      <c r="I39" s="14">
        <f>H39*G39*F39*E39*D39</f>
        <v>202.5</v>
      </c>
    </row>
    <row r="40" spans="1:9">
      <c r="A40" s="1"/>
      <c r="B40" s="1" t="s">
        <v>50</v>
      </c>
      <c r="C40" s="1" t="s">
        <v>15</v>
      </c>
      <c r="D40" s="1">
        <v>1</v>
      </c>
      <c r="E40" s="1">
        <v>5</v>
      </c>
      <c r="F40" s="1">
        <v>5</v>
      </c>
      <c r="G40" s="1">
        <v>5</v>
      </c>
      <c r="H40" s="1">
        <v>0.25</v>
      </c>
      <c r="I40" s="14">
        <f t="shared" ref="I40:I47" si="3">H40*G40*F40*E40*D40</f>
        <v>31.25</v>
      </c>
    </row>
    <row r="41" spans="1:9">
      <c r="A41" s="1"/>
      <c r="B41" s="1" t="s">
        <v>51</v>
      </c>
      <c r="C41" s="1" t="s">
        <v>15</v>
      </c>
      <c r="D41" s="1">
        <v>1</v>
      </c>
      <c r="E41" s="1">
        <v>3</v>
      </c>
      <c r="F41" s="1">
        <v>9</v>
      </c>
      <c r="G41" s="1">
        <v>4</v>
      </c>
      <c r="H41" s="1">
        <v>0.25</v>
      </c>
      <c r="I41" s="14">
        <f t="shared" si="3"/>
        <v>27</v>
      </c>
    </row>
    <row r="42" spans="1:9">
      <c r="A42" s="1"/>
      <c r="B42" s="1" t="s">
        <v>51</v>
      </c>
      <c r="C42" s="1" t="s">
        <v>15</v>
      </c>
      <c r="D42" s="1">
        <v>1</v>
      </c>
      <c r="E42" s="1">
        <v>8</v>
      </c>
      <c r="F42" s="1">
        <v>4.5</v>
      </c>
      <c r="G42" s="1">
        <v>4</v>
      </c>
      <c r="H42" s="1">
        <v>0.25</v>
      </c>
      <c r="I42" s="14">
        <f t="shared" si="3"/>
        <v>36</v>
      </c>
    </row>
    <row r="43" spans="1:9">
      <c r="A43" s="1"/>
      <c r="B43" s="1" t="s">
        <v>55</v>
      </c>
      <c r="C43" s="1" t="s">
        <v>15</v>
      </c>
      <c r="D43" s="1">
        <v>1</v>
      </c>
      <c r="E43" s="1">
        <v>2</v>
      </c>
      <c r="F43" s="1">
        <v>27</v>
      </c>
      <c r="G43" s="1">
        <v>1.5</v>
      </c>
      <c r="H43" s="1">
        <v>0.25</v>
      </c>
      <c r="I43" s="14">
        <f t="shared" si="3"/>
        <v>20.25</v>
      </c>
    </row>
    <row r="44" spans="1:9">
      <c r="A44" s="1"/>
      <c r="B44" s="1" t="s">
        <v>56</v>
      </c>
      <c r="C44" s="1" t="s">
        <v>15</v>
      </c>
      <c r="D44" s="1">
        <v>1</v>
      </c>
      <c r="E44" s="1">
        <v>2</v>
      </c>
      <c r="F44" s="1">
        <v>63</v>
      </c>
      <c r="G44" s="1">
        <v>1.5</v>
      </c>
      <c r="H44" s="1">
        <v>0.25</v>
      </c>
      <c r="I44" s="14">
        <f t="shared" si="3"/>
        <v>47.25</v>
      </c>
    </row>
    <row r="45" spans="1:9">
      <c r="A45" s="1"/>
      <c r="B45" s="1" t="s">
        <v>79</v>
      </c>
      <c r="C45" s="6" t="s">
        <v>15</v>
      </c>
      <c r="D45" s="1">
        <v>1</v>
      </c>
      <c r="E45" s="7">
        <v>1</v>
      </c>
      <c r="F45" s="7">
        <v>20</v>
      </c>
      <c r="G45" s="7">
        <v>3</v>
      </c>
      <c r="H45" s="8">
        <v>0.25</v>
      </c>
      <c r="I45" s="14">
        <f t="shared" si="3"/>
        <v>15</v>
      </c>
    </row>
    <row r="46" spans="1:9">
      <c r="A46" s="1"/>
      <c r="B46" s="1" t="s">
        <v>84</v>
      </c>
      <c r="C46" s="6" t="s">
        <v>15</v>
      </c>
      <c r="D46" s="1">
        <v>1</v>
      </c>
      <c r="E46" s="7">
        <v>1</v>
      </c>
      <c r="F46" s="7">
        <v>40</v>
      </c>
      <c r="G46" s="7">
        <v>3</v>
      </c>
      <c r="H46" s="8">
        <v>0.25</v>
      </c>
      <c r="I46" s="14">
        <f t="shared" si="3"/>
        <v>30</v>
      </c>
    </row>
    <row r="47" spans="1:9">
      <c r="A47" s="1"/>
      <c r="B47" s="1" t="s">
        <v>66</v>
      </c>
      <c r="C47" s="6" t="s">
        <v>15</v>
      </c>
      <c r="D47" s="1">
        <v>0</v>
      </c>
      <c r="E47" s="7">
        <v>1</v>
      </c>
      <c r="F47" s="7">
        <v>31</v>
      </c>
      <c r="G47" s="7">
        <v>2</v>
      </c>
      <c r="H47" s="8">
        <v>0.25</v>
      </c>
      <c r="I47" s="14">
        <f t="shared" si="3"/>
        <v>0</v>
      </c>
    </row>
    <row r="48" spans="1:9">
      <c r="A48" s="1"/>
      <c r="B48" s="1"/>
      <c r="C48" s="96" t="s">
        <v>52</v>
      </c>
      <c r="D48" s="97"/>
      <c r="E48" s="97"/>
      <c r="F48" s="97"/>
      <c r="G48" s="97"/>
      <c r="H48" s="98"/>
      <c r="I48" s="14">
        <f>SUM(I39:I47)</f>
        <v>409.25</v>
      </c>
    </row>
    <row r="49" spans="1:9">
      <c r="A49" s="1"/>
      <c r="B49" s="1"/>
      <c r="C49" s="96" t="s">
        <v>53</v>
      </c>
      <c r="D49" s="97"/>
      <c r="E49" s="97"/>
      <c r="F49" s="97"/>
      <c r="G49" s="97"/>
      <c r="H49" s="98"/>
      <c r="I49" s="14">
        <f>I48/35.32</f>
        <v>11.586919592298981</v>
      </c>
    </row>
    <row r="50" spans="1:9">
      <c r="A50" s="1"/>
      <c r="B50" s="6"/>
      <c r="C50" s="97" t="s">
        <v>77</v>
      </c>
      <c r="D50" s="97"/>
      <c r="E50" s="97"/>
      <c r="F50" s="97"/>
      <c r="G50" s="97"/>
      <c r="H50" s="97"/>
      <c r="I50" s="20">
        <f>I49*1.1</f>
        <v>12.74561155152888</v>
      </c>
    </row>
    <row r="51" spans="1:9" ht="64.5" customHeight="1">
      <c r="A51" s="2" t="s">
        <v>12</v>
      </c>
      <c r="B51" s="103" t="str">
        <f>REH!B10</f>
        <v>(h) Ratio 1: 3: 6</v>
      </c>
      <c r="C51" s="104"/>
      <c r="D51" s="104"/>
      <c r="E51" s="104"/>
      <c r="F51" s="104"/>
      <c r="G51" s="104"/>
      <c r="H51" s="104"/>
      <c r="I51" s="105"/>
    </row>
    <row r="52" spans="1:9" s="4" customFormat="1">
      <c r="A52" s="106" t="s">
        <v>6</v>
      </c>
      <c r="B52" s="100" t="s">
        <v>0</v>
      </c>
      <c r="C52" s="100" t="s">
        <v>1</v>
      </c>
      <c r="D52" s="10"/>
      <c r="E52" s="100" t="s">
        <v>14</v>
      </c>
      <c r="F52" s="102" t="s">
        <v>7</v>
      </c>
      <c r="G52" s="102"/>
      <c r="H52" s="102"/>
      <c r="I52" s="100" t="s">
        <v>2</v>
      </c>
    </row>
    <row r="53" spans="1:9" s="4" customFormat="1">
      <c r="A53" s="107"/>
      <c r="B53" s="101"/>
      <c r="C53" s="101"/>
      <c r="D53" s="11"/>
      <c r="E53" s="101"/>
      <c r="F53" s="3" t="s">
        <v>8</v>
      </c>
      <c r="G53" s="3" t="s">
        <v>9</v>
      </c>
      <c r="H53" s="3" t="s">
        <v>10</v>
      </c>
      <c r="I53" s="101"/>
    </row>
    <row r="54" spans="1:9">
      <c r="A54" s="1"/>
      <c r="B54" s="1" t="s">
        <v>49</v>
      </c>
      <c r="C54" s="1" t="s">
        <v>15</v>
      </c>
      <c r="D54" s="1">
        <v>1</v>
      </c>
      <c r="E54" s="1">
        <v>1</v>
      </c>
      <c r="F54" s="1">
        <v>63</v>
      </c>
      <c r="G54" s="1">
        <v>30</v>
      </c>
      <c r="H54" s="1">
        <v>0.25</v>
      </c>
      <c r="I54" s="14">
        <f>H54*G54*F54*E54*D54</f>
        <v>472.5</v>
      </c>
    </row>
    <row r="55" spans="1:9">
      <c r="A55" s="1"/>
      <c r="B55" s="1"/>
      <c r="C55" s="96" t="s">
        <v>52</v>
      </c>
      <c r="D55" s="97"/>
      <c r="E55" s="97"/>
      <c r="F55" s="97"/>
      <c r="G55" s="97"/>
      <c r="H55" s="98"/>
      <c r="I55" s="14">
        <f>SUM(I54:I54)</f>
        <v>472.5</v>
      </c>
    </row>
    <row r="56" spans="1:9">
      <c r="A56" s="1"/>
      <c r="B56" s="1"/>
      <c r="C56" s="96" t="s">
        <v>53</v>
      </c>
      <c r="D56" s="97"/>
      <c r="E56" s="97"/>
      <c r="F56" s="97"/>
      <c r="G56" s="97"/>
      <c r="H56" s="98"/>
      <c r="I56" s="14">
        <f>I55/35.32</f>
        <v>13.377689694224236</v>
      </c>
    </row>
    <row r="57" spans="1:9">
      <c r="A57" s="1"/>
      <c r="B57" s="6"/>
      <c r="C57" s="97" t="s">
        <v>77</v>
      </c>
      <c r="D57" s="97"/>
      <c r="E57" s="97"/>
      <c r="F57" s="97"/>
      <c r="G57" s="97"/>
      <c r="H57" s="97"/>
      <c r="I57" s="20">
        <f>I56*1.1</f>
        <v>14.715458663646661</v>
      </c>
    </row>
    <row r="58" spans="1:9" ht="64.5" customHeight="1">
      <c r="A58" s="2" t="s">
        <v>12</v>
      </c>
      <c r="B58" s="103" t="str">
        <f>REH!B11</f>
        <v>(f) Ratio 1: 2: 4</v>
      </c>
      <c r="C58" s="104"/>
      <c r="D58" s="104"/>
      <c r="E58" s="104"/>
      <c r="F58" s="104"/>
      <c r="G58" s="104"/>
      <c r="H58" s="104"/>
      <c r="I58" s="105"/>
    </row>
    <row r="59" spans="1:9" s="4" customFormat="1">
      <c r="A59" s="106" t="s">
        <v>6</v>
      </c>
      <c r="B59" s="100" t="s">
        <v>0</v>
      </c>
      <c r="C59" s="100" t="s">
        <v>1</v>
      </c>
      <c r="D59" s="10"/>
      <c r="E59" s="100" t="s">
        <v>14</v>
      </c>
      <c r="F59" s="102" t="s">
        <v>7</v>
      </c>
      <c r="G59" s="102"/>
      <c r="H59" s="102"/>
      <c r="I59" s="100" t="s">
        <v>2</v>
      </c>
    </row>
    <row r="60" spans="1:9" s="4" customFormat="1">
      <c r="A60" s="107"/>
      <c r="B60" s="101"/>
      <c r="C60" s="101"/>
      <c r="D60" s="11"/>
      <c r="E60" s="101"/>
      <c r="F60" s="3" t="s">
        <v>8</v>
      </c>
      <c r="G60" s="3" t="s">
        <v>9</v>
      </c>
      <c r="H60" s="3" t="s">
        <v>10</v>
      </c>
      <c r="I60" s="101"/>
    </row>
    <row r="61" spans="1:9">
      <c r="A61" s="1"/>
      <c r="B61" s="1" t="s">
        <v>84</v>
      </c>
      <c r="C61" s="6" t="s">
        <v>15</v>
      </c>
      <c r="D61" s="7">
        <v>1</v>
      </c>
      <c r="E61" s="7">
        <v>1</v>
      </c>
      <c r="F61" s="7">
        <v>40</v>
      </c>
      <c r="G61" s="7">
        <v>3</v>
      </c>
      <c r="H61" s="8">
        <v>0.25</v>
      </c>
      <c r="I61" s="14">
        <f>H61*G61*F61*E61*D61</f>
        <v>30</v>
      </c>
    </row>
    <row r="62" spans="1:9">
      <c r="A62" s="1"/>
      <c r="B62" s="1" t="s">
        <v>68</v>
      </c>
      <c r="C62" s="6" t="s">
        <v>15</v>
      </c>
      <c r="D62" s="7">
        <v>1</v>
      </c>
      <c r="E62" s="7">
        <v>1</v>
      </c>
      <c r="F62" s="7">
        <f>63+63+30+30</f>
        <v>186</v>
      </c>
      <c r="G62" s="7">
        <v>2</v>
      </c>
      <c r="H62" s="8">
        <v>0.25</v>
      </c>
      <c r="I62" s="14">
        <f t="shared" ref="I62:I63" si="4">H62*G62*F62*E62*D62</f>
        <v>93</v>
      </c>
    </row>
    <row r="63" spans="1:9">
      <c r="A63" s="1"/>
      <c r="B63" s="1" t="s">
        <v>79</v>
      </c>
      <c r="C63" s="6" t="s">
        <v>15</v>
      </c>
      <c r="D63" s="7">
        <v>4</v>
      </c>
      <c r="E63" s="7">
        <v>1</v>
      </c>
      <c r="F63" s="7">
        <v>20</v>
      </c>
      <c r="G63" s="7">
        <v>3</v>
      </c>
      <c r="H63" s="8">
        <v>0.17</v>
      </c>
      <c r="I63" s="14">
        <f t="shared" si="4"/>
        <v>40.799999999999997</v>
      </c>
    </row>
    <row r="64" spans="1:9">
      <c r="A64" s="1"/>
      <c r="B64" s="1"/>
      <c r="C64" s="96" t="s">
        <v>52</v>
      </c>
      <c r="D64" s="97"/>
      <c r="E64" s="97"/>
      <c r="F64" s="97"/>
      <c r="G64" s="97"/>
      <c r="H64" s="98"/>
      <c r="I64" s="14">
        <f>SUM(I61:I63)</f>
        <v>163.80000000000001</v>
      </c>
    </row>
    <row r="65" spans="1:9">
      <c r="A65" s="1"/>
      <c r="B65" s="1"/>
      <c r="C65" s="96" t="s">
        <v>53</v>
      </c>
      <c r="D65" s="97"/>
      <c r="E65" s="97"/>
      <c r="F65" s="97"/>
      <c r="G65" s="97"/>
      <c r="H65" s="98"/>
      <c r="I65" s="14">
        <f>I64/35.32</f>
        <v>4.6375990939977356</v>
      </c>
    </row>
    <row r="66" spans="1:9">
      <c r="A66" s="1"/>
      <c r="B66" s="6"/>
      <c r="C66" s="97" t="s">
        <v>77</v>
      </c>
      <c r="D66" s="97"/>
      <c r="E66" s="97"/>
      <c r="F66" s="97"/>
      <c r="G66" s="97"/>
      <c r="H66" s="97"/>
      <c r="I66" s="20">
        <f>I65*1.1</f>
        <v>5.1013590033975094</v>
      </c>
    </row>
    <row r="67" spans="1:9" ht="64.5" customHeight="1">
      <c r="A67" s="2" t="s">
        <v>12</v>
      </c>
      <c r="B67" s="103" t="str">
        <f>REH!B17</f>
        <v>(b) Deformed bars (Grade-40)</v>
      </c>
      <c r="C67" s="104"/>
      <c r="D67" s="104"/>
      <c r="E67" s="104"/>
      <c r="F67" s="104"/>
      <c r="G67" s="104"/>
      <c r="H67" s="104"/>
      <c r="I67" s="105"/>
    </row>
    <row r="68" spans="1:9" s="4" customFormat="1">
      <c r="A68" s="106" t="s">
        <v>6</v>
      </c>
      <c r="B68" s="100" t="s">
        <v>0</v>
      </c>
      <c r="C68" s="100" t="s">
        <v>1</v>
      </c>
      <c r="D68" s="10"/>
      <c r="E68" s="100" t="s">
        <v>14</v>
      </c>
      <c r="F68" s="102" t="s">
        <v>7</v>
      </c>
      <c r="G68" s="102"/>
      <c r="H68" s="102"/>
      <c r="I68" s="100" t="s">
        <v>2</v>
      </c>
    </row>
    <row r="69" spans="1:9" s="4" customFormat="1">
      <c r="A69" s="107"/>
      <c r="B69" s="101"/>
      <c r="C69" s="101"/>
      <c r="D69" s="11"/>
      <c r="E69" s="101"/>
      <c r="F69" s="3" t="s">
        <v>8</v>
      </c>
      <c r="G69" s="3" t="s">
        <v>9</v>
      </c>
      <c r="H69" s="3" t="s">
        <v>10</v>
      </c>
      <c r="I69" s="101"/>
    </row>
    <row r="70" spans="1:9">
      <c r="A70" s="1"/>
      <c r="B70" s="1" t="s">
        <v>128</v>
      </c>
      <c r="C70" s="6" t="str">
        <f>REH!C17</f>
        <v>per cwt</v>
      </c>
      <c r="D70" s="7">
        <v>1</v>
      </c>
      <c r="E70" s="7">
        <v>1</v>
      </c>
      <c r="F70" s="99">
        <f>'[3]L.G.F.RAFT (2)'!$P$42</f>
        <v>2932.5037499999999</v>
      </c>
      <c r="G70" s="97"/>
      <c r="H70" s="98"/>
      <c r="I70" s="14">
        <f>F70*E70*D70</f>
        <v>2932.5037499999999</v>
      </c>
    </row>
    <row r="71" spans="1:9">
      <c r="A71" s="1"/>
      <c r="B71" s="1"/>
      <c r="C71" s="96" t="s">
        <v>52</v>
      </c>
      <c r="D71" s="97"/>
      <c r="E71" s="97"/>
      <c r="F71" s="97"/>
      <c r="G71" s="97"/>
      <c r="H71" s="98"/>
      <c r="I71" s="14">
        <f>SUM(I70:I70)</f>
        <v>2932.5037499999999</v>
      </c>
    </row>
    <row r="72" spans="1:9">
      <c r="A72" s="1"/>
      <c r="B72" s="1"/>
      <c r="C72" s="96" t="s">
        <v>53</v>
      </c>
      <c r="D72" s="97"/>
      <c r="E72" s="97"/>
      <c r="F72" s="97"/>
      <c r="G72" s="97"/>
      <c r="H72" s="98"/>
      <c r="I72" s="14">
        <f>I71/50.8</f>
        <v>57.726451771653544</v>
      </c>
    </row>
    <row r="73" spans="1:9">
      <c r="A73" s="1"/>
      <c r="B73" s="6"/>
      <c r="C73" s="97" t="s">
        <v>77</v>
      </c>
      <c r="D73" s="97"/>
      <c r="E73" s="97"/>
      <c r="F73" s="97"/>
      <c r="G73" s="97"/>
      <c r="H73" s="97"/>
      <c r="I73" s="20">
        <f>I72*1.1</f>
        <v>63.499096948818902</v>
      </c>
    </row>
    <row r="74" spans="1:9" ht="64.5" customHeight="1">
      <c r="A74" s="2" t="s">
        <v>12</v>
      </c>
      <c r="B74" s="103" t="str">
        <f>REH!B18</f>
        <v>('c) Deformed bars (Grade-60)</v>
      </c>
      <c r="C74" s="104"/>
      <c r="D74" s="104"/>
      <c r="E74" s="104"/>
      <c r="F74" s="104"/>
      <c r="G74" s="104"/>
      <c r="H74" s="104"/>
      <c r="I74" s="105"/>
    </row>
    <row r="75" spans="1:9" s="4" customFormat="1">
      <c r="A75" s="106" t="s">
        <v>6</v>
      </c>
      <c r="B75" s="100" t="s">
        <v>0</v>
      </c>
      <c r="C75" s="100" t="s">
        <v>1</v>
      </c>
      <c r="D75" s="10"/>
      <c r="E75" s="100" t="s">
        <v>14</v>
      </c>
      <c r="F75" s="102" t="s">
        <v>7</v>
      </c>
      <c r="G75" s="102"/>
      <c r="H75" s="102"/>
      <c r="I75" s="100" t="s">
        <v>2</v>
      </c>
    </row>
    <row r="76" spans="1:9" s="4" customFormat="1">
      <c r="A76" s="107"/>
      <c r="B76" s="101"/>
      <c r="C76" s="101"/>
      <c r="D76" s="11"/>
      <c r="E76" s="101"/>
      <c r="F76" s="3" t="s">
        <v>8</v>
      </c>
      <c r="G76" s="3" t="s">
        <v>9</v>
      </c>
      <c r="H76" s="3" t="s">
        <v>10</v>
      </c>
      <c r="I76" s="101"/>
    </row>
    <row r="77" spans="1:9">
      <c r="A77" s="1"/>
      <c r="B77" s="1" t="s">
        <v>128</v>
      </c>
      <c r="C77" s="6" t="str">
        <f>REH!C18</f>
        <v>per cwt</v>
      </c>
      <c r="D77" s="7">
        <v>1</v>
      </c>
      <c r="E77" s="7">
        <v>1</v>
      </c>
      <c r="F77" s="99">
        <f>'[3]L.G.F.RAFT (2)'!$P$41</f>
        <v>2963.4745009074404</v>
      </c>
      <c r="G77" s="97"/>
      <c r="H77" s="98"/>
      <c r="I77" s="14">
        <f>F77*E77*D77</f>
        <v>2963.4745009074404</v>
      </c>
    </row>
    <row r="78" spans="1:9">
      <c r="A78" s="1"/>
      <c r="B78" s="1"/>
      <c r="C78" s="96" t="s">
        <v>52</v>
      </c>
      <c r="D78" s="97"/>
      <c r="E78" s="97"/>
      <c r="F78" s="97"/>
      <c r="G78" s="97"/>
      <c r="H78" s="98"/>
      <c r="I78" s="14">
        <f>SUM(I77:I77)</f>
        <v>2963.4745009074404</v>
      </c>
    </row>
    <row r="79" spans="1:9">
      <c r="A79" s="1"/>
      <c r="B79" s="1"/>
      <c r="C79" s="96" t="s">
        <v>53</v>
      </c>
      <c r="D79" s="97"/>
      <c r="E79" s="97"/>
      <c r="F79" s="97"/>
      <c r="G79" s="97"/>
      <c r="H79" s="98"/>
      <c r="I79" s="14">
        <f>I78/50.8</f>
        <v>58.33611222258741</v>
      </c>
    </row>
    <row r="80" spans="1:9">
      <c r="A80" s="1"/>
      <c r="B80" s="6"/>
      <c r="C80" s="97" t="s">
        <v>77</v>
      </c>
      <c r="D80" s="97"/>
      <c r="E80" s="97"/>
      <c r="F80" s="97"/>
      <c r="G80" s="97"/>
      <c r="H80" s="97"/>
      <c r="I80" s="20">
        <f>I79*1.1</f>
        <v>64.169723444846156</v>
      </c>
    </row>
    <row r="81" spans="1:9" ht="64.5" customHeight="1">
      <c r="A81" s="2" t="s">
        <v>12</v>
      </c>
      <c r="B81" s="103" t="str">
        <f>REH!B12</f>
        <v>cement concrete in haunches 1:6:12</v>
      </c>
      <c r="C81" s="104"/>
      <c r="D81" s="104"/>
      <c r="E81" s="104"/>
      <c r="F81" s="104"/>
      <c r="G81" s="104"/>
      <c r="H81" s="104"/>
      <c r="I81" s="105"/>
    </row>
    <row r="82" spans="1:9" s="4" customFormat="1">
      <c r="A82" s="106" t="s">
        <v>6</v>
      </c>
      <c r="B82" s="100" t="s">
        <v>0</v>
      </c>
      <c r="C82" s="100" t="s">
        <v>1</v>
      </c>
      <c r="D82" s="10"/>
      <c r="E82" s="100" t="s">
        <v>14</v>
      </c>
      <c r="F82" s="102" t="s">
        <v>7</v>
      </c>
      <c r="G82" s="102"/>
      <c r="H82" s="102"/>
      <c r="I82" s="100" t="s">
        <v>2</v>
      </c>
    </row>
    <row r="83" spans="1:9" s="4" customFormat="1">
      <c r="A83" s="107"/>
      <c r="B83" s="101"/>
      <c r="C83" s="101"/>
      <c r="D83" s="11"/>
      <c r="E83" s="101"/>
      <c r="F83" s="3" t="s">
        <v>8</v>
      </c>
      <c r="G83" s="3" t="s">
        <v>9</v>
      </c>
      <c r="H83" s="3" t="s">
        <v>10</v>
      </c>
      <c r="I83" s="101"/>
    </row>
    <row r="84" spans="1:9">
      <c r="A84" s="1"/>
      <c r="B84" s="1" t="s">
        <v>84</v>
      </c>
      <c r="C84" s="6" t="s">
        <v>15</v>
      </c>
      <c r="D84" s="7">
        <v>1</v>
      </c>
      <c r="E84" s="7">
        <v>1</v>
      </c>
      <c r="F84" s="7">
        <v>26</v>
      </c>
      <c r="G84" s="7">
        <v>3</v>
      </c>
      <c r="H84" s="8">
        <v>3</v>
      </c>
      <c r="I84" s="14">
        <f>H84*G84*F84*E84*D84</f>
        <v>234</v>
      </c>
    </row>
    <row r="85" spans="1:9">
      <c r="A85" s="1"/>
      <c r="B85" s="1"/>
      <c r="C85" s="96" t="s">
        <v>52</v>
      </c>
      <c r="D85" s="97"/>
      <c r="E85" s="97"/>
      <c r="F85" s="97"/>
      <c r="G85" s="97"/>
      <c r="H85" s="98"/>
      <c r="I85" s="14">
        <f>SUM(I84:I84)</f>
        <v>234</v>
      </c>
    </row>
    <row r="86" spans="1:9">
      <c r="A86" s="1"/>
      <c r="B86" s="1"/>
      <c r="C86" s="96" t="s">
        <v>53</v>
      </c>
      <c r="D86" s="97"/>
      <c r="E86" s="97"/>
      <c r="F86" s="97"/>
      <c r="G86" s="97"/>
      <c r="H86" s="98"/>
      <c r="I86" s="14">
        <f>I85/35.32</f>
        <v>6.6251415628539068</v>
      </c>
    </row>
    <row r="87" spans="1:9">
      <c r="A87" s="1"/>
      <c r="B87" s="6"/>
      <c r="C87" s="97" t="s">
        <v>77</v>
      </c>
      <c r="D87" s="97"/>
      <c r="E87" s="97"/>
      <c r="F87" s="97"/>
      <c r="G87" s="97"/>
      <c r="H87" s="97"/>
      <c r="I87" s="20">
        <f>I86*1.1</f>
        <v>7.2876557191392983</v>
      </c>
    </row>
    <row r="88" spans="1:9" ht="64.5" customHeight="1">
      <c r="A88" s="2" t="s">
        <v>12</v>
      </c>
      <c r="B88" s="103"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8" s="104"/>
      <c r="D88" s="104"/>
      <c r="E88" s="104"/>
      <c r="F88" s="104"/>
      <c r="G88" s="104"/>
      <c r="H88" s="104"/>
      <c r="I88" s="105"/>
    </row>
    <row r="89" spans="1:9" s="4" customFormat="1">
      <c r="A89" s="106" t="s">
        <v>6</v>
      </c>
      <c r="B89" s="100" t="s">
        <v>0</v>
      </c>
      <c r="C89" s="100" t="s">
        <v>1</v>
      </c>
      <c r="D89" s="10"/>
      <c r="E89" s="100" t="s">
        <v>14</v>
      </c>
      <c r="F89" s="102" t="s">
        <v>7</v>
      </c>
      <c r="G89" s="102"/>
      <c r="H89" s="102"/>
      <c r="I89" s="100" t="s">
        <v>2</v>
      </c>
    </row>
    <row r="90" spans="1:9" s="4" customFormat="1">
      <c r="A90" s="107"/>
      <c r="B90" s="101"/>
      <c r="C90" s="101"/>
      <c r="D90" s="11"/>
      <c r="E90" s="101"/>
      <c r="F90" s="3" t="s">
        <v>8</v>
      </c>
      <c r="G90" s="3" t="s">
        <v>9</v>
      </c>
      <c r="H90" s="3" t="s">
        <v>10</v>
      </c>
      <c r="I90" s="101"/>
    </row>
    <row r="91" spans="1:9">
      <c r="A91" s="1"/>
      <c r="B91" s="1" t="s">
        <v>49</v>
      </c>
      <c r="C91" s="1" t="s">
        <v>15</v>
      </c>
      <c r="D91" s="1">
        <v>1</v>
      </c>
      <c r="E91" s="1">
        <v>10</v>
      </c>
      <c r="F91" s="1">
        <v>8</v>
      </c>
      <c r="G91" s="1">
        <v>8</v>
      </c>
      <c r="H91" s="1">
        <v>1</v>
      </c>
      <c r="I91" s="14">
        <f>H91*G91*F91*E91*D91</f>
        <v>640</v>
      </c>
    </row>
    <row r="92" spans="1:9">
      <c r="A92" s="1"/>
      <c r="B92" s="1" t="s">
        <v>50</v>
      </c>
      <c r="C92" s="1" t="s">
        <v>15</v>
      </c>
      <c r="D92" s="1">
        <v>1</v>
      </c>
      <c r="E92" s="1">
        <v>5</v>
      </c>
      <c r="F92" s="1">
        <v>4</v>
      </c>
      <c r="G92" s="1">
        <v>4</v>
      </c>
      <c r="H92" s="1">
        <v>1</v>
      </c>
      <c r="I92" s="14">
        <f t="shared" ref="I92:I95" si="5">H92*G92*F92*E92*D92</f>
        <v>80</v>
      </c>
    </row>
    <row r="93" spans="1:9">
      <c r="A93" s="1"/>
      <c r="B93" s="1" t="s">
        <v>51</v>
      </c>
      <c r="C93" s="1" t="s">
        <v>15</v>
      </c>
      <c r="D93" s="1">
        <v>1</v>
      </c>
      <c r="E93" s="1">
        <v>3</v>
      </c>
      <c r="F93" s="1">
        <v>9</v>
      </c>
      <c r="G93" s="1">
        <v>3</v>
      </c>
      <c r="H93" s="1">
        <v>0.75</v>
      </c>
      <c r="I93" s="14">
        <f t="shared" si="5"/>
        <v>60.75</v>
      </c>
    </row>
    <row r="94" spans="1:9">
      <c r="A94" s="1"/>
      <c r="B94" s="1" t="s">
        <v>51</v>
      </c>
      <c r="C94" s="1" t="s">
        <v>15</v>
      </c>
      <c r="D94" s="1">
        <v>1</v>
      </c>
      <c r="E94" s="1">
        <v>8</v>
      </c>
      <c r="F94" s="1">
        <v>4.5</v>
      </c>
      <c r="G94" s="1">
        <v>3</v>
      </c>
      <c r="H94" s="1">
        <v>0.75</v>
      </c>
      <c r="I94" s="14">
        <f t="shared" si="5"/>
        <v>81</v>
      </c>
    </row>
    <row r="95" spans="1:9">
      <c r="A95" s="1"/>
      <c r="B95" s="1" t="s">
        <v>54</v>
      </c>
      <c r="C95" s="1" t="s">
        <v>15</v>
      </c>
      <c r="D95" s="1">
        <v>1</v>
      </c>
      <c r="E95" s="1">
        <v>15</v>
      </c>
      <c r="F95" s="1">
        <v>1</v>
      </c>
      <c r="G95" s="1">
        <v>1</v>
      </c>
      <c r="H95" s="1">
        <v>5</v>
      </c>
      <c r="I95" s="14">
        <f t="shared" si="5"/>
        <v>75</v>
      </c>
    </row>
    <row r="96" spans="1:9">
      <c r="A96" s="1"/>
      <c r="B96" s="1"/>
      <c r="C96" s="96" t="s">
        <v>52</v>
      </c>
      <c r="D96" s="97"/>
      <c r="E96" s="97"/>
      <c r="F96" s="97"/>
      <c r="G96" s="97"/>
      <c r="H96" s="98"/>
      <c r="I96" s="14">
        <f>SUM(I91:I95)</f>
        <v>936.75</v>
      </c>
    </row>
    <row r="97" spans="1:9">
      <c r="A97" s="1"/>
      <c r="B97" s="1"/>
      <c r="C97" s="96" t="s">
        <v>53</v>
      </c>
      <c r="D97" s="97"/>
      <c r="E97" s="97"/>
      <c r="F97" s="97"/>
      <c r="G97" s="97"/>
      <c r="H97" s="98"/>
      <c r="I97" s="14">
        <f>I96/35.32</f>
        <v>26.521800679501698</v>
      </c>
    </row>
    <row r="98" spans="1:9">
      <c r="A98" s="1"/>
      <c r="B98" s="6"/>
      <c r="C98" s="97" t="s">
        <v>77</v>
      </c>
      <c r="D98" s="97"/>
      <c r="E98" s="97"/>
      <c r="F98" s="97"/>
      <c r="G98" s="97"/>
      <c r="H98" s="97"/>
      <c r="I98" s="20">
        <f>I97*1.1</f>
        <v>29.173980747451871</v>
      </c>
    </row>
    <row r="99" spans="1:9" ht="64.5" customHeight="1">
      <c r="A99" s="2" t="s">
        <v>12</v>
      </c>
      <c r="B99" s="103" t="str">
        <f>REH!B15</f>
        <v>(a) (i) Reinforced cement concrete in roof slab, beams columns lintels, girders and other structural members laid in situ or precast laid in position, or prestressed members cast in situ, complete in all respects:-(3) Type C (nominal mix 1: 2: 4)</v>
      </c>
      <c r="C99" s="104"/>
      <c r="D99" s="104"/>
      <c r="E99" s="104"/>
      <c r="F99" s="104"/>
      <c r="G99" s="104"/>
      <c r="H99" s="104"/>
      <c r="I99" s="105"/>
    </row>
    <row r="100" spans="1:9" s="4" customFormat="1">
      <c r="A100" s="106" t="s">
        <v>6</v>
      </c>
      <c r="B100" s="100" t="s">
        <v>0</v>
      </c>
      <c r="C100" s="100" t="s">
        <v>1</v>
      </c>
      <c r="D100" s="10"/>
      <c r="E100" s="100" t="s">
        <v>14</v>
      </c>
      <c r="F100" s="102" t="s">
        <v>7</v>
      </c>
      <c r="G100" s="102"/>
      <c r="H100" s="102"/>
      <c r="I100" s="100" t="s">
        <v>2</v>
      </c>
    </row>
    <row r="101" spans="1:9" s="4" customFormat="1">
      <c r="A101" s="107"/>
      <c r="B101" s="101"/>
      <c r="C101" s="101"/>
      <c r="D101" s="11"/>
      <c r="E101" s="101"/>
      <c r="F101" s="3" t="s">
        <v>8</v>
      </c>
      <c r="G101" s="3" t="s">
        <v>9</v>
      </c>
      <c r="H101" s="3" t="s">
        <v>10</v>
      </c>
      <c r="I101" s="101"/>
    </row>
    <row r="102" spans="1:9">
      <c r="A102" s="1"/>
      <c r="B102" s="1" t="s">
        <v>57</v>
      </c>
      <c r="C102" s="1" t="s">
        <v>15</v>
      </c>
      <c r="D102" s="1">
        <v>1</v>
      </c>
      <c r="E102" s="1">
        <v>15</v>
      </c>
      <c r="F102" s="1">
        <v>1</v>
      </c>
      <c r="G102" s="1">
        <v>1</v>
      </c>
      <c r="H102" s="1">
        <v>10</v>
      </c>
      <c r="I102" s="14">
        <f>H102*G102*F102*E102*D102</f>
        <v>150</v>
      </c>
    </row>
    <row r="103" spans="1:9">
      <c r="A103" s="1"/>
      <c r="B103" s="1" t="s">
        <v>58</v>
      </c>
      <c r="C103" s="1" t="s">
        <v>15</v>
      </c>
      <c r="D103" s="1">
        <v>1</v>
      </c>
      <c r="E103" s="1">
        <v>3</v>
      </c>
      <c r="F103" s="1">
        <v>60</v>
      </c>
      <c r="G103" s="1">
        <v>1</v>
      </c>
      <c r="H103" s="1">
        <v>1</v>
      </c>
      <c r="I103" s="14">
        <f t="shared" ref="I103:I108" si="6">H103*G103*F103*E103*D103</f>
        <v>180</v>
      </c>
    </row>
    <row r="104" spans="1:9">
      <c r="A104" s="1"/>
      <c r="B104" s="1" t="s">
        <v>59</v>
      </c>
      <c r="C104" s="1" t="s">
        <v>15</v>
      </c>
      <c r="D104" s="1">
        <v>1</v>
      </c>
      <c r="E104" s="1">
        <v>5</v>
      </c>
      <c r="F104" s="1">
        <v>30</v>
      </c>
      <c r="G104" s="1">
        <v>1</v>
      </c>
      <c r="H104" s="1">
        <v>1</v>
      </c>
      <c r="I104" s="14">
        <f t="shared" si="6"/>
        <v>150</v>
      </c>
    </row>
    <row r="105" spans="1:9">
      <c r="A105" s="1"/>
      <c r="B105" s="1" t="s">
        <v>60</v>
      </c>
      <c r="C105" s="1" t="s">
        <v>15</v>
      </c>
      <c r="D105" s="1">
        <v>1</v>
      </c>
      <c r="E105" s="1">
        <v>1</v>
      </c>
      <c r="F105" s="1">
        <v>63</v>
      </c>
      <c r="G105" s="1">
        <v>30</v>
      </c>
      <c r="H105" s="1">
        <v>0.5</v>
      </c>
      <c r="I105" s="14">
        <f t="shared" si="6"/>
        <v>945</v>
      </c>
    </row>
    <row r="106" spans="1:9">
      <c r="A106" s="1"/>
      <c r="B106" s="1" t="s">
        <v>66</v>
      </c>
      <c r="C106" s="1" t="s">
        <v>15</v>
      </c>
      <c r="D106" s="1">
        <v>1</v>
      </c>
      <c r="E106" s="1">
        <v>2</v>
      </c>
      <c r="F106" s="1">
        <v>30</v>
      </c>
      <c r="G106" s="1">
        <v>2</v>
      </c>
      <c r="H106" s="1">
        <v>0.5</v>
      </c>
      <c r="I106" s="14">
        <f t="shared" si="6"/>
        <v>60</v>
      </c>
    </row>
    <row r="107" spans="1:9">
      <c r="A107" s="1"/>
      <c r="B107" s="1" t="s">
        <v>66</v>
      </c>
      <c r="C107" s="1" t="s">
        <v>15</v>
      </c>
      <c r="D107" s="1">
        <v>1</v>
      </c>
      <c r="E107" s="1">
        <v>2</v>
      </c>
      <c r="F107" s="1">
        <v>63</v>
      </c>
      <c r="G107" s="1">
        <v>2</v>
      </c>
      <c r="H107" s="1">
        <v>0.5</v>
      </c>
      <c r="I107" s="14">
        <f t="shared" si="6"/>
        <v>126</v>
      </c>
    </row>
    <row r="108" spans="1:9">
      <c r="A108" s="1"/>
      <c r="B108" s="1"/>
      <c r="C108" s="1" t="s">
        <v>15</v>
      </c>
      <c r="D108" s="1">
        <v>1</v>
      </c>
      <c r="E108" s="1"/>
      <c r="F108" s="1"/>
      <c r="G108" s="1"/>
      <c r="H108" s="1"/>
      <c r="I108" s="14">
        <f t="shared" si="6"/>
        <v>0</v>
      </c>
    </row>
    <row r="109" spans="1:9">
      <c r="A109" s="1"/>
      <c r="B109" s="1"/>
      <c r="C109" s="96" t="s">
        <v>52</v>
      </c>
      <c r="D109" s="97"/>
      <c r="E109" s="97"/>
      <c r="F109" s="97"/>
      <c r="G109" s="97"/>
      <c r="H109" s="98"/>
      <c r="I109" s="14">
        <f>SUM(I102:I108)</f>
        <v>1611</v>
      </c>
    </row>
    <row r="110" spans="1:9">
      <c r="A110" s="1"/>
      <c r="B110" s="1"/>
      <c r="C110" s="96" t="s">
        <v>53</v>
      </c>
      <c r="D110" s="97"/>
      <c r="E110" s="97"/>
      <c r="F110" s="97"/>
      <c r="G110" s="97"/>
      <c r="H110" s="98"/>
      <c r="I110" s="14">
        <f>I109/35.32</f>
        <v>45.61155152887882</v>
      </c>
    </row>
    <row r="111" spans="1:9">
      <c r="A111" s="1"/>
      <c r="B111" s="6"/>
      <c r="C111" s="97" t="s">
        <v>77</v>
      </c>
      <c r="D111" s="97"/>
      <c r="E111" s="97"/>
      <c r="F111" s="97"/>
      <c r="G111" s="97"/>
      <c r="H111" s="97"/>
      <c r="I111" s="20">
        <f>I110*1.1</f>
        <v>50.172706681766705</v>
      </c>
    </row>
    <row r="112" spans="1:9" ht="33.75" customHeight="1">
      <c r="A112" s="2" t="s">
        <v>12</v>
      </c>
      <c r="B112" s="103" t="str">
        <f>REH!B19</f>
        <v>Pacca brick work in foundation and plinth in:-i) Cement, sand mortar:-Ratio 1:4</v>
      </c>
      <c r="C112" s="104"/>
      <c r="D112" s="104"/>
      <c r="E112" s="104"/>
      <c r="F112" s="104"/>
      <c r="G112" s="104"/>
      <c r="H112" s="104"/>
      <c r="I112" s="105"/>
    </row>
    <row r="113" spans="1:9" s="4" customFormat="1">
      <c r="A113" s="106" t="s">
        <v>6</v>
      </c>
      <c r="B113" s="100" t="s">
        <v>0</v>
      </c>
      <c r="C113" s="100" t="s">
        <v>1</v>
      </c>
      <c r="D113" s="10"/>
      <c r="E113" s="100" t="s">
        <v>14</v>
      </c>
      <c r="F113" s="102" t="s">
        <v>7</v>
      </c>
      <c r="G113" s="102"/>
      <c r="H113" s="102"/>
      <c r="I113" s="100" t="s">
        <v>2</v>
      </c>
    </row>
    <row r="114" spans="1:9" s="4" customFormat="1">
      <c r="A114" s="107"/>
      <c r="B114" s="101"/>
      <c r="C114" s="101"/>
      <c r="D114" s="11"/>
      <c r="E114" s="101"/>
      <c r="F114" s="3" t="s">
        <v>8</v>
      </c>
      <c r="G114" s="3" t="s">
        <v>9</v>
      </c>
      <c r="H114" s="3" t="s">
        <v>10</v>
      </c>
      <c r="I114" s="101"/>
    </row>
    <row r="115" spans="1:9">
      <c r="A115" s="2">
        <v>1</v>
      </c>
      <c r="B115" s="1" t="s">
        <v>13</v>
      </c>
      <c r="C115" s="1" t="s">
        <v>15</v>
      </c>
      <c r="D115" s="1">
        <v>1</v>
      </c>
      <c r="E115" s="1">
        <v>2</v>
      </c>
      <c r="F115" s="1">
        <v>60</v>
      </c>
      <c r="G115" s="1">
        <v>0.75</v>
      </c>
      <c r="H115" s="1">
        <v>5</v>
      </c>
      <c r="I115" s="1">
        <f>H115*G115*F115*E115*D115</f>
        <v>450</v>
      </c>
    </row>
    <row r="116" spans="1:9">
      <c r="A116" s="1">
        <v>2</v>
      </c>
      <c r="B116" s="1" t="s">
        <v>16</v>
      </c>
      <c r="C116" s="1" t="s">
        <v>15</v>
      </c>
      <c r="D116" s="1">
        <v>1</v>
      </c>
      <c r="E116" s="1">
        <v>2</v>
      </c>
      <c r="F116" s="1">
        <v>26</v>
      </c>
      <c r="G116" s="1">
        <v>0.75</v>
      </c>
      <c r="H116" s="1">
        <v>5</v>
      </c>
      <c r="I116" s="1">
        <f t="shared" ref="I116:I122" si="7">H116*G116*F116*E116*D116</f>
        <v>195</v>
      </c>
    </row>
    <row r="117" spans="1:9">
      <c r="A117" s="1"/>
      <c r="B117" s="1" t="s">
        <v>19</v>
      </c>
      <c r="C117" s="1" t="s">
        <v>15</v>
      </c>
      <c r="D117" s="1">
        <v>1</v>
      </c>
      <c r="E117" s="1">
        <v>4</v>
      </c>
      <c r="F117" s="1">
        <v>1.125</v>
      </c>
      <c r="G117" s="1">
        <v>0.75</v>
      </c>
      <c r="H117" s="1">
        <v>5</v>
      </c>
      <c r="I117" s="1">
        <f t="shared" si="7"/>
        <v>16.875</v>
      </c>
    </row>
    <row r="118" spans="1:9">
      <c r="A118" s="1"/>
      <c r="B118" s="1" t="s">
        <v>64</v>
      </c>
      <c r="C118" s="1"/>
      <c r="D118" s="1">
        <v>1</v>
      </c>
      <c r="E118" s="1">
        <v>2</v>
      </c>
      <c r="F118" s="1">
        <v>6</v>
      </c>
      <c r="G118" s="1">
        <v>0.75</v>
      </c>
      <c r="H118" s="1">
        <v>5</v>
      </c>
      <c r="I118" s="1">
        <f t="shared" si="7"/>
        <v>45</v>
      </c>
    </row>
    <row r="119" spans="1:9">
      <c r="A119" s="1"/>
      <c r="B119" s="1" t="s">
        <v>65</v>
      </c>
      <c r="C119" s="1"/>
      <c r="D119" s="1">
        <v>1</v>
      </c>
      <c r="E119" s="1">
        <v>1</v>
      </c>
      <c r="F119" s="1">
        <v>63</v>
      </c>
      <c r="G119" s="1">
        <v>0.75</v>
      </c>
      <c r="H119" s="1">
        <v>5</v>
      </c>
      <c r="I119" s="1">
        <f t="shared" si="7"/>
        <v>236.25</v>
      </c>
    </row>
    <row r="120" spans="1:9">
      <c r="A120" s="1"/>
      <c r="B120" s="1" t="s">
        <v>68</v>
      </c>
      <c r="C120" s="1"/>
      <c r="D120" s="1">
        <v>1</v>
      </c>
      <c r="E120" s="1">
        <v>2</v>
      </c>
      <c r="F120" s="1">
        <v>31</v>
      </c>
      <c r="G120" s="1">
        <v>0.75</v>
      </c>
      <c r="H120" s="1">
        <v>2</v>
      </c>
      <c r="I120" s="1">
        <f t="shared" si="7"/>
        <v>93</v>
      </c>
    </row>
    <row r="121" spans="1:9">
      <c r="A121" s="1"/>
      <c r="B121" s="1" t="s">
        <v>68</v>
      </c>
      <c r="C121" s="1"/>
      <c r="D121" s="1">
        <v>1</v>
      </c>
      <c r="E121" s="1">
        <v>2</v>
      </c>
      <c r="F121" s="1">
        <v>63</v>
      </c>
      <c r="G121" s="1">
        <v>0.75</v>
      </c>
      <c r="H121" s="1">
        <v>2</v>
      </c>
      <c r="I121" s="1">
        <f t="shared" si="7"/>
        <v>189</v>
      </c>
    </row>
    <row r="122" spans="1:9">
      <c r="A122" s="1"/>
      <c r="B122" s="1" t="s">
        <v>22</v>
      </c>
      <c r="C122" s="1" t="s">
        <v>15</v>
      </c>
      <c r="D122" s="1">
        <v>1</v>
      </c>
      <c r="E122" s="1">
        <v>-15</v>
      </c>
      <c r="F122" s="1">
        <v>1</v>
      </c>
      <c r="G122" s="1">
        <v>1</v>
      </c>
      <c r="H122" s="1">
        <v>5</v>
      </c>
      <c r="I122" s="1">
        <f t="shared" si="7"/>
        <v>-75</v>
      </c>
    </row>
    <row r="123" spans="1:9">
      <c r="A123" s="1"/>
      <c r="B123" s="108" t="s">
        <v>23</v>
      </c>
      <c r="C123" s="109"/>
      <c r="D123" s="109"/>
      <c r="E123" s="109"/>
      <c r="F123" s="109"/>
      <c r="G123" s="110"/>
      <c r="H123" s="1" t="s">
        <v>15</v>
      </c>
      <c r="I123" s="1">
        <f>SUM(I115:I122)</f>
        <v>1150.125</v>
      </c>
    </row>
    <row r="124" spans="1:9">
      <c r="A124" s="1"/>
      <c r="B124" s="111"/>
      <c r="C124" s="112"/>
      <c r="D124" s="112"/>
      <c r="E124" s="112"/>
      <c r="F124" s="112"/>
      <c r="G124" s="113"/>
      <c r="H124" s="1" t="s">
        <v>24</v>
      </c>
      <c r="I124" s="14">
        <f>I123/35.32</f>
        <v>32.562995469988678</v>
      </c>
    </row>
    <row r="125" spans="1:9">
      <c r="A125" s="1"/>
      <c r="B125" s="6"/>
      <c r="C125" s="97" t="s">
        <v>77</v>
      </c>
      <c r="D125" s="97"/>
      <c r="E125" s="97"/>
      <c r="F125" s="97"/>
      <c r="G125" s="97"/>
      <c r="H125" s="97"/>
      <c r="I125" s="20">
        <f>I124*1.1</f>
        <v>35.819295016987546</v>
      </c>
    </row>
    <row r="127" spans="1:9" ht="33.75" customHeight="1">
      <c r="A127" s="2" t="s">
        <v>12</v>
      </c>
      <c r="B127" s="103" t="s">
        <v>11</v>
      </c>
      <c r="C127" s="104"/>
      <c r="D127" s="104"/>
      <c r="E127" s="104"/>
      <c r="F127" s="104"/>
      <c r="G127" s="104"/>
      <c r="H127" s="104"/>
      <c r="I127" s="105"/>
    </row>
    <row r="128" spans="1:9" s="4" customFormat="1">
      <c r="A128" s="106" t="s">
        <v>6</v>
      </c>
      <c r="B128" s="100" t="s">
        <v>0</v>
      </c>
      <c r="C128" s="100" t="s">
        <v>1</v>
      </c>
      <c r="D128" s="10"/>
      <c r="E128" s="100" t="s">
        <v>14</v>
      </c>
      <c r="F128" s="102" t="s">
        <v>7</v>
      </c>
      <c r="G128" s="102"/>
      <c r="H128" s="102"/>
      <c r="I128" s="100" t="s">
        <v>2</v>
      </c>
    </row>
    <row r="129" spans="1:9" s="4" customFormat="1">
      <c r="A129" s="107"/>
      <c r="B129" s="101"/>
      <c r="C129" s="101"/>
      <c r="D129" s="11"/>
      <c r="E129" s="101"/>
      <c r="F129" s="3" t="s">
        <v>8</v>
      </c>
      <c r="G129" s="3" t="s">
        <v>9</v>
      </c>
      <c r="H129" s="3" t="s">
        <v>10</v>
      </c>
      <c r="I129" s="101"/>
    </row>
    <row r="130" spans="1:9">
      <c r="A130" s="2">
        <v>1</v>
      </c>
      <c r="B130" s="1" t="s">
        <v>13</v>
      </c>
      <c r="C130" s="1" t="s">
        <v>15</v>
      </c>
      <c r="D130" s="1">
        <v>1</v>
      </c>
      <c r="E130" s="1">
        <v>2</v>
      </c>
      <c r="F130" s="1">
        <v>63</v>
      </c>
      <c r="G130" s="1">
        <v>0.75</v>
      </c>
      <c r="H130" s="1">
        <v>9.5</v>
      </c>
      <c r="I130" s="1">
        <f>H130*G130*F130*E130*D130</f>
        <v>897.75</v>
      </c>
    </row>
    <row r="131" spans="1:9">
      <c r="A131" s="1">
        <v>2</v>
      </c>
      <c r="B131" s="1" t="s">
        <v>16</v>
      </c>
      <c r="C131" s="1" t="s">
        <v>15</v>
      </c>
      <c r="D131" s="1">
        <v>1</v>
      </c>
      <c r="E131" s="1">
        <v>3</v>
      </c>
      <c r="F131" s="1">
        <v>17</v>
      </c>
      <c r="G131" s="1">
        <v>0.75</v>
      </c>
      <c r="H131" s="1">
        <v>9.5</v>
      </c>
      <c r="I131" s="1">
        <f t="shared" ref="I131:I138" si="8">H131*G131*F131*E131*D131</f>
        <v>363.375</v>
      </c>
    </row>
    <row r="132" spans="1:9">
      <c r="A132" s="1"/>
      <c r="B132" s="1" t="s">
        <v>19</v>
      </c>
      <c r="C132" s="1" t="s">
        <v>15</v>
      </c>
      <c r="D132" s="1">
        <v>1</v>
      </c>
      <c r="E132" s="1">
        <v>4</v>
      </c>
      <c r="F132" s="1">
        <v>1.125</v>
      </c>
      <c r="G132" s="1">
        <v>0.75</v>
      </c>
      <c r="H132" s="1">
        <v>9.5</v>
      </c>
      <c r="I132" s="1">
        <f t="shared" si="8"/>
        <v>32.0625</v>
      </c>
    </row>
    <row r="133" spans="1:9">
      <c r="A133" s="1"/>
      <c r="B133" s="1"/>
      <c r="C133" s="1"/>
      <c r="D133" s="1">
        <v>1</v>
      </c>
      <c r="E133" s="1"/>
      <c r="F133" s="1"/>
      <c r="G133" s="1"/>
      <c r="H133" s="1"/>
      <c r="I133" s="1">
        <f t="shared" si="8"/>
        <v>0</v>
      </c>
    </row>
    <row r="134" spans="1:9">
      <c r="A134" s="1"/>
      <c r="B134" s="1" t="s">
        <v>17</v>
      </c>
      <c r="C134" s="1"/>
      <c r="D134" s="1">
        <v>1</v>
      </c>
      <c r="E134" s="1"/>
      <c r="F134" s="1"/>
      <c r="G134" s="1"/>
      <c r="H134" s="1"/>
      <c r="I134" s="1">
        <f t="shared" si="8"/>
        <v>0</v>
      </c>
    </row>
    <row r="135" spans="1:9">
      <c r="A135" s="1"/>
      <c r="B135" s="1" t="s">
        <v>18</v>
      </c>
      <c r="C135" s="1" t="s">
        <v>15</v>
      </c>
      <c r="D135" s="1">
        <v>2</v>
      </c>
      <c r="E135" s="1">
        <v>-2</v>
      </c>
      <c r="F135" s="1">
        <v>4</v>
      </c>
      <c r="G135" s="1">
        <v>0.75</v>
      </c>
      <c r="H135" s="1">
        <v>9.5</v>
      </c>
      <c r="I135" s="1">
        <f t="shared" si="8"/>
        <v>-114</v>
      </c>
    </row>
    <row r="136" spans="1:9">
      <c r="A136" s="1"/>
      <c r="B136" s="1" t="s">
        <v>20</v>
      </c>
      <c r="C136" s="1" t="s">
        <v>15</v>
      </c>
      <c r="D136" s="1">
        <v>2</v>
      </c>
      <c r="E136" s="1">
        <v>-2</v>
      </c>
      <c r="F136" s="1">
        <v>6</v>
      </c>
      <c r="G136" s="1">
        <v>0.75</v>
      </c>
      <c r="H136" s="1">
        <v>6.5</v>
      </c>
      <c r="I136" s="1">
        <f t="shared" si="8"/>
        <v>-117</v>
      </c>
    </row>
    <row r="137" spans="1:9">
      <c r="A137" s="1"/>
      <c r="B137" s="1" t="s">
        <v>21</v>
      </c>
      <c r="C137" s="1" t="s">
        <v>15</v>
      </c>
      <c r="D137" s="1">
        <v>2</v>
      </c>
      <c r="E137" s="1">
        <v>-2</v>
      </c>
      <c r="F137" s="1">
        <v>3</v>
      </c>
      <c r="G137" s="1">
        <v>0.75</v>
      </c>
      <c r="H137" s="1">
        <v>6.5</v>
      </c>
      <c r="I137" s="1">
        <f t="shared" si="8"/>
        <v>-58.5</v>
      </c>
    </row>
    <row r="138" spans="1:9">
      <c r="A138" s="1"/>
      <c r="B138" s="1" t="s">
        <v>22</v>
      </c>
      <c r="C138" s="1" t="s">
        <v>15</v>
      </c>
      <c r="D138" s="1">
        <v>2</v>
      </c>
      <c r="E138" s="1">
        <v>-6</v>
      </c>
      <c r="F138" s="1">
        <v>1</v>
      </c>
      <c r="G138" s="1">
        <v>1</v>
      </c>
      <c r="H138" s="1">
        <v>9.5</v>
      </c>
      <c r="I138" s="1">
        <f t="shared" si="8"/>
        <v>-114</v>
      </c>
    </row>
    <row r="139" spans="1:9">
      <c r="A139" s="1"/>
      <c r="B139" s="108" t="s">
        <v>23</v>
      </c>
      <c r="C139" s="109"/>
      <c r="D139" s="109"/>
      <c r="E139" s="109"/>
      <c r="F139" s="109"/>
      <c r="G139" s="110"/>
      <c r="H139" s="1" t="s">
        <v>15</v>
      </c>
      <c r="I139" s="1">
        <f>SUM(I130:I138)</f>
        <v>889.6875</v>
      </c>
    </row>
    <row r="140" spans="1:9">
      <c r="A140" s="1"/>
      <c r="B140" s="111"/>
      <c r="C140" s="112"/>
      <c r="D140" s="112"/>
      <c r="E140" s="112"/>
      <c r="F140" s="112"/>
      <c r="G140" s="113"/>
      <c r="H140" s="1" t="s">
        <v>24</v>
      </c>
      <c r="I140" s="1">
        <f>I139/35.32</f>
        <v>25.189340317100793</v>
      </c>
    </row>
    <row r="141" spans="1:9">
      <c r="A141" s="1"/>
      <c r="B141" s="6"/>
      <c r="C141" s="97" t="s">
        <v>77</v>
      </c>
      <c r="D141" s="97"/>
      <c r="E141" s="97"/>
      <c r="F141" s="97"/>
      <c r="G141" s="97"/>
      <c r="H141" s="97"/>
      <c r="I141" s="20">
        <f>I140*1.1</f>
        <v>27.708274348810875</v>
      </c>
    </row>
    <row r="142" spans="1:9" ht="75.75" customHeight="1">
      <c r="A142" s="2" t="s">
        <v>12</v>
      </c>
      <c r="B142" s="103" t="str">
        <f>REH!B21</f>
        <v>Cement plaster 1:4 upto 20' (6.00 m) height:a)  ½" (13 mm) thick</v>
      </c>
      <c r="C142" s="104"/>
      <c r="D142" s="104"/>
      <c r="E142" s="104"/>
      <c r="F142" s="104"/>
      <c r="G142" s="104"/>
      <c r="H142" s="104"/>
      <c r="I142" s="105"/>
    </row>
    <row r="143" spans="1:9" s="4" customFormat="1">
      <c r="A143" s="106" t="s">
        <v>6</v>
      </c>
      <c r="B143" s="100" t="s">
        <v>0</v>
      </c>
      <c r="C143" s="100" t="s">
        <v>1</v>
      </c>
      <c r="D143" s="10"/>
      <c r="E143" s="100" t="s">
        <v>14</v>
      </c>
      <c r="F143" s="102" t="s">
        <v>7</v>
      </c>
      <c r="G143" s="102"/>
      <c r="H143" s="102"/>
      <c r="I143" s="100" t="s">
        <v>2</v>
      </c>
    </row>
    <row r="144" spans="1:9" s="4" customFormat="1">
      <c r="A144" s="107"/>
      <c r="B144" s="101"/>
      <c r="C144" s="101"/>
      <c r="D144" s="11"/>
      <c r="E144" s="101"/>
      <c r="F144" s="3" t="s">
        <v>8</v>
      </c>
      <c r="G144" s="3" t="s">
        <v>9</v>
      </c>
      <c r="H144" s="3" t="s">
        <v>10</v>
      </c>
      <c r="I144" s="101"/>
    </row>
    <row r="145" spans="1:9">
      <c r="A145" s="1"/>
      <c r="B145" s="1" t="s">
        <v>13</v>
      </c>
      <c r="C145" s="1" t="s">
        <v>62</v>
      </c>
      <c r="D145" s="1">
        <v>2</v>
      </c>
      <c r="E145" s="1">
        <v>2</v>
      </c>
      <c r="F145" s="1">
        <v>24</v>
      </c>
      <c r="G145" s="1">
        <v>10</v>
      </c>
      <c r="H145" s="1"/>
      <c r="I145" s="1">
        <f>G145*F145*E145*D145</f>
        <v>960</v>
      </c>
    </row>
    <row r="146" spans="1:9">
      <c r="A146" s="1"/>
      <c r="B146" s="1" t="s">
        <v>129</v>
      </c>
      <c r="C146" s="1" t="s">
        <v>62</v>
      </c>
      <c r="D146" s="1">
        <v>4</v>
      </c>
      <c r="E146" s="1">
        <v>2</v>
      </c>
      <c r="F146" s="1">
        <v>16</v>
      </c>
      <c r="G146" s="1">
        <v>10</v>
      </c>
      <c r="H146" s="1"/>
      <c r="I146" s="1">
        <f>G146*F146*E146*D146</f>
        <v>1280</v>
      </c>
    </row>
    <row r="147" spans="1:9">
      <c r="A147" s="1"/>
      <c r="B147" s="1"/>
      <c r="C147" s="96" t="s">
        <v>52</v>
      </c>
      <c r="D147" s="97"/>
      <c r="E147" s="97"/>
      <c r="F147" s="97"/>
      <c r="G147" s="97"/>
      <c r="H147" s="98"/>
      <c r="I147" s="1">
        <f>SUM(I145:I146)</f>
        <v>2240</v>
      </c>
    </row>
    <row r="148" spans="1:9">
      <c r="A148" s="1"/>
      <c r="B148" s="1"/>
      <c r="C148" s="96" t="s">
        <v>53</v>
      </c>
      <c r="D148" s="97"/>
      <c r="E148" s="97"/>
      <c r="F148" s="97"/>
      <c r="G148" s="97"/>
      <c r="H148" s="98"/>
      <c r="I148" s="14">
        <f>I147/10.75</f>
        <v>208.37209302325581</v>
      </c>
    </row>
    <row r="149" spans="1:9">
      <c r="A149" s="1"/>
      <c r="B149" s="6"/>
      <c r="C149" s="97" t="s">
        <v>77</v>
      </c>
      <c r="D149" s="97"/>
      <c r="E149" s="97"/>
      <c r="F149" s="97"/>
      <c r="G149" s="97"/>
      <c r="H149" s="97"/>
      <c r="I149" s="20">
        <f>I148*1.1</f>
        <v>229.2093023255814</v>
      </c>
    </row>
    <row r="150" spans="1:9" ht="75.75" customHeight="1">
      <c r="A150" s="2" t="s">
        <v>12</v>
      </c>
      <c r="B150" s="103" t="str">
        <f>REH!B22</f>
        <v>Cement plaster 1:4 upto 20' (6.00 m) height ¾" (20 mm) thick</v>
      </c>
      <c r="C150" s="104"/>
      <c r="D150" s="104"/>
      <c r="E150" s="104"/>
      <c r="F150" s="104"/>
      <c r="G150" s="104"/>
      <c r="H150" s="104"/>
      <c r="I150" s="105"/>
    </row>
    <row r="151" spans="1:9" s="4" customFormat="1">
      <c r="A151" s="106" t="s">
        <v>6</v>
      </c>
      <c r="B151" s="100" t="s">
        <v>0</v>
      </c>
      <c r="C151" s="100" t="s">
        <v>1</v>
      </c>
      <c r="D151" s="10"/>
      <c r="E151" s="100" t="s">
        <v>14</v>
      </c>
      <c r="F151" s="102" t="s">
        <v>7</v>
      </c>
      <c r="G151" s="102"/>
      <c r="H151" s="102"/>
      <c r="I151" s="100" t="s">
        <v>2</v>
      </c>
    </row>
    <row r="152" spans="1:9" s="4" customFormat="1">
      <c r="A152" s="107"/>
      <c r="B152" s="101"/>
      <c r="C152" s="101"/>
      <c r="D152" s="11"/>
      <c r="E152" s="101"/>
      <c r="F152" s="3" t="s">
        <v>8</v>
      </c>
      <c r="G152" s="3" t="s">
        <v>9</v>
      </c>
      <c r="H152" s="3" t="s">
        <v>10</v>
      </c>
      <c r="I152" s="101"/>
    </row>
    <row r="153" spans="1:9">
      <c r="A153" s="1"/>
      <c r="B153" s="1" t="s">
        <v>16</v>
      </c>
      <c r="C153" s="1" t="s">
        <v>62</v>
      </c>
      <c r="D153" s="1">
        <v>1</v>
      </c>
      <c r="E153" s="1">
        <v>2</v>
      </c>
      <c r="F153" s="1">
        <v>26</v>
      </c>
      <c r="G153" s="1">
        <v>10</v>
      </c>
      <c r="H153" s="1"/>
      <c r="I153" s="1">
        <f>G153*F153*E153*D153</f>
        <v>520</v>
      </c>
    </row>
    <row r="154" spans="1:9">
      <c r="A154" s="1"/>
      <c r="B154" s="1" t="s">
        <v>130</v>
      </c>
      <c r="C154" s="1" t="s">
        <v>62</v>
      </c>
      <c r="D154" s="1">
        <v>1</v>
      </c>
      <c r="E154" s="1">
        <v>2</v>
      </c>
      <c r="F154" s="7">
        <v>63</v>
      </c>
      <c r="G154" s="7">
        <v>10</v>
      </c>
      <c r="H154" s="8"/>
      <c r="I154" s="1">
        <f>G154*F154*E154*D154</f>
        <v>1260</v>
      </c>
    </row>
    <row r="155" spans="1:9">
      <c r="A155" s="1"/>
      <c r="B155" s="1"/>
      <c r="C155" s="96" t="s">
        <v>52</v>
      </c>
      <c r="D155" s="97"/>
      <c r="E155" s="97"/>
      <c r="F155" s="97"/>
      <c r="G155" s="97"/>
      <c r="H155" s="98"/>
      <c r="I155" s="1">
        <f>SUM(I153:I154)</f>
        <v>1780</v>
      </c>
    </row>
    <row r="156" spans="1:9">
      <c r="A156" s="1"/>
      <c r="B156" s="1"/>
      <c r="C156" s="96" t="s">
        <v>53</v>
      </c>
      <c r="D156" s="97"/>
      <c r="E156" s="97"/>
      <c r="F156" s="97"/>
      <c r="G156" s="97"/>
      <c r="H156" s="98"/>
      <c r="I156" s="14">
        <f>I155/10.75</f>
        <v>165.58139534883722</v>
      </c>
    </row>
    <row r="157" spans="1:9">
      <c r="A157" s="1"/>
      <c r="B157" s="6"/>
      <c r="C157" s="97" t="s">
        <v>77</v>
      </c>
      <c r="D157" s="97"/>
      <c r="E157" s="97"/>
      <c r="F157" s="97"/>
      <c r="G157" s="97"/>
      <c r="H157" s="97"/>
      <c r="I157" s="20">
        <f>I156*1.1</f>
        <v>182.13953488372096</v>
      </c>
    </row>
    <row r="158" spans="1:9" ht="75.75" customHeight="1">
      <c r="A158" s="2" t="s">
        <v>12</v>
      </c>
      <c r="B158" s="103" t="str">
        <f>REH!B23</f>
        <v>Cement plaster 3/8" (10 mm) thick under soffit of R.C.C. roof slabs only, upto 20' height 1:4</v>
      </c>
      <c r="C158" s="104"/>
      <c r="D158" s="104"/>
      <c r="E158" s="104"/>
      <c r="F158" s="104"/>
      <c r="G158" s="104"/>
      <c r="H158" s="104"/>
      <c r="I158" s="105"/>
    </row>
    <row r="159" spans="1:9" s="4" customFormat="1">
      <c r="A159" s="106" t="s">
        <v>6</v>
      </c>
      <c r="B159" s="100" t="s">
        <v>0</v>
      </c>
      <c r="C159" s="100" t="s">
        <v>1</v>
      </c>
      <c r="D159" s="10"/>
      <c r="E159" s="100" t="s">
        <v>14</v>
      </c>
      <c r="F159" s="102" t="s">
        <v>7</v>
      </c>
      <c r="G159" s="102"/>
      <c r="H159" s="102"/>
      <c r="I159" s="100" t="s">
        <v>2</v>
      </c>
    </row>
    <row r="160" spans="1:9" s="4" customFormat="1">
      <c r="A160" s="107"/>
      <c r="B160" s="101"/>
      <c r="C160" s="101"/>
      <c r="D160" s="11"/>
      <c r="E160" s="101"/>
      <c r="F160" s="3" t="s">
        <v>8</v>
      </c>
      <c r="G160" s="3" t="s">
        <v>9</v>
      </c>
      <c r="H160" s="3" t="s">
        <v>10</v>
      </c>
      <c r="I160" s="101"/>
    </row>
    <row r="161" spans="1:9">
      <c r="A161" s="1"/>
      <c r="B161" s="1" t="s">
        <v>13</v>
      </c>
      <c r="C161" s="1" t="s">
        <v>62</v>
      </c>
      <c r="D161" s="1">
        <v>1</v>
      </c>
      <c r="E161" s="1">
        <v>1</v>
      </c>
      <c r="F161" s="1">
        <v>30</v>
      </c>
      <c r="G161" s="1">
        <v>63</v>
      </c>
      <c r="H161" s="1"/>
      <c r="I161" s="1">
        <f>G161*F161*E161*D161</f>
        <v>1890</v>
      </c>
    </row>
    <row r="162" spans="1:9">
      <c r="A162" s="1"/>
      <c r="B162" s="1"/>
      <c r="C162" s="96" t="s">
        <v>52</v>
      </c>
      <c r="D162" s="97"/>
      <c r="E162" s="97"/>
      <c r="F162" s="97"/>
      <c r="G162" s="97"/>
      <c r="H162" s="98"/>
      <c r="I162" s="1">
        <f>SUM(I161:I161)</f>
        <v>1890</v>
      </c>
    </row>
    <row r="163" spans="1:9">
      <c r="A163" s="1"/>
      <c r="B163" s="1"/>
      <c r="C163" s="96" t="s">
        <v>53</v>
      </c>
      <c r="D163" s="97"/>
      <c r="E163" s="97"/>
      <c r="F163" s="97"/>
      <c r="G163" s="97"/>
      <c r="H163" s="98"/>
      <c r="I163" s="14">
        <f>I162/10.75</f>
        <v>175.81395348837211</v>
      </c>
    </row>
    <row r="164" spans="1:9">
      <c r="A164" s="1"/>
      <c r="B164" s="6"/>
      <c r="C164" s="97" t="s">
        <v>77</v>
      </c>
      <c r="D164" s="97"/>
      <c r="E164" s="97"/>
      <c r="F164" s="97"/>
      <c r="G164" s="97"/>
      <c r="H164" s="97"/>
      <c r="I164" s="20">
        <f>I163*1.1</f>
        <v>193.39534883720933</v>
      </c>
    </row>
    <row r="165" spans="1:9" ht="75.75" customHeight="1">
      <c r="A165" s="2" t="s">
        <v>12</v>
      </c>
      <c r="B165" s="103" t="str">
        <f>REH!B28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5" s="104"/>
      <c r="D165" s="104"/>
      <c r="E165" s="104"/>
      <c r="F165" s="104"/>
      <c r="G165" s="104"/>
      <c r="H165" s="104"/>
      <c r="I165" s="105"/>
    </row>
    <row r="166" spans="1:9" s="4" customFormat="1">
      <c r="A166" s="106" t="s">
        <v>6</v>
      </c>
      <c r="B166" s="100" t="s">
        <v>0</v>
      </c>
      <c r="C166" s="100" t="s">
        <v>1</v>
      </c>
      <c r="D166" s="10"/>
      <c r="E166" s="100" t="s">
        <v>14</v>
      </c>
      <c r="F166" s="102" t="s">
        <v>7</v>
      </c>
      <c r="G166" s="102"/>
      <c r="H166" s="102"/>
      <c r="I166" s="100" t="s">
        <v>2</v>
      </c>
    </row>
    <row r="167" spans="1:9" s="4" customFormat="1">
      <c r="A167" s="107"/>
      <c r="B167" s="101"/>
      <c r="C167" s="101"/>
      <c r="D167" s="11"/>
      <c r="E167" s="101"/>
      <c r="F167" s="3" t="s">
        <v>8</v>
      </c>
      <c r="G167" s="3" t="s">
        <v>9</v>
      </c>
      <c r="H167" s="3" t="s">
        <v>10</v>
      </c>
      <c r="I167" s="101"/>
    </row>
    <row r="168" spans="1:9">
      <c r="A168" s="1"/>
      <c r="B168" s="1" t="s">
        <v>13</v>
      </c>
      <c r="C168" s="1" t="s">
        <v>62</v>
      </c>
      <c r="D168" s="1">
        <v>1</v>
      </c>
      <c r="E168" s="1">
        <v>1</v>
      </c>
      <c r="F168" s="1">
        <v>30</v>
      </c>
      <c r="G168" s="1">
        <v>63</v>
      </c>
      <c r="H168" s="1"/>
      <c r="I168" s="1">
        <f>G168*F168*E168*D168</f>
        <v>1890</v>
      </c>
    </row>
    <row r="169" spans="1:9">
      <c r="A169" s="1"/>
      <c r="B169" s="1"/>
      <c r="C169" s="96" t="s">
        <v>52</v>
      </c>
      <c r="D169" s="97"/>
      <c r="E169" s="97"/>
      <c r="F169" s="97"/>
      <c r="G169" s="97"/>
      <c r="H169" s="98"/>
      <c r="I169" s="1">
        <f>SUM(I168:I168)</f>
        <v>1890</v>
      </c>
    </row>
    <row r="170" spans="1:9">
      <c r="A170" s="1"/>
      <c r="B170" s="1"/>
      <c r="C170" s="96" t="s">
        <v>53</v>
      </c>
      <c r="D170" s="97"/>
      <c r="E170" s="97"/>
      <c r="F170" s="97"/>
      <c r="G170" s="97"/>
      <c r="H170" s="98"/>
      <c r="I170" s="14">
        <f>I169/10.75</f>
        <v>175.81395348837211</v>
      </c>
    </row>
    <row r="171" spans="1:9">
      <c r="A171" s="1"/>
      <c r="B171" s="6"/>
      <c r="C171" s="97" t="s">
        <v>77</v>
      </c>
      <c r="D171" s="97"/>
      <c r="E171" s="97"/>
      <c r="F171" s="97"/>
      <c r="G171" s="97"/>
      <c r="H171" s="97"/>
      <c r="I171" s="20">
        <f>I170*1.1</f>
        <v>193.39534883720933</v>
      </c>
    </row>
    <row r="172" spans="1:9" ht="75.75" customHeight="1">
      <c r="A172" s="2" t="s">
        <v>12</v>
      </c>
      <c r="B172" s="103" t="str">
        <f>REH!B31</f>
        <v>Mosaic dado or skirting with one part of cement and marble powder in the ratio of 3:1 and two parts of marble chips, laid over ½"(13 mm) thick cement plaster 1:3, including rubbing and polishing, complete with finishing: ii) ½"(13 mm) thick</v>
      </c>
      <c r="C172" s="104"/>
      <c r="D172" s="104"/>
      <c r="E172" s="104"/>
      <c r="F172" s="104"/>
      <c r="G172" s="104"/>
      <c r="H172" s="104"/>
      <c r="I172" s="105"/>
    </row>
    <row r="173" spans="1:9" s="4" customFormat="1">
      <c r="A173" s="106" t="s">
        <v>6</v>
      </c>
      <c r="B173" s="100" t="s">
        <v>0</v>
      </c>
      <c r="C173" s="100" t="s">
        <v>1</v>
      </c>
      <c r="D173" s="10"/>
      <c r="E173" s="100" t="s">
        <v>14</v>
      </c>
      <c r="F173" s="102" t="s">
        <v>7</v>
      </c>
      <c r="G173" s="102"/>
      <c r="H173" s="102"/>
      <c r="I173" s="100" t="s">
        <v>2</v>
      </c>
    </row>
    <row r="174" spans="1:9" s="4" customFormat="1">
      <c r="A174" s="107"/>
      <c r="B174" s="101"/>
      <c r="C174" s="101"/>
      <c r="D174" s="11"/>
      <c r="E174" s="101"/>
      <c r="F174" s="3" t="s">
        <v>8</v>
      </c>
      <c r="G174" s="3" t="s">
        <v>9</v>
      </c>
      <c r="H174" s="3" t="s">
        <v>10</v>
      </c>
      <c r="I174" s="101"/>
    </row>
    <row r="175" spans="1:9">
      <c r="A175" s="1"/>
      <c r="B175" s="1" t="s">
        <v>13</v>
      </c>
      <c r="C175" s="1" t="s">
        <v>62</v>
      </c>
      <c r="D175" s="1">
        <v>2</v>
      </c>
      <c r="E175" s="1">
        <v>2</v>
      </c>
      <c r="F175" s="1">
        <v>24</v>
      </c>
      <c r="G175" s="1">
        <v>3</v>
      </c>
      <c r="H175" s="1"/>
      <c r="I175" s="1">
        <f>G175*F175*E175*D175</f>
        <v>288</v>
      </c>
    </row>
    <row r="176" spans="1:9">
      <c r="A176" s="1"/>
      <c r="B176" s="1" t="s">
        <v>16</v>
      </c>
      <c r="C176" s="1" t="s">
        <v>62</v>
      </c>
      <c r="D176" s="1">
        <v>2</v>
      </c>
      <c r="E176" s="1">
        <v>2</v>
      </c>
      <c r="F176" s="1">
        <v>16</v>
      </c>
      <c r="G176" s="1">
        <v>3</v>
      </c>
      <c r="H176" s="1"/>
      <c r="I176" s="1">
        <f t="shared" ref="I176:I177" si="9">G176*F176*E176*D176</f>
        <v>192</v>
      </c>
    </row>
    <row r="177" spans="1:9">
      <c r="A177" s="1"/>
      <c r="B177" s="1" t="s">
        <v>63</v>
      </c>
      <c r="C177" s="1" t="s">
        <v>62</v>
      </c>
      <c r="D177" s="7">
        <v>1</v>
      </c>
      <c r="E177" s="7">
        <v>1</v>
      </c>
      <c r="F177" s="7">
        <v>63</v>
      </c>
      <c r="G177" s="7">
        <v>3</v>
      </c>
      <c r="H177" s="8"/>
      <c r="I177" s="1">
        <f t="shared" si="9"/>
        <v>189</v>
      </c>
    </row>
    <row r="178" spans="1:9">
      <c r="A178" s="1"/>
      <c r="B178" s="1"/>
      <c r="C178" s="96" t="s">
        <v>52</v>
      </c>
      <c r="D178" s="97"/>
      <c r="E178" s="97"/>
      <c r="F178" s="97"/>
      <c r="G178" s="97"/>
      <c r="H178" s="98"/>
      <c r="I178" s="1">
        <f>SUM(I175:I177)</f>
        <v>669</v>
      </c>
    </row>
    <row r="179" spans="1:9">
      <c r="A179" s="1"/>
      <c r="B179" s="1"/>
      <c r="C179" s="96" t="s">
        <v>53</v>
      </c>
      <c r="D179" s="97"/>
      <c r="E179" s="97"/>
      <c r="F179" s="97"/>
      <c r="G179" s="97"/>
      <c r="H179" s="98"/>
      <c r="I179" s="14">
        <f>I178/10.75</f>
        <v>62.232558139534881</v>
      </c>
    </row>
    <row r="180" spans="1:9">
      <c r="A180" s="1"/>
      <c r="B180" s="6"/>
      <c r="C180" s="97" t="s">
        <v>77</v>
      </c>
      <c r="D180" s="97"/>
      <c r="E180" s="97"/>
      <c r="F180" s="97"/>
      <c r="G180" s="97"/>
      <c r="H180" s="97"/>
      <c r="I180" s="20">
        <f>I179*1.1</f>
        <v>68.455813953488374</v>
      </c>
    </row>
    <row r="181" spans="1:9" ht="65.25" customHeight="1">
      <c r="A181" s="2" t="s">
        <v>12</v>
      </c>
      <c r="B181" s="103" t="str">
        <f>REH!B26</f>
        <v>Providing and laying damp proof course with cement sand plaster and bitumen coating:- (a) with one coat of bitumen and one coat of polythene sheet 500 gauge :- ii) Ratio 1:3 b) ¾ " thick (20mm)</v>
      </c>
      <c r="C181" s="104"/>
      <c r="D181" s="104"/>
      <c r="E181" s="104"/>
      <c r="F181" s="104"/>
      <c r="G181" s="104"/>
      <c r="H181" s="104"/>
      <c r="I181" s="105"/>
    </row>
    <row r="182" spans="1:9" s="4" customFormat="1">
      <c r="A182" s="106" t="s">
        <v>6</v>
      </c>
      <c r="B182" s="100" t="s">
        <v>0</v>
      </c>
      <c r="C182" s="100" t="s">
        <v>1</v>
      </c>
      <c r="D182" s="10"/>
      <c r="E182" s="100" t="s">
        <v>14</v>
      </c>
      <c r="F182" s="102" t="s">
        <v>7</v>
      </c>
      <c r="G182" s="102"/>
      <c r="H182" s="102"/>
      <c r="I182" s="100" t="s">
        <v>2</v>
      </c>
    </row>
    <row r="183" spans="1:9" s="4" customFormat="1">
      <c r="A183" s="107"/>
      <c r="B183" s="101"/>
      <c r="C183" s="101"/>
      <c r="D183" s="11"/>
      <c r="E183" s="101"/>
      <c r="F183" s="3" t="s">
        <v>8</v>
      </c>
      <c r="G183" s="3" t="s">
        <v>9</v>
      </c>
      <c r="H183" s="3" t="s">
        <v>10</v>
      </c>
      <c r="I183" s="101"/>
    </row>
    <row r="184" spans="1:9">
      <c r="A184" s="2">
        <v>1</v>
      </c>
      <c r="B184" s="1" t="s">
        <v>13</v>
      </c>
      <c r="C184" s="1" t="s">
        <v>15</v>
      </c>
      <c r="D184" s="1">
        <v>1</v>
      </c>
      <c r="E184" s="1">
        <v>2</v>
      </c>
      <c r="F184" s="1">
        <v>63</v>
      </c>
      <c r="G184" s="1">
        <v>0.75</v>
      </c>
      <c r="H184" s="1"/>
      <c r="I184" s="1">
        <f>G184*F184*E184*D184</f>
        <v>94.5</v>
      </c>
    </row>
    <row r="185" spans="1:9">
      <c r="A185" s="1">
        <v>2</v>
      </c>
      <c r="B185" s="1" t="s">
        <v>16</v>
      </c>
      <c r="C185" s="1" t="s">
        <v>15</v>
      </c>
      <c r="D185" s="1">
        <v>1</v>
      </c>
      <c r="E185" s="1">
        <v>5</v>
      </c>
      <c r="F185" s="1">
        <v>17</v>
      </c>
      <c r="G185" s="1">
        <v>0.75</v>
      </c>
      <c r="H185" s="1"/>
      <c r="I185" s="1">
        <f t="shared" ref="I185:I190" si="10">G185*F185*E185*D185</f>
        <v>63.75</v>
      </c>
    </row>
    <row r="186" spans="1:9">
      <c r="A186" s="1"/>
      <c r="B186" s="1" t="s">
        <v>19</v>
      </c>
      <c r="C186" s="1" t="s">
        <v>15</v>
      </c>
      <c r="D186" s="1">
        <v>2</v>
      </c>
      <c r="E186" s="1">
        <v>2</v>
      </c>
      <c r="F186" s="1">
        <v>1.125</v>
      </c>
      <c r="G186" s="1">
        <v>0.75</v>
      </c>
      <c r="H186" s="1"/>
      <c r="I186" s="1">
        <f t="shared" si="10"/>
        <v>3.375</v>
      </c>
    </row>
    <row r="187" spans="1:9">
      <c r="A187" s="1"/>
      <c r="B187" s="1" t="s">
        <v>64</v>
      </c>
      <c r="C187" s="1" t="s">
        <v>15</v>
      </c>
      <c r="D187" s="1">
        <v>1</v>
      </c>
      <c r="E187" s="1">
        <v>2</v>
      </c>
      <c r="F187" s="1">
        <v>8</v>
      </c>
      <c r="G187" s="1">
        <v>0.75</v>
      </c>
      <c r="H187" s="1"/>
      <c r="I187" s="1">
        <f t="shared" si="10"/>
        <v>12</v>
      </c>
    </row>
    <row r="188" spans="1:9">
      <c r="A188" s="1"/>
      <c r="B188" s="1" t="s">
        <v>65</v>
      </c>
      <c r="C188" s="1" t="s">
        <v>15</v>
      </c>
      <c r="D188" s="1">
        <v>1</v>
      </c>
      <c r="E188" s="1">
        <v>1</v>
      </c>
      <c r="F188" s="1">
        <v>63</v>
      </c>
      <c r="G188" s="1">
        <v>0.75</v>
      </c>
      <c r="H188" s="1"/>
      <c r="I188" s="1">
        <f t="shared" si="10"/>
        <v>47.25</v>
      </c>
    </row>
    <row r="189" spans="1:9">
      <c r="A189" s="1"/>
      <c r="B189" s="1"/>
      <c r="C189" s="1"/>
      <c r="D189" s="1">
        <v>4</v>
      </c>
      <c r="E189" s="1"/>
      <c r="F189" s="1"/>
      <c r="G189" s="1"/>
      <c r="H189" s="1"/>
      <c r="I189" s="1">
        <f t="shared" si="10"/>
        <v>0</v>
      </c>
    </row>
    <row r="190" spans="1:9">
      <c r="A190" s="1"/>
      <c r="B190" s="1" t="s">
        <v>22</v>
      </c>
      <c r="C190" s="1" t="s">
        <v>15</v>
      </c>
      <c r="D190" s="1">
        <v>4</v>
      </c>
      <c r="E190" s="1">
        <v>0</v>
      </c>
      <c r="F190" s="1">
        <v>1</v>
      </c>
      <c r="G190" s="1">
        <v>1</v>
      </c>
      <c r="H190" s="1">
        <v>5</v>
      </c>
      <c r="I190" s="1">
        <f t="shared" si="10"/>
        <v>0</v>
      </c>
    </row>
    <row r="191" spans="1:9">
      <c r="A191" s="1"/>
      <c r="B191" s="108" t="s">
        <v>23</v>
      </c>
      <c r="C191" s="109"/>
      <c r="D191" s="109"/>
      <c r="E191" s="109"/>
      <c r="F191" s="109"/>
      <c r="G191" s="110"/>
      <c r="H191" s="1" t="s">
        <v>15</v>
      </c>
      <c r="I191" s="1">
        <f>SUM(I184:I190)</f>
        <v>220.875</v>
      </c>
    </row>
    <row r="192" spans="1:9">
      <c r="A192" s="1"/>
      <c r="B192" s="111"/>
      <c r="C192" s="112"/>
      <c r="D192" s="112"/>
      <c r="E192" s="112"/>
      <c r="F192" s="112"/>
      <c r="G192" s="113"/>
      <c r="H192" s="1" t="s">
        <v>24</v>
      </c>
      <c r="I192" s="14">
        <f>I191/10.75</f>
        <v>20.546511627906977</v>
      </c>
    </row>
    <row r="193" spans="1:9">
      <c r="A193" s="1"/>
      <c r="B193" s="6"/>
      <c r="C193" s="97" t="s">
        <v>77</v>
      </c>
      <c r="D193" s="97"/>
      <c r="E193" s="97"/>
      <c r="F193" s="97"/>
      <c r="G193" s="97"/>
      <c r="H193" s="97"/>
      <c r="I193" s="20">
        <f>I192*1.1</f>
        <v>22.601162790697675</v>
      </c>
    </row>
    <row r="194" spans="1:9" ht="65.25" customHeight="1">
      <c r="A194" s="2" t="s">
        <v>12</v>
      </c>
      <c r="B194" s="103" t="str">
        <f>REH!B27</f>
        <v>Providing and laying vertical damp proof course with cement sand plaster and bitumen coating:-(a) with one coat of bitumen and one coat of polythene sheet 500 gauge b) ¾ " thick (20 mm</v>
      </c>
      <c r="C194" s="104"/>
      <c r="D194" s="104"/>
      <c r="E194" s="104"/>
      <c r="F194" s="104"/>
      <c r="G194" s="104"/>
      <c r="H194" s="104"/>
      <c r="I194" s="105"/>
    </row>
    <row r="195" spans="1:9" s="4" customFormat="1">
      <c r="A195" s="106" t="s">
        <v>6</v>
      </c>
      <c r="B195" s="100" t="s">
        <v>0</v>
      </c>
      <c r="C195" s="100" t="s">
        <v>1</v>
      </c>
      <c r="D195" s="10"/>
      <c r="E195" s="100" t="s">
        <v>14</v>
      </c>
      <c r="F195" s="102" t="s">
        <v>7</v>
      </c>
      <c r="G195" s="102"/>
      <c r="H195" s="102"/>
      <c r="I195" s="100" t="s">
        <v>2</v>
      </c>
    </row>
    <row r="196" spans="1:9" s="4" customFormat="1">
      <c r="A196" s="107"/>
      <c r="B196" s="101"/>
      <c r="C196" s="101"/>
      <c r="D196" s="11"/>
      <c r="E196" s="101"/>
      <c r="F196" s="3" t="s">
        <v>8</v>
      </c>
      <c r="G196" s="3" t="s">
        <v>9</v>
      </c>
      <c r="H196" s="3" t="s">
        <v>10</v>
      </c>
      <c r="I196" s="101"/>
    </row>
    <row r="197" spans="1:9">
      <c r="A197" s="2">
        <v>1</v>
      </c>
      <c r="B197" s="1" t="s">
        <v>13</v>
      </c>
      <c r="C197" s="1" t="s">
        <v>62</v>
      </c>
      <c r="D197" s="1">
        <v>1</v>
      </c>
      <c r="E197" s="1">
        <v>2</v>
      </c>
      <c r="F197" s="1">
        <v>63</v>
      </c>
      <c r="G197" s="1">
        <v>5</v>
      </c>
      <c r="H197" s="1"/>
      <c r="I197" s="1">
        <f>G197*F197*E197*D197</f>
        <v>630</v>
      </c>
    </row>
    <row r="198" spans="1:9">
      <c r="A198" s="1">
        <v>2</v>
      </c>
      <c r="B198" s="1" t="s">
        <v>16</v>
      </c>
      <c r="C198" s="1" t="s">
        <v>62</v>
      </c>
      <c r="D198" s="1">
        <v>1</v>
      </c>
      <c r="E198" s="1">
        <v>2</v>
      </c>
      <c r="F198" s="1">
        <v>17</v>
      </c>
      <c r="G198" s="1">
        <v>5</v>
      </c>
      <c r="H198" s="1"/>
      <c r="I198" s="1">
        <f t="shared" ref="I198:I202" si="11">G198*F198*E198*D198</f>
        <v>170</v>
      </c>
    </row>
    <row r="199" spans="1:9">
      <c r="A199" s="1"/>
      <c r="B199" s="1" t="s">
        <v>19</v>
      </c>
      <c r="C199" s="1" t="s">
        <v>62</v>
      </c>
      <c r="D199" s="1">
        <v>2</v>
      </c>
      <c r="E199" s="1">
        <v>2</v>
      </c>
      <c r="F199" s="1">
        <v>1.125</v>
      </c>
      <c r="G199" s="1">
        <v>5</v>
      </c>
      <c r="H199" s="1"/>
      <c r="I199" s="1">
        <f t="shared" si="11"/>
        <v>22.5</v>
      </c>
    </row>
    <row r="200" spans="1:9">
      <c r="A200" s="1"/>
      <c r="B200" s="1" t="s">
        <v>64</v>
      </c>
      <c r="C200" s="1" t="s">
        <v>62</v>
      </c>
      <c r="D200" s="1">
        <v>1</v>
      </c>
      <c r="E200" s="1">
        <v>2</v>
      </c>
      <c r="F200" s="1">
        <v>8</v>
      </c>
      <c r="G200" s="1">
        <v>0.75</v>
      </c>
      <c r="H200" s="1"/>
      <c r="I200" s="1">
        <f t="shared" si="11"/>
        <v>12</v>
      </c>
    </row>
    <row r="201" spans="1:9">
      <c r="A201" s="1"/>
      <c r="B201" s="1" t="s">
        <v>65</v>
      </c>
      <c r="C201" s="1" t="s">
        <v>62</v>
      </c>
      <c r="D201" s="1">
        <v>1</v>
      </c>
      <c r="E201" s="1">
        <v>1</v>
      </c>
      <c r="F201" s="1">
        <v>63</v>
      </c>
      <c r="G201" s="1">
        <v>0.75</v>
      </c>
      <c r="H201" s="1"/>
      <c r="I201" s="1">
        <f t="shared" si="11"/>
        <v>47.25</v>
      </c>
    </row>
    <row r="202" spans="1:9">
      <c r="A202" s="1"/>
      <c r="B202" s="1" t="s">
        <v>22</v>
      </c>
      <c r="C202" s="1" t="s">
        <v>62</v>
      </c>
      <c r="D202" s="1">
        <v>3</v>
      </c>
      <c r="E202" s="1">
        <v>-6</v>
      </c>
      <c r="F202" s="1">
        <v>1</v>
      </c>
      <c r="G202" s="1">
        <v>1</v>
      </c>
      <c r="H202" s="1"/>
      <c r="I202" s="1">
        <f t="shared" si="11"/>
        <v>-18</v>
      </c>
    </row>
    <row r="203" spans="1:9">
      <c r="A203" s="1"/>
      <c r="B203" s="108" t="s">
        <v>23</v>
      </c>
      <c r="C203" s="109"/>
      <c r="D203" s="109"/>
      <c r="E203" s="109"/>
      <c r="F203" s="109"/>
      <c r="G203" s="110"/>
      <c r="H203" s="1" t="s">
        <v>15</v>
      </c>
      <c r="I203" s="1">
        <f>SUM(I197:I202)</f>
        <v>863.75</v>
      </c>
    </row>
    <row r="204" spans="1:9">
      <c r="A204" s="1"/>
      <c r="B204" s="111"/>
      <c r="C204" s="112"/>
      <c r="D204" s="112"/>
      <c r="E204" s="112"/>
      <c r="F204" s="112"/>
      <c r="G204" s="113"/>
      <c r="H204" s="1" t="s">
        <v>24</v>
      </c>
      <c r="I204" s="14">
        <f>I203/10.75</f>
        <v>80.348837209302332</v>
      </c>
    </row>
    <row r="205" spans="1:9">
      <c r="A205" s="1"/>
      <c r="B205" s="6"/>
      <c r="C205" s="97" t="s">
        <v>77</v>
      </c>
      <c r="D205" s="97"/>
      <c r="E205" s="97"/>
      <c r="F205" s="97"/>
      <c r="G205" s="97"/>
      <c r="H205" s="97"/>
      <c r="I205" s="20">
        <f>I204*1.1</f>
        <v>88.38372093023257</v>
      </c>
    </row>
    <row r="206" spans="1:9" ht="64.5" customHeight="1">
      <c r="A206" s="2" t="s">
        <v>12</v>
      </c>
      <c r="B206" s="103" t="str">
        <f>REH!B26</f>
        <v>Providing and laying damp proof course with cement sand plaster and bitumen coating:- (a) with one coat of bitumen and one coat of polythene sheet 500 gauge :- ii) Ratio 1:3 b) ¾ " thick (20mm)</v>
      </c>
      <c r="C206" s="104"/>
      <c r="D206" s="104"/>
      <c r="E206" s="104"/>
      <c r="F206" s="104"/>
      <c r="G206" s="104"/>
      <c r="H206" s="104"/>
      <c r="I206" s="105"/>
    </row>
    <row r="207" spans="1:9" s="4" customFormat="1">
      <c r="A207" s="106" t="s">
        <v>6</v>
      </c>
      <c r="B207" s="100" t="s">
        <v>0</v>
      </c>
      <c r="C207" s="100" t="s">
        <v>1</v>
      </c>
      <c r="D207" s="10"/>
      <c r="E207" s="100" t="s">
        <v>14</v>
      </c>
      <c r="F207" s="102" t="s">
        <v>7</v>
      </c>
      <c r="G207" s="102"/>
      <c r="H207" s="102"/>
      <c r="I207" s="100" t="s">
        <v>2</v>
      </c>
    </row>
    <row r="208" spans="1:9" s="4" customFormat="1">
      <c r="A208" s="107"/>
      <c r="B208" s="101"/>
      <c r="C208" s="101"/>
      <c r="D208" s="11"/>
      <c r="E208" s="101"/>
      <c r="F208" s="3" t="s">
        <v>8</v>
      </c>
      <c r="G208" s="3" t="s">
        <v>9</v>
      </c>
      <c r="H208" s="3" t="s">
        <v>10</v>
      </c>
      <c r="I208" s="101"/>
    </row>
    <row r="209" spans="1:9">
      <c r="A209" s="1"/>
      <c r="B209" s="1" t="s">
        <v>49</v>
      </c>
      <c r="C209" s="1" t="s">
        <v>62</v>
      </c>
      <c r="D209" s="1">
        <v>1</v>
      </c>
      <c r="E209" s="1">
        <v>10</v>
      </c>
      <c r="F209" s="1">
        <v>8</v>
      </c>
      <c r="G209" s="1">
        <v>8</v>
      </c>
      <c r="H209" s="1"/>
      <c r="I209" s="14">
        <f>G209*F209*E209*D209</f>
        <v>640</v>
      </c>
    </row>
    <row r="210" spans="1:9">
      <c r="A210" s="1"/>
      <c r="B210" s="1" t="s">
        <v>50</v>
      </c>
      <c r="C210" s="1" t="s">
        <v>62</v>
      </c>
      <c r="D210" s="1">
        <v>1</v>
      </c>
      <c r="E210" s="1">
        <v>5</v>
      </c>
      <c r="F210" s="1">
        <v>4</v>
      </c>
      <c r="G210" s="1">
        <v>4</v>
      </c>
      <c r="H210" s="1"/>
      <c r="I210" s="14">
        <f t="shared" ref="I210:I215" si="12">G210*F210*E210*D210</f>
        <v>80</v>
      </c>
    </row>
    <row r="211" spans="1:9">
      <c r="A211" s="1"/>
      <c r="B211" s="1" t="s">
        <v>51</v>
      </c>
      <c r="C211" s="1" t="s">
        <v>62</v>
      </c>
      <c r="D211" s="1">
        <v>2</v>
      </c>
      <c r="E211" s="1">
        <v>2</v>
      </c>
      <c r="F211" s="1">
        <v>9</v>
      </c>
      <c r="G211" s="1">
        <v>3</v>
      </c>
      <c r="H211" s="1"/>
      <c r="I211" s="14">
        <f t="shared" si="12"/>
        <v>108</v>
      </c>
    </row>
    <row r="212" spans="1:9">
      <c r="A212" s="1"/>
      <c r="B212" s="1" t="s">
        <v>51</v>
      </c>
      <c r="C212" s="1" t="s">
        <v>62</v>
      </c>
      <c r="D212" s="1">
        <v>2</v>
      </c>
      <c r="E212" s="1">
        <v>4</v>
      </c>
      <c r="F212" s="1">
        <v>4.5</v>
      </c>
      <c r="G212" s="1">
        <v>3</v>
      </c>
      <c r="H212" s="1"/>
      <c r="I212" s="14">
        <f t="shared" si="12"/>
        <v>108</v>
      </c>
    </row>
    <row r="213" spans="1:9">
      <c r="A213" s="1"/>
      <c r="B213" s="1" t="s">
        <v>54</v>
      </c>
      <c r="C213" s="1" t="s">
        <v>62</v>
      </c>
      <c r="D213" s="1">
        <v>1</v>
      </c>
      <c r="E213" s="1">
        <v>15</v>
      </c>
      <c r="F213" s="1">
        <v>1</v>
      </c>
      <c r="G213" s="1">
        <v>1</v>
      </c>
      <c r="H213" s="1"/>
      <c r="I213" s="14">
        <f t="shared" si="12"/>
        <v>15</v>
      </c>
    </row>
    <row r="214" spans="1:9">
      <c r="A214" s="1"/>
      <c r="B214" s="1" t="s">
        <v>55</v>
      </c>
      <c r="C214" s="1" t="s">
        <v>62</v>
      </c>
      <c r="D214" s="1">
        <v>2</v>
      </c>
      <c r="E214" s="1">
        <v>3</v>
      </c>
      <c r="F214" s="1">
        <v>63</v>
      </c>
      <c r="G214" s="1">
        <v>1</v>
      </c>
      <c r="H214" s="1"/>
      <c r="I214" s="14">
        <f t="shared" si="12"/>
        <v>378</v>
      </c>
    </row>
    <row r="215" spans="1:9">
      <c r="A215" s="1"/>
      <c r="B215" s="1" t="s">
        <v>56</v>
      </c>
      <c r="C215" s="1" t="s">
        <v>62</v>
      </c>
      <c r="D215" s="1">
        <v>2</v>
      </c>
      <c r="E215" s="1">
        <v>3</v>
      </c>
      <c r="F215" s="1">
        <v>25</v>
      </c>
      <c r="G215" s="1">
        <v>1</v>
      </c>
      <c r="H215" s="1"/>
      <c r="I215" s="14">
        <f t="shared" si="12"/>
        <v>150</v>
      </c>
    </row>
    <row r="216" spans="1:9">
      <c r="A216" s="1"/>
      <c r="B216" s="1"/>
      <c r="C216" s="96" t="s">
        <v>52</v>
      </c>
      <c r="D216" s="97"/>
      <c r="E216" s="97"/>
      <c r="F216" s="97"/>
      <c r="G216" s="97"/>
      <c r="H216" s="98"/>
      <c r="I216" s="14">
        <f>SUM(I209:I215)</f>
        <v>1479</v>
      </c>
    </row>
    <row r="217" spans="1:9">
      <c r="A217" s="1"/>
      <c r="B217" s="1"/>
      <c r="C217" s="96" t="s">
        <v>53</v>
      </c>
      <c r="D217" s="97"/>
      <c r="E217" s="97"/>
      <c r="F217" s="97"/>
      <c r="G217" s="97"/>
      <c r="H217" s="98"/>
      <c r="I217" s="14">
        <f>I216/10.75</f>
        <v>137.58139534883722</v>
      </c>
    </row>
    <row r="218" spans="1:9">
      <c r="A218" s="1"/>
      <c r="B218" s="6"/>
      <c r="C218" s="97" t="s">
        <v>77</v>
      </c>
      <c r="D218" s="97"/>
      <c r="E218" s="97"/>
      <c r="F218" s="97"/>
      <c r="G218" s="97"/>
      <c r="H218" s="97"/>
      <c r="I218" s="20">
        <f>I217*1.1</f>
        <v>151.33953488372094</v>
      </c>
    </row>
    <row r="219" spans="1:9" ht="117" customHeight="1">
      <c r="A219" s="2" t="s">
        <v>12</v>
      </c>
      <c r="B219" s="103" t="str">
        <f>REH!B32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9" s="104"/>
      <c r="D219" s="104"/>
      <c r="E219" s="104"/>
      <c r="F219" s="104"/>
      <c r="G219" s="104"/>
      <c r="H219" s="104"/>
      <c r="I219" s="105"/>
    </row>
    <row r="220" spans="1:9" s="4" customFormat="1">
      <c r="A220" s="106" t="s">
        <v>6</v>
      </c>
      <c r="B220" s="100" t="s">
        <v>0</v>
      </c>
      <c r="C220" s="100" t="s">
        <v>1</v>
      </c>
      <c r="D220" s="10"/>
      <c r="E220" s="100" t="s">
        <v>14</v>
      </c>
      <c r="F220" s="102" t="s">
        <v>7</v>
      </c>
      <c r="G220" s="102"/>
      <c r="H220" s="102"/>
      <c r="I220" s="100" t="s">
        <v>2</v>
      </c>
    </row>
    <row r="221" spans="1:9" s="4" customFormat="1">
      <c r="A221" s="107"/>
      <c r="B221" s="101"/>
      <c r="C221" s="101"/>
      <c r="D221" s="11"/>
      <c r="E221" s="101"/>
      <c r="F221" s="3" t="s">
        <v>8</v>
      </c>
      <c r="G221" s="3" t="s">
        <v>9</v>
      </c>
      <c r="H221" s="3" t="s">
        <v>10</v>
      </c>
      <c r="I221" s="101"/>
    </row>
    <row r="222" spans="1:9">
      <c r="A222" s="1"/>
      <c r="B222" s="1" t="s">
        <v>78</v>
      </c>
      <c r="C222" s="1" t="s">
        <v>15</v>
      </c>
      <c r="D222" s="1">
        <v>1</v>
      </c>
      <c r="E222" s="1">
        <v>1</v>
      </c>
      <c r="F222" s="1">
        <v>60</v>
      </c>
      <c r="G222" s="1">
        <v>30</v>
      </c>
      <c r="H222" s="1"/>
      <c r="I222" s="14">
        <f>G222*F222*E222*D222</f>
        <v>1800</v>
      </c>
    </row>
    <row r="223" spans="1:9">
      <c r="A223" s="1"/>
      <c r="B223" s="1"/>
      <c r="C223" s="96" t="s">
        <v>52</v>
      </c>
      <c r="D223" s="97"/>
      <c r="E223" s="97"/>
      <c r="F223" s="97"/>
      <c r="G223" s="97"/>
      <c r="H223" s="98"/>
      <c r="I223" s="14">
        <f>SUM(I222:I222)</f>
        <v>1800</v>
      </c>
    </row>
    <row r="224" spans="1:9">
      <c r="A224" s="1"/>
      <c r="B224" s="1"/>
      <c r="C224" s="96" t="s">
        <v>53</v>
      </c>
      <c r="D224" s="97"/>
      <c r="E224" s="97"/>
      <c r="F224" s="97"/>
      <c r="G224" s="97"/>
      <c r="H224" s="98"/>
      <c r="I224" s="14">
        <f>I223/10.75</f>
        <v>167.44186046511629</v>
      </c>
    </row>
    <row r="225" spans="1:9">
      <c r="A225" s="1"/>
      <c r="B225" s="6"/>
      <c r="C225" s="97" t="s">
        <v>77</v>
      </c>
      <c r="D225" s="97"/>
      <c r="E225" s="97"/>
      <c r="F225" s="97"/>
      <c r="G225" s="97"/>
      <c r="H225" s="97"/>
      <c r="I225" s="20">
        <f>I224*1.1</f>
        <v>184.18604651162795</v>
      </c>
    </row>
    <row r="226" spans="1:9" ht="117" customHeight="1">
      <c r="A226" s="2" t="s">
        <v>12</v>
      </c>
      <c r="B226" s="103" t="str">
        <f>REH!B37</f>
        <v>Providing/fixing stair railing consisting of M.S. Box section size 1-1/2"x3" of 16 SWG welded with M.S. flat 1"x1/8" continuously and welded over M.S. square bars 5/8"x5/8" punched in M.S. flat 2 ¾' high @ 5½" c/c fixed in steps of stair I/C painting 3 coats complete</v>
      </c>
      <c r="C226" s="104"/>
      <c r="D226" s="104"/>
      <c r="E226" s="104"/>
      <c r="F226" s="104"/>
      <c r="G226" s="104"/>
      <c r="H226" s="104"/>
      <c r="I226" s="105"/>
    </row>
    <row r="227" spans="1:9" s="4" customFormat="1">
      <c r="A227" s="106" t="s">
        <v>6</v>
      </c>
      <c r="B227" s="100" t="s">
        <v>0</v>
      </c>
      <c r="C227" s="100" t="s">
        <v>1</v>
      </c>
      <c r="D227" s="10"/>
      <c r="E227" s="100" t="s">
        <v>14</v>
      </c>
      <c r="F227" s="102" t="s">
        <v>7</v>
      </c>
      <c r="G227" s="102"/>
      <c r="H227" s="102"/>
      <c r="I227" s="100" t="s">
        <v>2</v>
      </c>
    </row>
    <row r="228" spans="1:9" s="4" customFormat="1">
      <c r="A228" s="107"/>
      <c r="B228" s="101"/>
      <c r="C228" s="101"/>
      <c r="D228" s="11"/>
      <c r="E228" s="101"/>
      <c r="F228" s="3" t="s">
        <v>8</v>
      </c>
      <c r="G228" s="3" t="s">
        <v>9</v>
      </c>
      <c r="H228" s="3" t="s">
        <v>10</v>
      </c>
      <c r="I228" s="101"/>
    </row>
    <row r="229" spans="1:9">
      <c r="A229" s="1"/>
      <c r="B229" s="1" t="s">
        <v>78</v>
      </c>
      <c r="C229" s="1" t="s">
        <v>15</v>
      </c>
      <c r="D229" s="1">
        <v>1</v>
      </c>
      <c r="E229" s="1">
        <v>1</v>
      </c>
      <c r="F229" s="1">
        <v>50</v>
      </c>
      <c r="G229" s="1">
        <v>3</v>
      </c>
      <c r="H229" s="1"/>
      <c r="I229" s="14">
        <f>G229*F229*E229*D229</f>
        <v>150</v>
      </c>
    </row>
    <row r="230" spans="1:9">
      <c r="A230" s="1"/>
      <c r="B230" s="1"/>
      <c r="C230" s="96" t="s">
        <v>52</v>
      </c>
      <c r="D230" s="97"/>
      <c r="E230" s="97"/>
      <c r="F230" s="97"/>
      <c r="G230" s="97"/>
      <c r="H230" s="98"/>
      <c r="I230" s="14">
        <f>SUM(I229:I229)</f>
        <v>150</v>
      </c>
    </row>
    <row r="231" spans="1:9">
      <c r="A231" s="1"/>
      <c r="B231" s="1"/>
      <c r="C231" s="96" t="s">
        <v>53</v>
      </c>
      <c r="D231" s="97"/>
      <c r="E231" s="97"/>
      <c r="F231" s="97"/>
      <c r="G231" s="97"/>
      <c r="H231" s="98"/>
      <c r="I231" s="14">
        <f>I230/10.75</f>
        <v>13.953488372093023</v>
      </c>
    </row>
    <row r="232" spans="1:9">
      <c r="A232" s="1"/>
      <c r="B232" s="6"/>
      <c r="C232" s="97" t="s">
        <v>77</v>
      </c>
      <c r="D232" s="97"/>
      <c r="E232" s="97"/>
      <c r="F232" s="97"/>
      <c r="G232" s="97"/>
      <c r="H232" s="97"/>
      <c r="I232" s="20">
        <f>I231*1.1</f>
        <v>15.348837209302326</v>
      </c>
    </row>
    <row r="233" spans="1:9" ht="117" customHeight="1">
      <c r="A233" s="2" t="s">
        <v>12</v>
      </c>
      <c r="B233" s="103" t="str">
        <f>REH!B38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3" s="104"/>
      <c r="D233" s="104"/>
      <c r="E233" s="104"/>
      <c r="F233" s="104"/>
      <c r="G233" s="104"/>
      <c r="H233" s="104"/>
      <c r="I233" s="105"/>
    </row>
    <row r="234" spans="1:9" s="4" customFormat="1">
      <c r="A234" s="106" t="s">
        <v>6</v>
      </c>
      <c r="B234" s="100" t="s">
        <v>0</v>
      </c>
      <c r="C234" s="100" t="s">
        <v>1</v>
      </c>
      <c r="D234" s="10"/>
      <c r="E234" s="100" t="s">
        <v>14</v>
      </c>
      <c r="F234" s="102" t="s">
        <v>7</v>
      </c>
      <c r="G234" s="102"/>
      <c r="H234" s="102"/>
      <c r="I234" s="100" t="s">
        <v>2</v>
      </c>
    </row>
    <row r="235" spans="1:9" s="4" customFormat="1">
      <c r="A235" s="107"/>
      <c r="B235" s="101"/>
      <c r="C235" s="101"/>
      <c r="D235" s="11"/>
      <c r="E235" s="101"/>
      <c r="F235" s="3" t="s">
        <v>8</v>
      </c>
      <c r="G235" s="3" t="s">
        <v>9</v>
      </c>
      <c r="H235" s="3" t="s">
        <v>10</v>
      </c>
      <c r="I235" s="101"/>
    </row>
    <row r="236" spans="1:9">
      <c r="A236" s="1"/>
      <c r="B236" s="1" t="s">
        <v>18</v>
      </c>
      <c r="C236" s="1" t="s">
        <v>62</v>
      </c>
      <c r="D236" s="1">
        <v>2</v>
      </c>
      <c r="E236" s="1">
        <v>1</v>
      </c>
      <c r="F236" s="1">
        <v>4</v>
      </c>
      <c r="G236" s="1">
        <v>9.5</v>
      </c>
      <c r="H236" s="1"/>
      <c r="I236" s="14">
        <f>G236*F236*E236*D236</f>
        <v>76</v>
      </c>
    </row>
    <row r="237" spans="1:9">
      <c r="A237" s="1"/>
      <c r="B237" s="1" t="s">
        <v>86</v>
      </c>
      <c r="C237" s="1" t="s">
        <v>62</v>
      </c>
      <c r="D237" s="1">
        <v>2</v>
      </c>
      <c r="E237" s="1">
        <v>2</v>
      </c>
      <c r="F237" s="1">
        <v>6</v>
      </c>
      <c r="G237" s="1">
        <v>6.5</v>
      </c>
      <c r="H237" s="1"/>
      <c r="I237" s="14">
        <f t="shared" ref="I237:I238" si="13">G237*F237*E237*D237</f>
        <v>156</v>
      </c>
    </row>
    <row r="238" spans="1:9">
      <c r="A238" s="1"/>
      <c r="B238" s="1" t="s">
        <v>87</v>
      </c>
      <c r="C238" s="1" t="s">
        <v>62</v>
      </c>
      <c r="D238" s="1">
        <v>2</v>
      </c>
      <c r="E238" s="1">
        <v>2</v>
      </c>
      <c r="F238" s="1">
        <v>3</v>
      </c>
      <c r="G238" s="1">
        <v>6.5</v>
      </c>
      <c r="H238" s="1"/>
      <c r="I238" s="14">
        <f t="shared" si="13"/>
        <v>78</v>
      </c>
    </row>
    <row r="239" spans="1:9">
      <c r="A239" s="1"/>
      <c r="B239" s="1"/>
      <c r="C239" s="96" t="s">
        <v>52</v>
      </c>
      <c r="D239" s="97"/>
      <c r="E239" s="97"/>
      <c r="F239" s="97"/>
      <c r="G239" s="97"/>
      <c r="H239" s="98"/>
      <c r="I239" s="14">
        <f>SUM(I236:I238)</f>
        <v>310</v>
      </c>
    </row>
    <row r="240" spans="1:9">
      <c r="A240" s="1"/>
      <c r="B240" s="1"/>
      <c r="C240" s="96" t="s">
        <v>53</v>
      </c>
      <c r="D240" s="97"/>
      <c r="E240" s="97"/>
      <c r="F240" s="97"/>
      <c r="G240" s="97"/>
      <c r="H240" s="98"/>
      <c r="I240" s="14">
        <f>I239/10.75</f>
        <v>28.837209302325583</v>
      </c>
    </row>
    <row r="241" spans="1:9">
      <c r="A241" s="1"/>
      <c r="B241" s="6"/>
      <c r="C241" s="97" t="s">
        <v>77</v>
      </c>
      <c r="D241" s="97"/>
      <c r="E241" s="97"/>
      <c r="F241" s="97"/>
      <c r="G241" s="97"/>
      <c r="H241" s="97"/>
      <c r="I241" s="20">
        <f>I240*1.1</f>
        <v>31.720930232558143</v>
      </c>
    </row>
    <row r="242" spans="1:9" ht="117" customHeight="1">
      <c r="A242" s="2" t="s">
        <v>12</v>
      </c>
      <c r="B242" s="103" t="str">
        <f>REH!B40</f>
        <v>Providing and Fixing steel grating on windows comprising of ¾” MS square bars of 4"c/c penetrated through punched holes of 3 no Ms flat 2”x3/8” duly welded wiith 2”x2”x3/8" angle iron frame i/c three coat painting complete in all respect as approved by the Engineer incharge</v>
      </c>
      <c r="C242" s="104"/>
      <c r="D242" s="104"/>
      <c r="E242" s="104"/>
      <c r="F242" s="104"/>
      <c r="G242" s="104"/>
      <c r="H242" s="104"/>
      <c r="I242" s="105"/>
    </row>
    <row r="243" spans="1:9" s="4" customFormat="1">
      <c r="A243" s="106" t="s">
        <v>6</v>
      </c>
      <c r="B243" s="100" t="s">
        <v>0</v>
      </c>
      <c r="C243" s="100" t="s">
        <v>1</v>
      </c>
      <c r="D243" s="10"/>
      <c r="E243" s="100" t="s">
        <v>14</v>
      </c>
      <c r="F243" s="102" t="s">
        <v>7</v>
      </c>
      <c r="G243" s="102"/>
      <c r="H243" s="102"/>
      <c r="I243" s="100" t="s">
        <v>2</v>
      </c>
    </row>
    <row r="244" spans="1:9" s="4" customFormat="1">
      <c r="A244" s="107"/>
      <c r="B244" s="101"/>
      <c r="C244" s="101"/>
      <c r="D244" s="11"/>
      <c r="E244" s="101"/>
      <c r="F244" s="3" t="s">
        <v>8</v>
      </c>
      <c r="G244" s="3" t="s">
        <v>9</v>
      </c>
      <c r="H244" s="3" t="s">
        <v>10</v>
      </c>
      <c r="I244" s="101"/>
    </row>
    <row r="245" spans="1:9">
      <c r="A245" s="1"/>
      <c r="B245" s="1" t="s">
        <v>86</v>
      </c>
      <c r="C245" s="1" t="s">
        <v>62</v>
      </c>
      <c r="D245" s="1">
        <v>2</v>
      </c>
      <c r="E245" s="1">
        <v>2</v>
      </c>
      <c r="F245" s="1">
        <v>6</v>
      </c>
      <c r="G245" s="1">
        <v>6.5</v>
      </c>
      <c r="H245" s="1"/>
      <c r="I245" s="14">
        <f>G245*F245*E245*D245</f>
        <v>156</v>
      </c>
    </row>
    <row r="246" spans="1:9">
      <c r="A246" s="1"/>
      <c r="B246" s="1" t="s">
        <v>87</v>
      </c>
      <c r="C246" s="1" t="s">
        <v>62</v>
      </c>
      <c r="D246" s="1">
        <v>2</v>
      </c>
      <c r="E246" s="1">
        <v>2</v>
      </c>
      <c r="F246" s="1">
        <v>3</v>
      </c>
      <c r="G246" s="1">
        <v>6.5</v>
      </c>
      <c r="H246" s="1"/>
      <c r="I246" s="14">
        <f>G246*F246*E246*D246</f>
        <v>78</v>
      </c>
    </row>
    <row r="247" spans="1:9">
      <c r="A247" s="1"/>
      <c r="B247" s="1"/>
      <c r="C247" s="96" t="s">
        <v>52</v>
      </c>
      <c r="D247" s="97"/>
      <c r="E247" s="97"/>
      <c r="F247" s="97"/>
      <c r="G247" s="97"/>
      <c r="H247" s="98"/>
      <c r="I247" s="14">
        <f>SUM(I245:I246)</f>
        <v>234</v>
      </c>
    </row>
    <row r="248" spans="1:9">
      <c r="A248" s="1"/>
      <c r="B248" s="1"/>
      <c r="C248" s="96" t="s">
        <v>53</v>
      </c>
      <c r="D248" s="97"/>
      <c r="E248" s="97"/>
      <c r="F248" s="97"/>
      <c r="G248" s="97"/>
      <c r="H248" s="98"/>
      <c r="I248" s="14">
        <f>I247/10.75</f>
        <v>21.767441860465116</v>
      </c>
    </row>
    <row r="249" spans="1:9">
      <c r="A249" s="1"/>
      <c r="B249" s="6"/>
      <c r="C249" s="97" t="s">
        <v>77</v>
      </c>
      <c r="D249" s="97"/>
      <c r="E249" s="97"/>
      <c r="F249" s="97"/>
      <c r="G249" s="97"/>
      <c r="H249" s="97"/>
      <c r="I249" s="20">
        <f>I248*1.1</f>
        <v>23.944186046511629</v>
      </c>
    </row>
    <row r="250" spans="1:9" ht="117" customHeight="1">
      <c r="A250" s="2" t="s">
        <v>12</v>
      </c>
      <c r="B250" s="103" t="str">
        <f>REH!B39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50" s="104"/>
      <c r="D250" s="104"/>
      <c r="E250" s="104"/>
      <c r="F250" s="104"/>
      <c r="G250" s="104"/>
      <c r="H250" s="104"/>
      <c r="I250" s="105"/>
    </row>
    <row r="251" spans="1:9" s="4" customFormat="1">
      <c r="A251" s="106" t="s">
        <v>6</v>
      </c>
      <c r="B251" s="100" t="s">
        <v>0</v>
      </c>
      <c r="C251" s="100" t="s">
        <v>1</v>
      </c>
      <c r="D251" s="10"/>
      <c r="E251" s="100" t="s">
        <v>14</v>
      </c>
      <c r="F251" s="102" t="s">
        <v>7</v>
      </c>
      <c r="G251" s="102"/>
      <c r="H251" s="102"/>
      <c r="I251" s="100" t="s">
        <v>2</v>
      </c>
    </row>
    <row r="252" spans="1:9" s="4" customFormat="1">
      <c r="A252" s="107"/>
      <c r="B252" s="101"/>
      <c r="C252" s="101"/>
      <c r="D252" s="11"/>
      <c r="E252" s="101"/>
      <c r="F252" s="3" t="s">
        <v>8</v>
      </c>
      <c r="G252" s="3" t="s">
        <v>9</v>
      </c>
      <c r="H252" s="3" t="s">
        <v>10</v>
      </c>
      <c r="I252" s="101"/>
    </row>
    <row r="253" spans="1:9">
      <c r="A253" s="1"/>
      <c r="B253" s="1" t="s">
        <v>86</v>
      </c>
      <c r="C253" s="1" t="s">
        <v>62</v>
      </c>
      <c r="D253" s="1">
        <v>2</v>
      </c>
      <c r="E253" s="1">
        <v>2</v>
      </c>
      <c r="F253" s="1">
        <v>6</v>
      </c>
      <c r="G253" s="1">
        <v>6.5</v>
      </c>
      <c r="H253" s="1"/>
      <c r="I253" s="14">
        <f>G253*F253*E253*D253</f>
        <v>156</v>
      </c>
    </row>
    <row r="254" spans="1:9">
      <c r="A254" s="1"/>
      <c r="B254" s="1" t="s">
        <v>87</v>
      </c>
      <c r="C254" s="1" t="s">
        <v>62</v>
      </c>
      <c r="D254" s="1">
        <v>2</v>
      </c>
      <c r="E254" s="1">
        <v>2</v>
      </c>
      <c r="F254" s="1">
        <v>3</v>
      </c>
      <c r="G254" s="1">
        <v>6.5</v>
      </c>
      <c r="H254" s="1"/>
      <c r="I254" s="14">
        <f>G254*F254*E254*D254</f>
        <v>78</v>
      </c>
    </row>
    <row r="255" spans="1:9">
      <c r="A255" s="1"/>
      <c r="B255" s="1"/>
      <c r="C255" s="96" t="s">
        <v>52</v>
      </c>
      <c r="D255" s="97"/>
      <c r="E255" s="97"/>
      <c r="F255" s="97"/>
      <c r="G255" s="97"/>
      <c r="H255" s="98"/>
      <c r="I255" s="14">
        <f>SUM(I253:I254)</f>
        <v>234</v>
      </c>
    </row>
    <row r="256" spans="1:9">
      <c r="A256" s="1"/>
      <c r="B256" s="1"/>
      <c r="C256" s="96" t="s">
        <v>53</v>
      </c>
      <c r="D256" s="97"/>
      <c r="E256" s="97"/>
      <c r="F256" s="97"/>
      <c r="G256" s="97"/>
      <c r="H256" s="98"/>
      <c r="I256" s="14">
        <f>I255/10.75</f>
        <v>21.767441860465116</v>
      </c>
    </row>
    <row r="257" spans="1:9">
      <c r="A257" s="1"/>
      <c r="B257" s="6"/>
      <c r="C257" s="97" t="s">
        <v>77</v>
      </c>
      <c r="D257" s="97"/>
      <c r="E257" s="97"/>
      <c r="F257" s="97"/>
      <c r="G257" s="97"/>
      <c r="H257" s="97"/>
      <c r="I257" s="20">
        <f>I256*1.1</f>
        <v>23.944186046511629</v>
      </c>
    </row>
    <row r="258" spans="1:9" ht="117" customHeight="1">
      <c r="A258" s="2" t="s">
        <v>12</v>
      </c>
      <c r="B258" s="103" t="str">
        <f>REH!B41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8" s="104"/>
      <c r="D258" s="104"/>
      <c r="E258" s="104"/>
      <c r="F258" s="104"/>
      <c r="G258" s="104"/>
      <c r="H258" s="104"/>
      <c r="I258" s="105"/>
    </row>
    <row r="259" spans="1:9" s="4" customFormat="1">
      <c r="A259" s="106" t="s">
        <v>6</v>
      </c>
      <c r="B259" s="100" t="s">
        <v>0</v>
      </c>
      <c r="C259" s="100" t="s">
        <v>1</v>
      </c>
      <c r="D259" s="10"/>
      <c r="E259" s="100" t="s">
        <v>14</v>
      </c>
      <c r="F259" s="102" t="s">
        <v>7</v>
      </c>
      <c r="G259" s="102"/>
      <c r="H259" s="102"/>
      <c r="I259" s="100" t="s">
        <v>2</v>
      </c>
    </row>
    <row r="260" spans="1:9" s="4" customFormat="1">
      <c r="A260" s="107"/>
      <c r="B260" s="101"/>
      <c r="C260" s="101"/>
      <c r="D260" s="11"/>
      <c r="E260" s="101"/>
      <c r="F260" s="3" t="s">
        <v>8</v>
      </c>
      <c r="G260" s="3" t="s">
        <v>9</v>
      </c>
      <c r="H260" s="3" t="s">
        <v>10</v>
      </c>
      <c r="I260" s="101"/>
    </row>
    <row r="261" spans="1:9">
      <c r="A261" s="1"/>
      <c r="B261" s="1" t="s">
        <v>18</v>
      </c>
      <c r="C261" s="1" t="s">
        <v>62</v>
      </c>
      <c r="D261" s="1">
        <v>2</v>
      </c>
      <c r="E261" s="1">
        <v>1</v>
      </c>
      <c r="F261" s="1">
        <v>4</v>
      </c>
      <c r="G261" s="1">
        <v>9.5</v>
      </c>
      <c r="H261" s="1"/>
      <c r="I261" s="14">
        <f>G261*F261*E261*D261</f>
        <v>76</v>
      </c>
    </row>
    <row r="262" spans="1:9">
      <c r="A262" s="1"/>
      <c r="B262" s="1"/>
      <c r="C262" s="96" t="s">
        <v>52</v>
      </c>
      <c r="D262" s="97"/>
      <c r="E262" s="97"/>
      <c r="F262" s="97"/>
      <c r="G262" s="97"/>
      <c r="H262" s="98"/>
      <c r="I262" s="14">
        <f>SUM(I261:I261)</f>
        <v>76</v>
      </c>
    </row>
    <row r="263" spans="1:9">
      <c r="A263" s="1"/>
      <c r="B263" s="1"/>
      <c r="C263" s="96" t="s">
        <v>53</v>
      </c>
      <c r="D263" s="97"/>
      <c r="E263" s="97"/>
      <c r="F263" s="97"/>
      <c r="G263" s="97"/>
      <c r="H263" s="98"/>
      <c r="I263" s="14">
        <f>I262/10.75</f>
        <v>7.0697674418604652</v>
      </c>
    </row>
    <row r="264" spans="1:9">
      <c r="A264" s="1"/>
      <c r="B264" s="6"/>
      <c r="C264" s="97" t="s">
        <v>77</v>
      </c>
      <c r="D264" s="97"/>
      <c r="E264" s="97"/>
      <c r="F264" s="97"/>
      <c r="G264" s="97"/>
      <c r="H264" s="97"/>
      <c r="I264" s="20">
        <f>I263*1.1</f>
        <v>7.7767441860465123</v>
      </c>
    </row>
    <row r="265" spans="1:9" ht="117" customHeight="1">
      <c r="A265" s="2" t="s">
        <v>12</v>
      </c>
      <c r="B265" s="103" t="str">
        <f>REH!B42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5" s="104"/>
      <c r="D265" s="104"/>
      <c r="E265" s="104"/>
      <c r="F265" s="104"/>
      <c r="G265" s="104"/>
      <c r="H265" s="104"/>
      <c r="I265" s="105"/>
    </row>
    <row r="266" spans="1:9" s="4" customFormat="1">
      <c r="A266" s="106" t="s">
        <v>6</v>
      </c>
      <c r="B266" s="100" t="s">
        <v>0</v>
      </c>
      <c r="C266" s="100" t="s">
        <v>1</v>
      </c>
      <c r="D266" s="10"/>
      <c r="E266" s="100" t="s">
        <v>14</v>
      </c>
      <c r="F266" s="102" t="s">
        <v>7</v>
      </c>
      <c r="G266" s="102"/>
      <c r="H266" s="102"/>
      <c r="I266" s="100" t="s">
        <v>2</v>
      </c>
    </row>
    <row r="267" spans="1:9" s="4" customFormat="1">
      <c r="A267" s="107"/>
      <c r="B267" s="101"/>
      <c r="C267" s="101"/>
      <c r="D267" s="11"/>
      <c r="E267" s="101"/>
      <c r="F267" s="3" t="s">
        <v>8</v>
      </c>
      <c r="G267" s="3" t="s">
        <v>9</v>
      </c>
      <c r="H267" s="3" t="s">
        <v>10</v>
      </c>
      <c r="I267" s="101"/>
    </row>
    <row r="268" spans="1:9">
      <c r="A268" s="1"/>
      <c r="B268" s="1" t="s">
        <v>88</v>
      </c>
      <c r="C268" s="1" t="s">
        <v>62</v>
      </c>
      <c r="D268" s="1">
        <v>2</v>
      </c>
      <c r="E268" s="1">
        <v>2</v>
      </c>
      <c r="F268" s="1">
        <v>2</v>
      </c>
      <c r="G268" s="1">
        <v>6.75</v>
      </c>
      <c r="H268" s="1"/>
      <c r="I268" s="14">
        <f>G268*F268*E268*D268</f>
        <v>54</v>
      </c>
    </row>
    <row r="269" spans="1:9">
      <c r="A269" s="1"/>
      <c r="B269" s="1"/>
      <c r="C269" s="96" t="s">
        <v>52</v>
      </c>
      <c r="D269" s="97"/>
      <c r="E269" s="97"/>
      <c r="F269" s="97"/>
      <c r="G269" s="97"/>
      <c r="H269" s="98"/>
      <c r="I269" s="14">
        <f>SUM(I268:I268)</f>
        <v>54</v>
      </c>
    </row>
    <row r="270" spans="1:9">
      <c r="A270" s="1"/>
      <c r="B270" s="1"/>
      <c r="C270" s="96" t="s">
        <v>53</v>
      </c>
      <c r="D270" s="97"/>
      <c r="E270" s="97"/>
      <c r="F270" s="97"/>
      <c r="G270" s="97"/>
      <c r="H270" s="98"/>
      <c r="I270" s="14">
        <f>I269/10.75</f>
        <v>5.0232558139534884</v>
      </c>
    </row>
    <row r="271" spans="1:9">
      <c r="A271" s="1"/>
      <c r="B271" s="6"/>
      <c r="C271" s="97" t="s">
        <v>77</v>
      </c>
      <c r="D271" s="97"/>
      <c r="E271" s="97"/>
      <c r="F271" s="97"/>
      <c r="G271" s="97"/>
      <c r="H271" s="97"/>
      <c r="I271" s="20">
        <f>I270*1.1</f>
        <v>5.525581395348838</v>
      </c>
    </row>
    <row r="272" spans="1:9" ht="117" customHeight="1">
      <c r="A272" s="2" t="s">
        <v>12</v>
      </c>
      <c r="B272" s="103" t="str">
        <f>REH!B34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72" s="104"/>
      <c r="D272" s="104"/>
      <c r="E272" s="104"/>
      <c r="F272" s="104"/>
      <c r="G272" s="104"/>
      <c r="H272" s="104"/>
      <c r="I272" s="105"/>
    </row>
    <row r="273" spans="1:9" s="4" customFormat="1">
      <c r="A273" s="106" t="s">
        <v>6</v>
      </c>
      <c r="B273" s="100" t="s">
        <v>0</v>
      </c>
      <c r="C273" s="100" t="s">
        <v>1</v>
      </c>
      <c r="D273" s="10"/>
      <c r="E273" s="100" t="s">
        <v>14</v>
      </c>
      <c r="F273" s="102" t="s">
        <v>7</v>
      </c>
      <c r="G273" s="102"/>
      <c r="H273" s="102"/>
      <c r="I273" s="100" t="s">
        <v>2</v>
      </c>
    </row>
    <row r="274" spans="1:9" s="4" customFormat="1">
      <c r="A274" s="107"/>
      <c r="B274" s="101"/>
      <c r="C274" s="101"/>
      <c r="D274" s="11"/>
      <c r="E274" s="101"/>
      <c r="F274" s="3" t="s">
        <v>8</v>
      </c>
      <c r="G274" s="3" t="s">
        <v>9</v>
      </c>
      <c r="H274" s="3" t="s">
        <v>10</v>
      </c>
      <c r="I274" s="101"/>
    </row>
    <row r="275" spans="1:9">
      <c r="A275" s="1"/>
      <c r="B275" s="1" t="s">
        <v>131</v>
      </c>
      <c r="C275" s="1" t="s">
        <v>62</v>
      </c>
      <c r="D275" s="1">
        <v>1</v>
      </c>
      <c r="E275" s="1">
        <v>4</v>
      </c>
      <c r="F275" s="1">
        <v>60</v>
      </c>
      <c r="G275" s="1">
        <v>0.57999999999999996</v>
      </c>
      <c r="H275" s="1"/>
      <c r="I275" s="14">
        <f>G275*F275*E275*D275</f>
        <v>139.19999999999999</v>
      </c>
    </row>
    <row r="276" spans="1:9">
      <c r="A276" s="1"/>
      <c r="B276" s="1"/>
      <c r="C276" s="96" t="s">
        <v>52</v>
      </c>
      <c r="D276" s="97"/>
      <c r="E276" s="97"/>
      <c r="F276" s="97"/>
      <c r="G276" s="97"/>
      <c r="H276" s="98"/>
      <c r="I276" s="14">
        <f>SUM(I275:I275)</f>
        <v>139.19999999999999</v>
      </c>
    </row>
    <row r="277" spans="1:9">
      <c r="A277" s="1"/>
      <c r="B277" s="1"/>
      <c r="C277" s="96" t="s">
        <v>53</v>
      </c>
      <c r="D277" s="97"/>
      <c r="E277" s="97"/>
      <c r="F277" s="97"/>
      <c r="G277" s="97"/>
      <c r="H277" s="98"/>
      <c r="I277" s="14">
        <f>I276/10.75</f>
        <v>12.948837209302324</v>
      </c>
    </row>
    <row r="278" spans="1:9">
      <c r="A278" s="1"/>
      <c r="B278" s="6"/>
      <c r="C278" s="97" t="s">
        <v>77</v>
      </c>
      <c r="D278" s="97"/>
      <c r="E278" s="97"/>
      <c r="F278" s="97"/>
      <c r="G278" s="97"/>
      <c r="H278" s="97"/>
      <c r="I278" s="20">
        <f>I277*1.1</f>
        <v>14.243720930232557</v>
      </c>
    </row>
    <row r="279" spans="1:9" ht="117" customHeight="1">
      <c r="A279" s="2" t="s">
        <v>12</v>
      </c>
      <c r="B279" s="103" t="str">
        <f>REH!B35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9" s="104"/>
      <c r="D279" s="104"/>
      <c r="E279" s="104"/>
      <c r="F279" s="104"/>
      <c r="G279" s="104"/>
      <c r="H279" s="104"/>
      <c r="I279" s="105"/>
    </row>
    <row r="280" spans="1:9" s="4" customFormat="1">
      <c r="A280" s="106" t="s">
        <v>6</v>
      </c>
      <c r="B280" s="100" t="s">
        <v>0</v>
      </c>
      <c r="C280" s="100" t="s">
        <v>1</v>
      </c>
      <c r="D280" s="10"/>
      <c r="E280" s="100" t="s">
        <v>14</v>
      </c>
      <c r="F280" s="102" t="s">
        <v>7</v>
      </c>
      <c r="G280" s="102"/>
      <c r="H280" s="102"/>
      <c r="I280" s="100" t="s">
        <v>2</v>
      </c>
    </row>
    <row r="281" spans="1:9" s="4" customFormat="1">
      <c r="A281" s="107"/>
      <c r="B281" s="101"/>
      <c r="C281" s="101"/>
      <c r="D281" s="11"/>
      <c r="E281" s="101"/>
      <c r="F281" s="3" t="s">
        <v>8</v>
      </c>
      <c r="G281" s="3" t="s">
        <v>9</v>
      </c>
      <c r="H281" s="3" t="s">
        <v>10</v>
      </c>
      <c r="I281" s="101"/>
    </row>
    <row r="282" spans="1:9">
      <c r="A282" s="1"/>
      <c r="B282" s="1" t="s">
        <v>88</v>
      </c>
      <c r="C282" s="1" t="s">
        <v>62</v>
      </c>
      <c r="D282" s="1">
        <v>1</v>
      </c>
      <c r="E282" s="1">
        <v>4</v>
      </c>
      <c r="F282" s="1">
        <v>60</v>
      </c>
      <c r="G282" s="1">
        <v>1</v>
      </c>
      <c r="H282" s="1"/>
      <c r="I282" s="14">
        <f>G282*F282*E282*D282</f>
        <v>240</v>
      </c>
    </row>
    <row r="283" spans="1:9">
      <c r="A283" s="1"/>
      <c r="B283" s="1"/>
      <c r="C283" s="96" t="s">
        <v>52</v>
      </c>
      <c r="D283" s="97"/>
      <c r="E283" s="97"/>
      <c r="F283" s="97"/>
      <c r="G283" s="97"/>
      <c r="H283" s="98"/>
      <c r="I283" s="14">
        <f>SUM(I282:I282)</f>
        <v>240</v>
      </c>
    </row>
    <row r="284" spans="1:9">
      <c r="A284" s="1"/>
      <c r="B284" s="1"/>
      <c r="C284" s="96" t="s">
        <v>53</v>
      </c>
      <c r="D284" s="97"/>
      <c r="E284" s="97"/>
      <c r="F284" s="97"/>
      <c r="G284" s="97"/>
      <c r="H284" s="98"/>
      <c r="I284" s="14">
        <f>I283/10.75</f>
        <v>22.325581395348838</v>
      </c>
    </row>
    <row r="285" spans="1:9">
      <c r="A285" s="1"/>
      <c r="B285" s="6"/>
      <c r="C285" s="97" t="s">
        <v>77</v>
      </c>
      <c r="D285" s="97"/>
      <c r="E285" s="97"/>
      <c r="F285" s="97"/>
      <c r="G285" s="97"/>
      <c r="H285" s="97"/>
      <c r="I285" s="20">
        <f>I284*1.1</f>
        <v>24.558139534883722</v>
      </c>
    </row>
    <row r="286" spans="1:9" ht="117" customHeight="1">
      <c r="A286" s="2" t="s">
        <v>12</v>
      </c>
      <c r="B286" s="103" t="str">
        <f>REH!B43</f>
        <v>Making and fixing 1" (25 mm) thick kail or chir wooden green board with frame.</v>
      </c>
      <c r="C286" s="104"/>
      <c r="D286" s="104"/>
      <c r="E286" s="104"/>
      <c r="F286" s="104"/>
      <c r="G286" s="104"/>
      <c r="H286" s="104"/>
      <c r="I286" s="105"/>
    </row>
    <row r="287" spans="1:9" s="4" customFormat="1">
      <c r="A287" s="106" t="s">
        <v>6</v>
      </c>
      <c r="B287" s="100" t="s">
        <v>0</v>
      </c>
      <c r="C287" s="100" t="s">
        <v>1</v>
      </c>
      <c r="D287" s="10"/>
      <c r="E287" s="100" t="s">
        <v>14</v>
      </c>
      <c r="F287" s="102" t="s">
        <v>7</v>
      </c>
      <c r="G287" s="102"/>
      <c r="H287" s="102"/>
      <c r="I287" s="100" t="s">
        <v>2</v>
      </c>
    </row>
    <row r="288" spans="1:9" s="4" customFormat="1">
      <c r="A288" s="107"/>
      <c r="B288" s="101"/>
      <c r="C288" s="101"/>
      <c r="D288" s="11"/>
      <c r="E288" s="101"/>
      <c r="F288" s="3" t="s">
        <v>8</v>
      </c>
      <c r="G288" s="3" t="s">
        <v>9</v>
      </c>
      <c r="H288" s="3" t="s">
        <v>10</v>
      </c>
      <c r="I288" s="101"/>
    </row>
    <row r="289" spans="1:9">
      <c r="A289" s="1"/>
      <c r="B289" s="1" t="s">
        <v>88</v>
      </c>
      <c r="C289" s="1" t="s">
        <v>62</v>
      </c>
      <c r="D289" s="1">
        <v>2</v>
      </c>
      <c r="E289" s="1">
        <v>2</v>
      </c>
      <c r="F289" s="1">
        <v>8</v>
      </c>
      <c r="G289" s="1">
        <v>4</v>
      </c>
      <c r="H289" s="1"/>
      <c r="I289" s="14">
        <f>G289*F289*E289*D289</f>
        <v>128</v>
      </c>
    </row>
    <row r="290" spans="1:9">
      <c r="A290" s="1"/>
      <c r="B290" s="1"/>
      <c r="C290" s="96" t="s">
        <v>52</v>
      </c>
      <c r="D290" s="97"/>
      <c r="E290" s="97"/>
      <c r="F290" s="97"/>
      <c r="G290" s="97"/>
      <c r="H290" s="98"/>
      <c r="I290" s="14">
        <f>SUM(I289:I289)</f>
        <v>128</v>
      </c>
    </row>
    <row r="291" spans="1:9">
      <c r="A291" s="1"/>
      <c r="B291" s="1"/>
      <c r="C291" s="96" t="s">
        <v>53</v>
      </c>
      <c r="D291" s="97"/>
      <c r="E291" s="97"/>
      <c r="F291" s="97"/>
      <c r="G291" s="97"/>
      <c r="H291" s="98"/>
      <c r="I291" s="14">
        <f>I290/10.75</f>
        <v>11.906976744186046</v>
      </c>
    </row>
    <row r="292" spans="1:9">
      <c r="A292" s="1"/>
      <c r="B292" s="6"/>
      <c r="C292" s="97" t="s">
        <v>77</v>
      </c>
      <c r="D292" s="97"/>
      <c r="E292" s="97"/>
      <c r="F292" s="97"/>
      <c r="G292" s="97"/>
      <c r="H292" s="97"/>
      <c r="I292" s="20">
        <f>I291*1.1</f>
        <v>13.097674418604653</v>
      </c>
    </row>
  </sheetData>
  <mergeCells count="310">
    <mergeCell ref="A82:A83"/>
    <mergeCell ref="I82:I83"/>
    <mergeCell ref="A1:H1"/>
    <mergeCell ref="A2:H2"/>
    <mergeCell ref="F128:H128"/>
    <mergeCell ref="B128:B129"/>
    <mergeCell ref="C128:C129"/>
    <mergeCell ref="B3:I3"/>
    <mergeCell ref="A4:A5"/>
    <mergeCell ref="B4:B5"/>
    <mergeCell ref="C4:C5"/>
    <mergeCell ref="E4:E5"/>
    <mergeCell ref="F4:H4"/>
    <mergeCell ref="I4:I5"/>
    <mergeCell ref="C13:H13"/>
    <mergeCell ref="C14:H14"/>
    <mergeCell ref="C48:H48"/>
    <mergeCell ref="C49:H49"/>
    <mergeCell ref="A89:A90"/>
    <mergeCell ref="B89:B90"/>
    <mergeCell ref="C89:C90"/>
    <mergeCell ref="E89:E90"/>
    <mergeCell ref="F89:H89"/>
    <mergeCell ref="I89:I90"/>
    <mergeCell ref="B123:G124"/>
    <mergeCell ref="B99:I99"/>
    <mergeCell ref="A100:A101"/>
    <mergeCell ref="B100:B101"/>
    <mergeCell ref="C100:C101"/>
    <mergeCell ref="E100:E101"/>
    <mergeCell ref="F100:H100"/>
    <mergeCell ref="I100:I101"/>
    <mergeCell ref="C109:H109"/>
    <mergeCell ref="C110:H110"/>
    <mergeCell ref="B112:I112"/>
    <mergeCell ref="A113:A114"/>
    <mergeCell ref="B113:B114"/>
    <mergeCell ref="C113:C114"/>
    <mergeCell ref="E113:E114"/>
    <mergeCell ref="F113:H113"/>
    <mergeCell ref="I113:I114"/>
    <mergeCell ref="C85:H85"/>
    <mergeCell ref="C86:H86"/>
    <mergeCell ref="B24:I24"/>
    <mergeCell ref="A25:A26"/>
    <mergeCell ref="B25:B26"/>
    <mergeCell ref="C25:C26"/>
    <mergeCell ref="E25:E26"/>
    <mergeCell ref="F25:H25"/>
    <mergeCell ref="I25:I26"/>
    <mergeCell ref="A59:A60"/>
    <mergeCell ref="B59:B60"/>
    <mergeCell ref="B51:I51"/>
    <mergeCell ref="A52:A53"/>
    <mergeCell ref="B52:B53"/>
    <mergeCell ref="C52:C53"/>
    <mergeCell ref="E52:E53"/>
    <mergeCell ref="F52:H52"/>
    <mergeCell ref="I52:I53"/>
    <mergeCell ref="C55:H55"/>
    <mergeCell ref="C56:H56"/>
    <mergeCell ref="B67:I67"/>
    <mergeCell ref="A68:A69"/>
    <mergeCell ref="B68:B69"/>
    <mergeCell ref="C68:C69"/>
    <mergeCell ref="B142:I142"/>
    <mergeCell ref="A143:A144"/>
    <mergeCell ref="B143:B144"/>
    <mergeCell ref="C143:C144"/>
    <mergeCell ref="E143:E144"/>
    <mergeCell ref="F143:H143"/>
    <mergeCell ref="I143:I144"/>
    <mergeCell ref="C125:H125"/>
    <mergeCell ref="C141:H141"/>
    <mergeCell ref="B139:G140"/>
    <mergeCell ref="I128:I129"/>
    <mergeCell ref="B127:I127"/>
    <mergeCell ref="A128:A129"/>
    <mergeCell ref="E128:E129"/>
    <mergeCell ref="C147:H147"/>
    <mergeCell ref="C148:H148"/>
    <mergeCell ref="B150:I150"/>
    <mergeCell ref="A151:A152"/>
    <mergeCell ref="B151:B152"/>
    <mergeCell ref="C151:C152"/>
    <mergeCell ref="E151:E152"/>
    <mergeCell ref="F151:H151"/>
    <mergeCell ref="I151:I152"/>
    <mergeCell ref="C169:H169"/>
    <mergeCell ref="B165:I165"/>
    <mergeCell ref="A166:A167"/>
    <mergeCell ref="B166:B167"/>
    <mergeCell ref="C166:C167"/>
    <mergeCell ref="E166:E167"/>
    <mergeCell ref="F166:H166"/>
    <mergeCell ref="I166:I167"/>
    <mergeCell ref="C149:H149"/>
    <mergeCell ref="C157:H157"/>
    <mergeCell ref="C164:H164"/>
    <mergeCell ref="C162:H162"/>
    <mergeCell ref="C163:H163"/>
    <mergeCell ref="C155:H155"/>
    <mergeCell ref="C156:H156"/>
    <mergeCell ref="B158:I158"/>
    <mergeCell ref="A159:A160"/>
    <mergeCell ref="B159:B160"/>
    <mergeCell ref="C159:C160"/>
    <mergeCell ref="E159:E160"/>
    <mergeCell ref="F159:H159"/>
    <mergeCell ref="I159:I160"/>
    <mergeCell ref="C170:H170"/>
    <mergeCell ref="B172:I172"/>
    <mergeCell ref="A173:A174"/>
    <mergeCell ref="B173:B174"/>
    <mergeCell ref="C173:C174"/>
    <mergeCell ref="E173:E174"/>
    <mergeCell ref="F173:H173"/>
    <mergeCell ref="I173:I174"/>
    <mergeCell ref="C171:H171"/>
    <mergeCell ref="F195:H195"/>
    <mergeCell ref="C178:H178"/>
    <mergeCell ref="C179:H179"/>
    <mergeCell ref="B206:I206"/>
    <mergeCell ref="A207:A208"/>
    <mergeCell ref="B207:B208"/>
    <mergeCell ref="C207:C208"/>
    <mergeCell ref="E207:E208"/>
    <mergeCell ref="F207:H207"/>
    <mergeCell ref="I207:I208"/>
    <mergeCell ref="I195:I196"/>
    <mergeCell ref="B203:G204"/>
    <mergeCell ref="C180:H180"/>
    <mergeCell ref="C193:H193"/>
    <mergeCell ref="C205:H205"/>
    <mergeCell ref="C15:H15"/>
    <mergeCell ref="C35:H35"/>
    <mergeCell ref="C50:H50"/>
    <mergeCell ref="C98:H98"/>
    <mergeCell ref="C111:H111"/>
    <mergeCell ref="C59:C60"/>
    <mergeCell ref="E59:E60"/>
    <mergeCell ref="F59:H59"/>
    <mergeCell ref="C64:H64"/>
    <mergeCell ref="C65:H65"/>
    <mergeCell ref="C66:H66"/>
    <mergeCell ref="B81:I81"/>
    <mergeCell ref="B82:B83"/>
    <mergeCell ref="C82:C83"/>
    <mergeCell ref="E82:E83"/>
    <mergeCell ref="F82:H82"/>
    <mergeCell ref="C33:H33"/>
    <mergeCell ref="C34:H34"/>
    <mergeCell ref="I59:I60"/>
    <mergeCell ref="C96:H96"/>
    <mergeCell ref="C97:H97"/>
    <mergeCell ref="B88:I88"/>
    <mergeCell ref="C57:H57"/>
    <mergeCell ref="B58:I58"/>
    <mergeCell ref="C223:H223"/>
    <mergeCell ref="C224:H224"/>
    <mergeCell ref="C225:H225"/>
    <mergeCell ref="B226:I226"/>
    <mergeCell ref="A227:A228"/>
    <mergeCell ref="B227:B228"/>
    <mergeCell ref="C227:C228"/>
    <mergeCell ref="E227:E228"/>
    <mergeCell ref="F227:H227"/>
    <mergeCell ref="I227:I228"/>
    <mergeCell ref="C218:H218"/>
    <mergeCell ref="B219:I219"/>
    <mergeCell ref="A220:A221"/>
    <mergeCell ref="B220:B221"/>
    <mergeCell ref="C220:C221"/>
    <mergeCell ref="E220:E221"/>
    <mergeCell ref="F220:H220"/>
    <mergeCell ref="I220:I221"/>
    <mergeCell ref="C216:H216"/>
    <mergeCell ref="C217:H217"/>
    <mergeCell ref="C87:H87"/>
    <mergeCell ref="B233:I233"/>
    <mergeCell ref="A234:A235"/>
    <mergeCell ref="B234:B235"/>
    <mergeCell ref="C234:C235"/>
    <mergeCell ref="E234:E235"/>
    <mergeCell ref="F234:H234"/>
    <mergeCell ref="I234:I235"/>
    <mergeCell ref="C230:H230"/>
    <mergeCell ref="C231:H231"/>
    <mergeCell ref="C232:H232"/>
    <mergeCell ref="B181:I181"/>
    <mergeCell ref="A182:A183"/>
    <mergeCell ref="B182:B183"/>
    <mergeCell ref="C182:C183"/>
    <mergeCell ref="E182:E183"/>
    <mergeCell ref="F182:H182"/>
    <mergeCell ref="I182:I183"/>
    <mergeCell ref="B191:G192"/>
    <mergeCell ref="B194:I194"/>
    <mergeCell ref="A195:A196"/>
    <mergeCell ref="B195:B196"/>
    <mergeCell ref="C195:C196"/>
    <mergeCell ref="E195:E196"/>
    <mergeCell ref="C249:H249"/>
    <mergeCell ref="C239:H239"/>
    <mergeCell ref="C240:H240"/>
    <mergeCell ref="C241:H241"/>
    <mergeCell ref="B258:I258"/>
    <mergeCell ref="A259:A260"/>
    <mergeCell ref="B259:B260"/>
    <mergeCell ref="C259:C260"/>
    <mergeCell ref="E259:E260"/>
    <mergeCell ref="F259:H259"/>
    <mergeCell ref="I259:I260"/>
    <mergeCell ref="B242:I242"/>
    <mergeCell ref="A243:A244"/>
    <mergeCell ref="B243:B244"/>
    <mergeCell ref="C243:C244"/>
    <mergeCell ref="E243:E244"/>
    <mergeCell ref="F243:H243"/>
    <mergeCell ref="I243:I244"/>
    <mergeCell ref="C247:H247"/>
    <mergeCell ref="C248:H248"/>
    <mergeCell ref="B265:I265"/>
    <mergeCell ref="A266:A267"/>
    <mergeCell ref="B266:B267"/>
    <mergeCell ref="C266:C267"/>
    <mergeCell ref="E266:E267"/>
    <mergeCell ref="F266:H266"/>
    <mergeCell ref="I266:I267"/>
    <mergeCell ref="C262:H262"/>
    <mergeCell ref="C263:H263"/>
    <mergeCell ref="C264:H264"/>
    <mergeCell ref="C270:H270"/>
    <mergeCell ref="C271:H271"/>
    <mergeCell ref="B272:I272"/>
    <mergeCell ref="A273:A274"/>
    <mergeCell ref="B273:B274"/>
    <mergeCell ref="C273:C274"/>
    <mergeCell ref="E273:E274"/>
    <mergeCell ref="F273:H273"/>
    <mergeCell ref="I273:I274"/>
    <mergeCell ref="C283:H283"/>
    <mergeCell ref="C284:H284"/>
    <mergeCell ref="C285:H285"/>
    <mergeCell ref="B250:I250"/>
    <mergeCell ref="A251:A252"/>
    <mergeCell ref="B251:B252"/>
    <mergeCell ref="C251:C252"/>
    <mergeCell ref="E251:E252"/>
    <mergeCell ref="F251:H251"/>
    <mergeCell ref="I251:I252"/>
    <mergeCell ref="C255:H255"/>
    <mergeCell ref="C256:H256"/>
    <mergeCell ref="C257:H257"/>
    <mergeCell ref="C276:H276"/>
    <mergeCell ref="C277:H277"/>
    <mergeCell ref="C278:H278"/>
    <mergeCell ref="B279:I279"/>
    <mergeCell ref="A280:A281"/>
    <mergeCell ref="B280:B281"/>
    <mergeCell ref="C280:C281"/>
    <mergeCell ref="E280:E281"/>
    <mergeCell ref="F280:H280"/>
    <mergeCell ref="I280:I281"/>
    <mergeCell ref="C269:H269"/>
    <mergeCell ref="C290:H290"/>
    <mergeCell ref="C291:H291"/>
    <mergeCell ref="C292:H292"/>
    <mergeCell ref="B286:I286"/>
    <mergeCell ref="A287:A288"/>
    <mergeCell ref="B287:B288"/>
    <mergeCell ref="C287:C288"/>
    <mergeCell ref="E287:E288"/>
    <mergeCell ref="F287:H287"/>
    <mergeCell ref="I287:I288"/>
    <mergeCell ref="A75:A76"/>
    <mergeCell ref="B75:B76"/>
    <mergeCell ref="C75:C76"/>
    <mergeCell ref="E75:E76"/>
    <mergeCell ref="F75:H75"/>
    <mergeCell ref="I75:I76"/>
    <mergeCell ref="B16:I16"/>
    <mergeCell ref="A17:A18"/>
    <mergeCell ref="B17:B18"/>
    <mergeCell ref="C17:C18"/>
    <mergeCell ref="E17:E18"/>
    <mergeCell ref="F17:H17"/>
    <mergeCell ref="I17:I18"/>
    <mergeCell ref="C21:H21"/>
    <mergeCell ref="C22:H22"/>
    <mergeCell ref="C23:H23"/>
    <mergeCell ref="B37:B38"/>
    <mergeCell ref="C37:C38"/>
    <mergeCell ref="E37:E38"/>
    <mergeCell ref="F37:H37"/>
    <mergeCell ref="I37:I38"/>
    <mergeCell ref="B36:I36"/>
    <mergeCell ref="A37:A38"/>
    <mergeCell ref="C78:H78"/>
    <mergeCell ref="C79:H79"/>
    <mergeCell ref="C80:H80"/>
    <mergeCell ref="F70:H70"/>
    <mergeCell ref="F77:H77"/>
    <mergeCell ref="E68:E69"/>
    <mergeCell ref="F68:H68"/>
    <mergeCell ref="I68:I69"/>
    <mergeCell ref="C71:H71"/>
    <mergeCell ref="C72:H72"/>
    <mergeCell ref="C73:H73"/>
    <mergeCell ref="B74:I7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A2980BC1-D267-42CA-8AC8-1A812191D919}"/>
</file>

<file path=customXml/itemProps2.xml><?xml version="1.0" encoding="utf-8"?>
<ds:datastoreItem xmlns:ds="http://schemas.openxmlformats.org/officeDocument/2006/customXml" ds:itemID="{63AC87B6-8FB0-41FE-8A0F-9D5BA9881E05}"/>
</file>

<file path=customXml/itemProps3.xml><?xml version="1.0" encoding="utf-8"?>
<ds:datastoreItem xmlns:ds="http://schemas.openxmlformats.org/officeDocument/2006/customXml" ds:itemID="{CA9A8E13-DD14-4A9A-89AE-BE85BC32DD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Title Page</vt:lpstr>
      <vt:lpstr>Main Summary</vt:lpstr>
      <vt:lpstr>CR-CW</vt:lpstr>
      <vt:lpstr>CR-EW</vt:lpstr>
      <vt:lpstr>TB-CW</vt:lpstr>
      <vt:lpstr>TB-EW</vt:lpstr>
      <vt:lpstr>TB-PL</vt:lpstr>
      <vt:lpstr>REH</vt:lpstr>
      <vt:lpstr>m.sheet</vt:lpstr>
      <vt:lpstr>electrical works</vt:lpstr>
      <vt:lpstr>m.sheet e</vt:lpstr>
      <vt:lpstr>m.sheet (2)</vt:lpstr>
      <vt:lpstr>'CR-CW'!Print_Area</vt:lpstr>
      <vt:lpstr>'CR-EW'!Print_Area</vt:lpstr>
      <vt:lpstr>REH!Print_Area</vt:lpstr>
      <vt:lpstr>'TB-CW'!Print_Area</vt:lpstr>
      <vt:lpstr>'TB-EW'!Print_Area</vt:lpstr>
      <vt:lpstr>'TB-PL'!Print_Area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2023-11-02T09:16:03Z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4702200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