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7" documentId="11_1B860CC426267CE9AD1CFCD662A6CA2E9B048D90" xr6:coauthVersionLast="47" xr6:coauthVersionMax="47" xr10:uidLastSave="{CD37018A-90BB-4A11-B22D-1D015123A839}"/>
  <bookViews>
    <workbookView xWindow="-120" yWindow="-120" windowWidth="29040" windowHeight="15720" activeTab="3" xr2:uid="{00000000-000D-0000-FFFF-FFFF00000000}"/>
  </bookViews>
  <sheets>
    <sheet name="Title Page" sheetId="15" r:id="rId1"/>
    <sheet name="Main Summary" sheetId="14" r:id="rId2"/>
    <sheet name="C-CW-SHEET" sheetId="1" r:id="rId3"/>
    <sheet name="C-EW-SHEET" sheetId="3" r:id="rId4"/>
    <sheet name="TB-CW" sheetId="5" r:id="rId5"/>
    <sheet name="TB-PW" sheetId="10" r:id="rId6"/>
    <sheet name="toilet elect" sheetId="8" r:id="rId7"/>
    <sheet name="Tube well" sheetId="18" r:id="rId8"/>
    <sheet name="REHAB" sheetId="19" r:id="rId9"/>
    <sheet name="REH-M-SHEET" sheetId="20" state="hidden" r:id="rId10"/>
    <sheet name="C-CW-m.sheet" sheetId="2" state="hidden" r:id="rId11"/>
    <sheet name="CR-M-EL" sheetId="4" state="hidden" r:id="rId12"/>
    <sheet name="extern m.shet" sheetId="13" state="hidden" r:id="rId13"/>
    <sheet name="TB-M-CW" sheetId="6" state="hidden" r:id="rId14"/>
    <sheet name="TB-SHEET" sheetId="17" state="hidden" r:id="rId15"/>
    <sheet name="m.sheet e (2)" sheetId="16" state="hidden" r:id="rId16"/>
  </sheets>
  <externalReferences>
    <externalReference r:id="rId17"/>
  </externalReferences>
  <definedNames>
    <definedName name="_xlnm.Print_Area" localSheetId="2">'C-CW-SHEET'!$A$1:$F$45</definedName>
    <definedName name="_xlnm.Print_Area" localSheetId="4">'TB-CW'!$A$1:$F$39</definedName>
    <definedName name="_xlnm.Print_Area" localSheetId="0">'Title Page'!$A$1:$M$58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4" i="20" l="1"/>
  <c r="B60" i="20"/>
  <c r="B89" i="20"/>
  <c r="B47" i="20"/>
  <c r="B34" i="20"/>
  <c r="B25" i="20"/>
  <c r="B18" i="20"/>
  <c r="B3" i="20"/>
  <c r="H92" i="20"/>
  <c r="H93" i="20" s="1"/>
  <c r="H94" i="20" s="1"/>
  <c r="H85" i="20"/>
  <c r="H84" i="20"/>
  <c r="H83" i="20"/>
  <c r="H82" i="20"/>
  <c r="H81" i="20"/>
  <c r="H79" i="20"/>
  <c r="H78" i="20"/>
  <c r="H77" i="20"/>
  <c r="H69" i="20"/>
  <c r="H68" i="20"/>
  <c r="H67" i="20"/>
  <c r="H66" i="20"/>
  <c r="H65" i="20"/>
  <c r="H64" i="20"/>
  <c r="H63" i="20"/>
  <c r="H56" i="20"/>
  <c r="H55" i="20"/>
  <c r="H54" i="20"/>
  <c r="H53" i="20"/>
  <c r="H52" i="20"/>
  <c r="H51" i="20"/>
  <c r="H50" i="20"/>
  <c r="H43" i="20"/>
  <c r="H42" i="20"/>
  <c r="H41" i="20"/>
  <c r="H40" i="20"/>
  <c r="H39" i="20"/>
  <c r="H38" i="20"/>
  <c r="H37" i="20"/>
  <c r="H30" i="20"/>
  <c r="H29" i="20"/>
  <c r="H28" i="20"/>
  <c r="H21" i="20"/>
  <c r="H22" i="20" s="1"/>
  <c r="H23" i="20" s="1"/>
  <c r="H24" i="20" s="1"/>
  <c r="D4" i="19" s="1"/>
  <c r="H14" i="20"/>
  <c r="H13" i="20"/>
  <c r="H12" i="20"/>
  <c r="H11" i="20"/>
  <c r="H10" i="20"/>
  <c r="H9" i="20"/>
  <c r="H8" i="20"/>
  <c r="H7" i="20"/>
  <c r="H6" i="20"/>
  <c r="A1" i="20"/>
  <c r="A1" i="3"/>
  <c r="A1" i="5" s="1"/>
  <c r="A1" i="10" s="1"/>
  <c r="A1" i="8" s="1"/>
  <c r="A1" i="18" s="1"/>
  <c r="A1" i="19" s="1"/>
  <c r="D14" i="18"/>
  <c r="D11" i="18"/>
  <c r="D10" i="18"/>
  <c r="H95" i="20" l="1"/>
  <c r="D7" i="19" s="1"/>
  <c r="K92" i="20"/>
  <c r="K93" i="20" s="1"/>
  <c r="H86" i="20"/>
  <c r="H87" i="20" s="1"/>
  <c r="H88" i="20" s="1"/>
  <c r="H44" i="20"/>
  <c r="H45" i="20" s="1"/>
  <c r="H46" i="20" s="1"/>
  <c r="H70" i="20"/>
  <c r="H71" i="20" s="1"/>
  <c r="H72" i="20" s="1"/>
  <c r="H57" i="20"/>
  <c r="H58" i="20" s="1"/>
  <c r="H59" i="20" s="1"/>
  <c r="H15" i="20"/>
  <c r="H16" i="20" s="1"/>
  <c r="H17" i="20" s="1"/>
  <c r="D3" i="19" s="1"/>
  <c r="H31" i="20"/>
  <c r="H32" i="20" s="1"/>
  <c r="H33" i="20" s="1"/>
  <c r="D5" i="19" s="1"/>
  <c r="D6" i="19" l="1"/>
  <c r="D9" i="19"/>
  <c r="D15" i="10"/>
  <c r="D14" i="10"/>
  <c r="D13" i="10"/>
  <c r="D12" i="10"/>
  <c r="D6" i="10"/>
  <c r="D5" i="10"/>
  <c r="F23" i="17"/>
  <c r="D17" i="10" s="1"/>
  <c r="F24" i="17"/>
  <c r="D18" i="10" s="1"/>
  <c r="F25" i="17"/>
  <c r="D19" i="10" s="1"/>
  <c r="F26" i="17"/>
  <c r="F27" i="17"/>
  <c r="F28" i="17"/>
  <c r="D22" i="10" s="1"/>
  <c r="F29" i="17"/>
  <c r="D23" i="10" s="1"/>
  <c r="F30" i="17"/>
  <c r="D24" i="10" s="1"/>
  <c r="F22" i="17"/>
  <c r="F12" i="17"/>
  <c r="D10" i="10" s="1"/>
  <c r="F13" i="17"/>
  <c r="D11" i="10" s="1"/>
  <c r="H81" i="16"/>
  <c r="H80" i="16"/>
  <c r="H79" i="16"/>
  <c r="B79" i="16"/>
  <c r="H72" i="16"/>
  <c r="H71" i="16"/>
  <c r="H70" i="16"/>
  <c r="B70" i="16"/>
  <c r="H69" i="16"/>
  <c r="B69" i="16"/>
  <c r="H68" i="16"/>
  <c r="B68" i="16"/>
  <c r="H67" i="16"/>
  <c r="B67" i="16"/>
  <c r="B64" i="16"/>
  <c r="H60" i="16"/>
  <c r="H61" i="16" s="1"/>
  <c r="B60" i="16"/>
  <c r="B57" i="16"/>
  <c r="H53" i="16"/>
  <c r="H54" i="16" s="1"/>
  <c r="B50" i="16"/>
  <c r="H46" i="16"/>
  <c r="H47" i="16" s="1"/>
  <c r="B46" i="16"/>
  <c r="H40" i="16"/>
  <c r="H41" i="16" s="1"/>
  <c r="B40" i="16"/>
  <c r="B37" i="16"/>
  <c r="H33" i="16"/>
  <c r="H34" i="16" s="1"/>
  <c r="B33" i="16"/>
  <c r="H27" i="16"/>
  <c r="H28" i="16" s="1"/>
  <c r="B27" i="16"/>
  <c r="B24" i="16"/>
  <c r="H20" i="16"/>
  <c r="H21" i="16" s="1"/>
  <c r="B17" i="16"/>
  <c r="H13" i="16"/>
  <c r="H14" i="16" s="1"/>
  <c r="B10" i="16"/>
  <c r="H6" i="16"/>
  <c r="H7" i="16" s="1"/>
  <c r="B3" i="16"/>
  <c r="A1" i="16"/>
  <c r="H19" i="13"/>
  <c r="H13" i="13"/>
  <c r="H14" i="13" s="1"/>
  <c r="H15" i="13" s="1"/>
  <c r="B10" i="13"/>
  <c r="H20" i="13"/>
  <c r="H21" i="13" s="1"/>
  <c r="B16" i="13"/>
  <c r="B127" i="6" l="1"/>
  <c r="A1" i="6"/>
  <c r="A1" i="13"/>
  <c r="A1" i="4"/>
  <c r="A1" i="2"/>
  <c r="D26" i="1" l="1"/>
  <c r="H6" i="13"/>
  <c r="B3" i="13"/>
  <c r="B42" i="1"/>
  <c r="B221" i="6"/>
  <c r="B30" i="5"/>
  <c r="B31" i="5"/>
  <c r="H185" i="6"/>
  <c r="H186" i="6" s="1"/>
  <c r="H187" i="6" s="1"/>
  <c r="H188" i="6" s="1"/>
  <c r="D31" i="5" s="1"/>
  <c r="H7" i="13" l="1"/>
  <c r="H8" i="13" s="1"/>
  <c r="H9" i="13" s="1"/>
  <c r="H224" i="6"/>
  <c r="H225" i="6" s="1"/>
  <c r="H226" i="6" s="1"/>
  <c r="H227" i="6" s="1"/>
  <c r="D37" i="5" s="1"/>
  <c r="H217" i="6"/>
  <c r="H216" i="6"/>
  <c r="B213" i="6"/>
  <c r="H209" i="6"/>
  <c r="H208" i="6"/>
  <c r="B205" i="6"/>
  <c r="H201" i="6"/>
  <c r="H200" i="6"/>
  <c r="H199" i="6"/>
  <c r="B196" i="6"/>
  <c r="H192" i="6"/>
  <c r="H193" i="6" s="1"/>
  <c r="H194" i="6" s="1"/>
  <c r="H195" i="6" s="1"/>
  <c r="B189" i="6"/>
  <c r="H178" i="6"/>
  <c r="H179" i="6" s="1"/>
  <c r="H180" i="6" s="1"/>
  <c r="H181" i="6" s="1"/>
  <c r="D30" i="5" s="1"/>
  <c r="H171" i="6"/>
  <c r="H170" i="6"/>
  <c r="B167" i="6"/>
  <c r="H163" i="6"/>
  <c r="H162" i="6"/>
  <c r="B159" i="6"/>
  <c r="H155" i="6"/>
  <c r="H154" i="6"/>
  <c r="B151" i="6"/>
  <c r="H147" i="6"/>
  <c r="H146" i="6"/>
  <c r="H145" i="6"/>
  <c r="B142" i="6"/>
  <c r="H138" i="6"/>
  <c r="H139" i="6" s="1"/>
  <c r="H140" i="6" s="1"/>
  <c r="H141" i="6" s="1"/>
  <c r="D27" i="5" s="1"/>
  <c r="B135" i="6"/>
  <c r="H131" i="6"/>
  <c r="H130" i="6"/>
  <c r="H123" i="6"/>
  <c r="H124" i="6" s="1"/>
  <c r="H125" i="6" s="1"/>
  <c r="H126" i="6" s="1"/>
  <c r="D21" i="5" s="1"/>
  <c r="B120" i="6"/>
  <c r="H116" i="6"/>
  <c r="H115" i="6"/>
  <c r="B112" i="6"/>
  <c r="H108" i="6"/>
  <c r="H107" i="6"/>
  <c r="H106" i="6"/>
  <c r="H104" i="6"/>
  <c r="H103" i="6"/>
  <c r="H95" i="6"/>
  <c r="H94" i="6"/>
  <c r="B91" i="6"/>
  <c r="H87" i="6"/>
  <c r="H86" i="6"/>
  <c r="H85" i="6"/>
  <c r="H84" i="6"/>
  <c r="H83" i="6"/>
  <c r="B80" i="6"/>
  <c r="H76" i="6"/>
  <c r="H75" i="6"/>
  <c r="B72" i="6"/>
  <c r="H68" i="6"/>
  <c r="H69" i="6" s="1"/>
  <c r="H70" i="6" s="1"/>
  <c r="H71" i="6" s="1"/>
  <c r="D12" i="5" s="1"/>
  <c r="B65" i="6"/>
  <c r="E61" i="6"/>
  <c r="H61" i="6" s="1"/>
  <c r="H62" i="6" s="1"/>
  <c r="H63" i="6" s="1"/>
  <c r="H64" i="6" s="1"/>
  <c r="C61" i="6"/>
  <c r="B58" i="6"/>
  <c r="E54" i="6"/>
  <c r="H54" i="6" s="1"/>
  <c r="H55" i="6" s="1"/>
  <c r="H56" i="6" s="1"/>
  <c r="H57" i="6" s="1"/>
  <c r="C54" i="6"/>
  <c r="B51" i="6"/>
  <c r="H47" i="6"/>
  <c r="H46" i="6"/>
  <c r="B43" i="6"/>
  <c r="H39" i="6"/>
  <c r="H40" i="6" s="1"/>
  <c r="H41" i="6" s="1"/>
  <c r="H42" i="6" s="1"/>
  <c r="D10" i="5" s="1"/>
  <c r="B36" i="6"/>
  <c r="H32" i="6"/>
  <c r="H31" i="6"/>
  <c r="B28" i="6"/>
  <c r="H24" i="6"/>
  <c r="H23" i="6"/>
  <c r="B20" i="6"/>
  <c r="H15" i="6"/>
  <c r="H17" i="6" s="1"/>
  <c r="H18" i="6" s="1"/>
  <c r="H19" i="6" s="1"/>
  <c r="D32" i="5" s="1"/>
  <c r="B12" i="6"/>
  <c r="H7" i="6"/>
  <c r="H6" i="6"/>
  <c r="B3" i="6"/>
  <c r="B19" i="5"/>
  <c r="H9" i="6" l="1"/>
  <c r="H10" i="6" s="1"/>
  <c r="H11" i="6" s="1"/>
  <c r="D5" i="5" s="1"/>
  <c r="H132" i="6"/>
  <c r="H133" i="6" s="1"/>
  <c r="H134" i="6" s="1"/>
  <c r="D22" i="5" s="1"/>
  <c r="H88" i="6"/>
  <c r="H89" i="6" s="1"/>
  <c r="H90" i="6" s="1"/>
  <c r="D15" i="5" s="1"/>
  <c r="H96" i="6"/>
  <c r="H97" i="6" s="1"/>
  <c r="H98" i="6" s="1"/>
  <c r="D18" i="5" s="1"/>
  <c r="H117" i="6"/>
  <c r="H118" i="6" s="1"/>
  <c r="H119" i="6" s="1"/>
  <c r="D20" i="5" s="1"/>
  <c r="H25" i="6"/>
  <c r="H26" i="6" s="1"/>
  <c r="H27" i="6" s="1"/>
  <c r="D29" i="5" s="1"/>
  <c r="H156" i="6"/>
  <c r="H157" i="6" s="1"/>
  <c r="H158" i="6" s="1"/>
  <c r="D25" i="5" s="1"/>
  <c r="H33" i="6"/>
  <c r="H34" i="6" s="1"/>
  <c r="H35" i="6" s="1"/>
  <c r="D9" i="5" s="1"/>
  <c r="H48" i="6"/>
  <c r="H49" i="6" s="1"/>
  <c r="H50" i="6" s="1"/>
  <c r="D11" i="5" s="1"/>
  <c r="H148" i="6"/>
  <c r="H149" i="6" s="1"/>
  <c r="H150" i="6" s="1"/>
  <c r="H164" i="6"/>
  <c r="H165" i="6" s="1"/>
  <c r="H166" i="6" s="1"/>
  <c r="D26" i="5" s="1"/>
  <c r="H210" i="6"/>
  <c r="H211" i="6" s="1"/>
  <c r="H212" i="6" s="1"/>
  <c r="H77" i="6"/>
  <c r="H78" i="6" s="1"/>
  <c r="H79" i="6" s="1"/>
  <c r="D14" i="5" s="1"/>
  <c r="H109" i="6"/>
  <c r="H110" i="6" s="1"/>
  <c r="H111" i="6" s="1"/>
  <c r="D19" i="5" s="1"/>
  <c r="H218" i="6"/>
  <c r="H219" i="6" s="1"/>
  <c r="H220" i="6" s="1"/>
  <c r="H172" i="6"/>
  <c r="H173" i="6" s="1"/>
  <c r="H174" i="6" s="1"/>
  <c r="H202" i="6"/>
  <c r="H203" i="6" s="1"/>
  <c r="H204" i="6" s="1"/>
  <c r="E75" i="2"/>
  <c r="H75" i="2" s="1"/>
  <c r="E68" i="2"/>
  <c r="H68" i="2" s="1"/>
  <c r="C75" i="2"/>
  <c r="C68" i="2"/>
  <c r="B72" i="2"/>
  <c r="B65" i="2"/>
  <c r="D6" i="5" l="1"/>
  <c r="D23" i="5"/>
  <c r="D24" i="5" s="1"/>
  <c r="D7" i="5"/>
  <c r="H69" i="2"/>
  <c r="H76" i="2"/>
  <c r="B79" i="4"/>
  <c r="H81" i="4"/>
  <c r="H80" i="4"/>
  <c r="H79" i="4"/>
  <c r="D25" i="3" s="1"/>
  <c r="H68" i="4"/>
  <c r="D21" i="3" s="1"/>
  <c r="H69" i="4"/>
  <c r="D22" i="3" s="1"/>
  <c r="H70" i="4"/>
  <c r="D23" i="3" s="1"/>
  <c r="H71" i="4"/>
  <c r="H72" i="4"/>
  <c r="B70" i="4"/>
  <c r="B69" i="4"/>
  <c r="B68" i="4"/>
  <c r="B67" i="4"/>
  <c r="B64" i="4"/>
  <c r="H67" i="4"/>
  <c r="B60" i="4"/>
  <c r="B57" i="4"/>
  <c r="H60" i="4"/>
  <c r="H61" i="4" s="1"/>
  <c r="D17" i="3" s="1"/>
  <c r="B50" i="4"/>
  <c r="H53" i="4"/>
  <c r="H54" i="4" s="1"/>
  <c r="D11" i="17" s="1"/>
  <c r="F11" i="17" s="1"/>
  <c r="D9" i="10" s="1"/>
  <c r="B46" i="4"/>
  <c r="B40" i="4"/>
  <c r="B37" i="4"/>
  <c r="H46" i="4"/>
  <c r="H47" i="4" s="1"/>
  <c r="D14" i="3" s="1"/>
  <c r="H40" i="4"/>
  <c r="H41" i="4" s="1"/>
  <c r="D10" i="17" s="1"/>
  <c r="F10" i="17" s="1"/>
  <c r="D8" i="10" s="1"/>
  <c r="B33" i="4"/>
  <c r="H33" i="4"/>
  <c r="H34" i="4" s="1"/>
  <c r="D11" i="3" s="1"/>
  <c r="B27" i="4"/>
  <c r="B24" i="4"/>
  <c r="B17" i="4"/>
  <c r="H27" i="4"/>
  <c r="H28" i="4" s="1"/>
  <c r="D10" i="3" s="1"/>
  <c r="H20" i="4"/>
  <c r="H21" i="4" s="1"/>
  <c r="B10" i="4"/>
  <c r="H13" i="4"/>
  <c r="H14" i="4" s="1"/>
  <c r="D6" i="3" s="1"/>
  <c r="D7" i="3" s="1"/>
  <c r="H6" i="4"/>
  <c r="B3" i="4"/>
  <c r="D13" i="3" l="1"/>
  <c r="D20" i="3"/>
  <c r="D15" i="3"/>
  <c r="H70" i="2"/>
  <c r="H71" i="2" s="1"/>
  <c r="H77" i="2"/>
  <c r="H78" i="2" s="1"/>
  <c r="H7" i="4"/>
  <c r="D5" i="3" s="1"/>
  <c r="B15" i="2"/>
  <c r="H18" i="2"/>
  <c r="B285" i="2"/>
  <c r="H288" i="2"/>
  <c r="H289" i="2" s="1"/>
  <c r="H290" i="2" s="1"/>
  <c r="H291" i="2" s="1"/>
  <c r="D44" i="1" s="1"/>
  <c r="B249" i="2"/>
  <c r="H253" i="2"/>
  <c r="H252" i="2"/>
  <c r="H209" i="2"/>
  <c r="H210" i="2"/>
  <c r="H211" i="2"/>
  <c r="H212" i="2"/>
  <c r="H213" i="2"/>
  <c r="H214" i="2"/>
  <c r="H208" i="2"/>
  <c r="B278" i="2"/>
  <c r="H281" i="2"/>
  <c r="H282" i="2" s="1"/>
  <c r="B271" i="2"/>
  <c r="H274" i="2"/>
  <c r="H275" i="2" s="1"/>
  <c r="B264" i="2"/>
  <c r="H267" i="2"/>
  <c r="H268" i="2" s="1"/>
  <c r="H269" i="2" s="1"/>
  <c r="B257" i="2"/>
  <c r="B241" i="2"/>
  <c r="H245" i="2"/>
  <c r="H244" i="2"/>
  <c r="H260" i="2"/>
  <c r="H261" i="2" s="1"/>
  <c r="H262" i="2" s="1"/>
  <c r="H236" i="2"/>
  <c r="H237" i="2"/>
  <c r="B232" i="2"/>
  <c r="H235" i="2"/>
  <c r="H61" i="2"/>
  <c r="B79" i="2"/>
  <c r="H60" i="2"/>
  <c r="H82" i="2"/>
  <c r="B56" i="2"/>
  <c r="H59" i="2"/>
  <c r="B49" i="2"/>
  <c r="H52" i="2"/>
  <c r="H44" i="2"/>
  <c r="H43" i="2"/>
  <c r="B225" i="2"/>
  <c r="H228" i="2"/>
  <c r="H229" i="2" s="1"/>
  <c r="H230" i="2" s="1"/>
  <c r="H221" i="2"/>
  <c r="H222" i="2" s="1"/>
  <c r="H223" i="2" s="1"/>
  <c r="B218" i="2"/>
  <c r="H120" i="2"/>
  <c r="H45" i="2"/>
  <c r="H30" i="2"/>
  <c r="H10" i="2"/>
  <c r="H200" i="2"/>
  <c r="H199" i="2"/>
  <c r="H186" i="2"/>
  <c r="H187" i="2"/>
  <c r="H118" i="2"/>
  <c r="H119" i="2"/>
  <c r="B193" i="2"/>
  <c r="H198" i="2"/>
  <c r="H197" i="2"/>
  <c r="H196" i="2"/>
  <c r="H184" i="2"/>
  <c r="H185" i="2"/>
  <c r="H188" i="2"/>
  <c r="H189" i="2"/>
  <c r="H183" i="2"/>
  <c r="B180" i="2"/>
  <c r="B205" i="2"/>
  <c r="H176" i="2"/>
  <c r="B171" i="2"/>
  <c r="H175" i="2"/>
  <c r="H174" i="2"/>
  <c r="B164" i="2"/>
  <c r="H167" i="2"/>
  <c r="H168" i="2" s="1"/>
  <c r="H169" i="2" s="1"/>
  <c r="H170" i="2" s="1"/>
  <c r="D29" i="1" s="1"/>
  <c r="B156" i="2"/>
  <c r="H160" i="2"/>
  <c r="H159" i="2"/>
  <c r="B149" i="2"/>
  <c r="H152" i="2"/>
  <c r="B141" i="2"/>
  <c r="H145" i="2"/>
  <c r="H144" i="2"/>
  <c r="H27" i="2"/>
  <c r="H28" i="2"/>
  <c r="H29" i="2"/>
  <c r="H26" i="2"/>
  <c r="B23" i="2"/>
  <c r="B99" i="2"/>
  <c r="H108" i="2"/>
  <c r="H107" i="2"/>
  <c r="H102" i="2"/>
  <c r="H106" i="2"/>
  <c r="H105" i="2"/>
  <c r="H104" i="2"/>
  <c r="H103" i="2"/>
  <c r="B112" i="2"/>
  <c r="H121" i="2"/>
  <c r="H117" i="2"/>
  <c r="H116" i="2"/>
  <c r="H115" i="2"/>
  <c r="H42" i="2"/>
  <c r="H41" i="2"/>
  <c r="H95" i="2"/>
  <c r="H94" i="2"/>
  <c r="H93" i="2"/>
  <c r="B86" i="2"/>
  <c r="H92" i="2"/>
  <c r="H91" i="2"/>
  <c r="H90" i="2"/>
  <c r="H89" i="2"/>
  <c r="B34" i="2"/>
  <c r="H40" i="2"/>
  <c r="H39" i="2"/>
  <c r="H38" i="2"/>
  <c r="H37" i="2"/>
  <c r="B3" i="2"/>
  <c r="D18" i="1" l="1"/>
  <c r="D17" i="1"/>
  <c r="H246" i="2"/>
  <c r="H247" i="2" s="1"/>
  <c r="H248" i="2" s="1"/>
  <c r="H20" i="2"/>
  <c r="H21" i="2" s="1"/>
  <c r="H22" i="2" s="1"/>
  <c r="D37" i="1" s="1"/>
  <c r="H254" i="2"/>
  <c r="H255" i="2" s="1"/>
  <c r="H256" i="2" s="1"/>
  <c r="H263" i="2"/>
  <c r="D42" i="1" s="1"/>
  <c r="H276" i="2"/>
  <c r="H277" i="2" s="1"/>
  <c r="D35" i="1" s="1"/>
  <c r="H224" i="2"/>
  <c r="D33" i="1" s="1"/>
  <c r="D34" i="1" s="1"/>
  <c r="H231" i="2"/>
  <c r="H270" i="2"/>
  <c r="D43" i="1" s="1"/>
  <c r="H283" i="2"/>
  <c r="H284" i="2" s="1"/>
  <c r="D36" i="1" s="1"/>
  <c r="H238" i="2"/>
  <c r="H62" i="2"/>
  <c r="H63" i="2" s="1"/>
  <c r="H64" i="2" s="1"/>
  <c r="D11" i="1" s="1"/>
  <c r="H83" i="2"/>
  <c r="H84" i="2" s="1"/>
  <c r="H85" i="2" s="1"/>
  <c r="D12" i="1" s="1"/>
  <c r="H53" i="2"/>
  <c r="H54" i="2" s="1"/>
  <c r="H55" i="2" s="1"/>
  <c r="D10" i="1" s="1"/>
  <c r="H31" i="2"/>
  <c r="H46" i="2"/>
  <c r="H47" i="2" s="1"/>
  <c r="H48" i="2" s="1"/>
  <c r="D9" i="1" s="1"/>
  <c r="H122" i="2"/>
  <c r="H123" i="2" s="1"/>
  <c r="H124" i="2" s="1"/>
  <c r="D19" i="1" s="1"/>
  <c r="H215" i="2"/>
  <c r="H177" i="2"/>
  <c r="H178" i="2" s="1"/>
  <c r="H202" i="2"/>
  <c r="H203" i="2" s="1"/>
  <c r="H190" i="2"/>
  <c r="H191" i="2" s="1"/>
  <c r="H161" i="2"/>
  <c r="H162" i="2" s="1"/>
  <c r="H163" i="2" s="1"/>
  <c r="D23" i="1" s="1"/>
  <c r="H153" i="2"/>
  <c r="H154" i="2" s="1"/>
  <c r="H155" i="2" s="1"/>
  <c r="D22" i="1" s="1"/>
  <c r="H109" i="2"/>
  <c r="H110" i="2" s="1"/>
  <c r="H146" i="2"/>
  <c r="H147" i="2" s="1"/>
  <c r="H32" i="2"/>
  <c r="H96" i="2"/>
  <c r="H97" i="2" s="1"/>
  <c r="B20" i="1"/>
  <c r="H131" i="2"/>
  <c r="H130" i="2"/>
  <c r="H133" i="2"/>
  <c r="H134" i="2"/>
  <c r="H135" i="2"/>
  <c r="H136" i="2"/>
  <c r="H137" i="2"/>
  <c r="H6" i="2"/>
  <c r="H7" i="2"/>
  <c r="H8" i="2"/>
  <c r="H9" i="2"/>
  <c r="D41" i="1" l="1"/>
  <c r="D36" i="5"/>
  <c r="D38" i="1"/>
  <c r="D33" i="5"/>
  <c r="D40" i="1"/>
  <c r="D35" i="5"/>
  <c r="H216" i="2"/>
  <c r="H217" i="2" s="1"/>
  <c r="H239" i="2"/>
  <c r="H240" i="2" s="1"/>
  <c r="H12" i="2"/>
  <c r="H13" i="2" s="1"/>
  <c r="H14" i="2" s="1"/>
  <c r="D5" i="1" s="1"/>
  <c r="H148" i="2"/>
  <c r="D21" i="1" s="1"/>
  <c r="H192" i="2"/>
  <c r="D27" i="1" s="1"/>
  <c r="H98" i="2"/>
  <c r="D14" i="1" s="1"/>
  <c r="H111" i="2"/>
  <c r="D15" i="1" s="1"/>
  <c r="H204" i="2"/>
  <c r="D28" i="1" s="1"/>
  <c r="H179" i="2"/>
  <c r="D32" i="1" s="1"/>
  <c r="H33" i="2"/>
  <c r="D31" i="1" s="1"/>
  <c r="H129" i="2"/>
  <c r="H138" i="2" s="1"/>
  <c r="H139" i="2" s="1"/>
  <c r="H140" i="2" s="1"/>
  <c r="D20" i="1" s="1"/>
  <c r="D39" i="1" l="1"/>
  <c r="D34" i="5"/>
  <c r="D6" i="1"/>
  <c r="D24" i="1"/>
  <c r="D25" i="1" s="1"/>
  <c r="D7" i="1" l="1"/>
</calcChain>
</file>

<file path=xl/sharedStrings.xml><?xml version="1.0" encoding="utf-8"?>
<sst xmlns="http://schemas.openxmlformats.org/spreadsheetml/2006/main" count="2167" uniqueCount="371">
  <si>
    <t>United Nations High Commissioner for Refugees</t>
  </si>
  <si>
    <t xml:space="preserve">PROJECT COST = PKR:-                         </t>
  </si>
  <si>
    <t>GGHS Mari Kanjoor District Attock
Construction of 01. No. Additional C/Room &amp; Rehabilitation of Existing Building</t>
  </si>
  <si>
    <r>
      <rPr>
        <b/>
        <sz val="16"/>
        <color theme="1"/>
        <rFont val="Arial"/>
        <family val="2"/>
      </rPr>
      <t>GGHS Mari Kanjoor District Attock</t>
    </r>
    <r>
      <rPr>
        <b/>
        <sz val="12"/>
        <color theme="1"/>
        <rFont val="Arial"/>
        <family val="2"/>
      </rPr>
      <t xml:space="preserve">
Construction of 01. No. Additional C/Room &amp; Rehabilitation of Existing Building</t>
    </r>
  </si>
  <si>
    <t xml:space="preserve">GENRAL ABSTRACT OF COST </t>
  </si>
  <si>
    <t>S.No</t>
  </si>
  <si>
    <t>Description</t>
  </si>
  <si>
    <t>Schedule Cost
(Rs.)</t>
  </si>
  <si>
    <t>A</t>
  </si>
  <si>
    <t>NEW CLASS ROOMS</t>
  </si>
  <si>
    <t>CIVIL WORKS</t>
  </si>
  <si>
    <t xml:space="preserve"> ELECTRICAL WORKS</t>
  </si>
  <si>
    <t>TOTAL "A"</t>
  </si>
  <si>
    <t>B</t>
  </si>
  <si>
    <t>TOTILET BLOCK</t>
  </si>
  <si>
    <t>PLUMBING WORKS</t>
  </si>
  <si>
    <t>TOTAL "B"</t>
  </si>
  <si>
    <t>C</t>
  </si>
  <si>
    <t>TUBE WELL</t>
  </si>
  <si>
    <t>TOTAL "C"</t>
  </si>
  <si>
    <t>D</t>
  </si>
  <si>
    <t>REHAB WORKS</t>
  </si>
  <si>
    <t>TOTAL "D"</t>
  </si>
  <si>
    <t>TOTAL COST "A+B+C"</t>
  </si>
  <si>
    <t>BOQ No</t>
  </si>
  <si>
    <t>DESCRIPTION</t>
  </si>
  <si>
    <t>UNIT</t>
  </si>
  <si>
    <t>QUANTITY</t>
  </si>
  <si>
    <t>UNIT RATE</t>
  </si>
  <si>
    <t>TOTAL AMOUNT</t>
  </si>
  <si>
    <t>CLASS ROOMS CIVIL WORKS</t>
  </si>
  <si>
    <t>CW-1</t>
  </si>
  <si>
    <t>Excavation in foundation of building, bridges and other tructures, including dagbelling, dressing, refilling in layers around tructure with excavated earth, watering and ramming lead upto one chain (30 m)lift upto 5 ft (1.5m). 2) a) By Excavator  Ordinary soil</t>
  </si>
  <si>
    <t>cum</t>
  </si>
  <si>
    <t>CW-2</t>
  </si>
  <si>
    <t>Rehandling of earthwork:a) b) Upto a lead of 50 ft. (15 m).</t>
  </si>
  <si>
    <t>CW-3</t>
  </si>
  <si>
    <t>Filling, watering and ramming earth under floors:-i) with surplus earth from foundation, etc</t>
  </si>
  <si>
    <t>CW-4</t>
  </si>
  <si>
    <t>Cement concrete plain including placing, compacting, finishing and curing complete (including screening and washing of stone aggregate)</t>
  </si>
  <si>
    <t>CW-5</t>
  </si>
  <si>
    <t>:(i) Ratio 1: 4: 8</t>
  </si>
  <si>
    <t>CW-6</t>
  </si>
  <si>
    <t>(h) Ratio 1: 3: 6</t>
  </si>
  <si>
    <t>CW-7</t>
  </si>
  <si>
    <t>(f) Ratio 1: 2: 4</t>
  </si>
  <si>
    <t>CW-8</t>
  </si>
  <si>
    <t>cement concrete in haunches 1:6:12</t>
  </si>
  <si>
    <t>CW-9</t>
  </si>
  <si>
    <t>Providing and laying reinforced cement concrete (including prestressed concrete), using Ordinary Portland Cement / Sulphate resisting cement / Slag cement as may be required; coarse sand and screened graded and washed aggregate, in required shape and design,including forms, moulds, shuttering, lifting, compacting,
curing, rendering and finishing exposed surface, complete
(but excluding the cost of steel reinforcement, its fabrication and placing in position, etc.):-</t>
  </si>
  <si>
    <t>CW-10</t>
  </si>
  <si>
    <t>(a)(iii) Reinforced cement concrete in slab of rafts / strip foundation, base slab of column and retaining walls; etc and footing beams, other structural members other than those mentioned in 6(a) (i)&amp;(ii) above not requiring form work (i.e. horizontal shuttering) complete in all respects:(3) Type C (nominal mix 1: 2: 4)</t>
  </si>
  <si>
    <t>CW-11</t>
  </si>
  <si>
    <t>(a) (i) Reinforced cement concrete in roof slab, beams columns lintels, girders and other structural members laid in situ or precast laid in position, or prestressed members cast in situ, complete in all respects:-(3) Type C (nominal mix 1: 2: 4)</t>
  </si>
  <si>
    <t>CW-12</t>
  </si>
  <si>
    <t xml:space="preserve">Fabrication of mild steel reinforcement for cement concrete including cutting, bending, laying in position, making joints and fastenings, including cost of binding wire and labour and fastenings, including cost of binding wire and labour
charges for binding of steel reinforcement </t>
  </si>
  <si>
    <t>CW-13</t>
  </si>
  <si>
    <t>(b) Deformed bars (Grade-40)</t>
  </si>
  <si>
    <t>per cwt</t>
  </si>
  <si>
    <t>CW-14</t>
  </si>
  <si>
    <t>('c) Deformed bars (Grade-60)</t>
  </si>
  <si>
    <t>CW-15</t>
  </si>
  <si>
    <t>Pacca brick work in foundation and plinth in:-i) Cement, sand mortar:-Ratio 1:4</t>
  </si>
  <si>
    <t>CW-16</t>
  </si>
  <si>
    <t>CW-17</t>
  </si>
  <si>
    <t>Cement plaster 1:4 upto 20' (6.00 m) height:a)  ½" (13 mm) thick</t>
  </si>
  <si>
    <t>sqm</t>
  </si>
  <si>
    <t>CW-18</t>
  </si>
  <si>
    <t>Cement plaster 1:4 upto 20' (6.00 m) height ¾" (20 mm) thick</t>
  </si>
  <si>
    <t>CW-19</t>
  </si>
  <si>
    <t>Cement plaster 3/8" (10 mm) thick under soffit of R.C.C. roof slabs only, upto 20' height 1:4</t>
  </si>
  <si>
    <t>CW-20</t>
  </si>
  <si>
    <t>Providing and applying wall putty of 2mm thickness over plastered surface (new surface) to prepare the surface even and smooth complete in all respect</t>
  </si>
  <si>
    <t>CW-21</t>
  </si>
  <si>
    <t>Distempering New Surface:- iii) three coats</t>
  </si>
  <si>
    <t>CW-22</t>
  </si>
  <si>
    <t>Distempering New Surface:) old surface:-i) two coats</t>
  </si>
  <si>
    <t>CW-23</t>
  </si>
  <si>
    <t>Providing and laying damp proof course with cement sand plaster and bitumen coating:- (a) with one coat of bitumen and one coat of polythene sheet 500 gauge :- ii) Ratio 1:3 b) ¾ " thick (20mm)</t>
  </si>
  <si>
    <t>CW-24</t>
  </si>
  <si>
    <t>Providing and laying vertical damp proof course with cement sand plaster and bitumen coating:-(a) with one coat of bitumen and one coat of polythene sheet 
500 gauge b) ¾ " thick (20 mm</t>
  </si>
  <si>
    <t>CW-25</t>
  </si>
  <si>
    <t>Providing and laying roof insulation, comprising of single layer of tiles 9"x4½"x1½" (225x113x40 mm) grouted with cement sand mortar 1:3 laid over 2" (50 mm) thick earth (including mud plaster) over thermopore sheet, over polythene sheet 300 gauge over a layer of bitumen, complete in all respects:-ii) Thermopore sheet 1" (25 mm) thick</t>
  </si>
  <si>
    <t>CW-26</t>
  </si>
  <si>
    <t>Khuras on roof 2'x2'x6" (600 x 600 x 150 mm)</t>
  </si>
  <si>
    <t>each</t>
  </si>
  <si>
    <t>CW-27</t>
  </si>
  <si>
    <t>Spraying termite proofing by using liquid FMC/ Biflex/ Terminex Exin/ Ms Hextar or equivalent @ specified suspension concenterate (SC), Mixing Ability-HEXTAR with Ratio (1:250) = 540 Sft or equivalent approved liquid applying with shower and certificate will be provided by the contractor for 10-years complete in all respect .as approved by the Engineer Incharge</t>
  </si>
  <si>
    <t>CW-28</t>
  </si>
  <si>
    <t>Mosaic dado or skirting with one part of cement and marble powder in the ratio of 3:1 and two parts of marble chips, laid over ½"(13 mm) thick cement plaster 1:3, including rubbing and polishing, complete with finishing: ii) ½"(13 mm) thick</t>
  </si>
  <si>
    <t>CW-29</t>
  </si>
  <si>
    <t>Providing and laying flooring with China Verona Marble having uniform texture (Spotless) of required size and specified thickness, with adhesive bond over 3/4" thick bedding of (1:2) cement sand mortor i/c the cost of matching sealer,cutting, grinding and chemical polishing complete in all respect as approved and directed by the Engineer Incharge i) 1/2" thick(12"x12"/12"x24")</t>
  </si>
  <si>
    <t>CW-30</t>
  </si>
  <si>
    <t>Cleaning and washing mosaic or marble floor with caustic soda mixture</t>
  </si>
  <si>
    <t>s</t>
  </si>
  <si>
    <t>CW-31</t>
  </si>
  <si>
    <t>Providing and laying 3/8" thick Prepolished Marble skirting/risers having uniform texture (spot less) of size 24"x6" of approved quality and shade with adhesive bond over 3/4" thick (1:2) cement sand mortor complete in all respect i/c the cost of matching sealer to finish the joints as approved and directed by the Engineer Incharge. i) China Verona</t>
  </si>
  <si>
    <t>CW-32</t>
  </si>
  <si>
    <t>Providing and laying 3/4" thick full width Prepolished Marble slab for Vanities / Shelves / Treads/Window Cills , having Uniform texture (Spotless) with adhesive bond over 3/4" thick (1:2) cement sand mortor i/c the cost of matching sealer complete in all respects as approved and directed by the Engineer Incharge.i) China Verona</t>
  </si>
  <si>
    <t>CW-33</t>
  </si>
  <si>
    <t>Supplying and filling sand under floor; or plugging in wells.</t>
  </si>
  <si>
    <t>CW-34</t>
  </si>
  <si>
    <t>Providing/fixing stair railing consisting of M.S. Box section size 1-1/2"x3" of 16 SWG welded with M.S. flat 1"x1/8" continuously and welded over M.S. square bars 5/8"x5/8" punched in M.S. flat 2 ¾' high @ 5½" c/c fixed in steps of stair I/C painting 3 coats complete</t>
  </si>
  <si>
    <t>CW-35</t>
  </si>
  <si>
    <t>Providing and fixing M.S. sheet hollow pressed frame of doors, windows, C. windows, etc. (chowkat only) of 20 SWG welded with M.S. flat 5"x 2" x 1/8" (127mmx50mmx3mm) M.S. holdfast 9"x1"x1/8" (225mmx25mmx3mm) welded/screwed 4" (100 mm) long iron hinges, including filling chowkat with cement sand mortar 1:8 and embedding holdfast in cement concrete 1:2:4, complete in all respects: double rebate</t>
  </si>
  <si>
    <t>CW-36</t>
  </si>
  <si>
    <t>Providing and fixing steel windows with openable glazed panels, using beam section for frame 1½"x1"x5/8"x1/8" (40x25x16x3 mm), Z-section for leaves ¾"x1"x¾"x1/8" (20x25x20x3 mm), T-section sashes 1"x1"x1/8" (25x25x3 mm), glass panes, wooden screed for glazing embedded over a thin layer of putty duly screwed with leaves, brass
fittings, holdfast, duly painted, complete in all respects,
including all cost of material and labour, etc. as per
approved design and as directed by the
Engineer-in-charge:-v) glass pane 5 mm thick</t>
  </si>
  <si>
    <t>CW-37</t>
  </si>
  <si>
    <t>Providing and Fixing steel grating on windows comprising of ¾” MS square bars of 4"c/c penetrated through punched holes of 3 no Ms flat 2”x3/8” duly welded wiith 2”x2”x3/8" angle iron frame i/c three coat painting complete in all respect as approved by the Engineer incharge</t>
  </si>
  <si>
    <t>CW-38</t>
  </si>
  <si>
    <t>CW-39</t>
  </si>
  <si>
    <t>Providing and fixing 2.00 ft deep M.Steel Lockers (Wardrobes) consisting of 1-1/4”x1-1/4”x3/16” angle Iron Frame &amp; 1”x1”x1/8” MS Flat for center vertical bracing duly welded with MS sheet 24- SWG Sheet on all Sides, Back &amp; Top and for partitions / Shelves and 1"x1"x1/8" Angle Iron for Leaf Frame duly welded with 18- SWG for Front Door and hinges and locking arragement ,handles duly painted with hammar paint 3-coats complete in all respect as approved by the Engineer Incharge</t>
  </si>
  <si>
    <t>CW-40</t>
  </si>
  <si>
    <t>Making and fixing 1" (25 mm) thick kail or chir wooden green board with frame.</t>
  </si>
  <si>
    <t>Net Total A</t>
  </si>
  <si>
    <t>DISTRICT ATTOCK</t>
  </si>
  <si>
    <t>Class Rooms Electrical</t>
  </si>
  <si>
    <t>EW-1</t>
  </si>
  <si>
    <t>Supply and erection of tube light, including rod, choke, starter with frame, flexible wire, including connection from ceiling rose, etc., complete. ii) single rod (40 watts) with one choke and one starter.</t>
  </si>
  <si>
    <t>EW-2</t>
  </si>
  <si>
    <t>Providing and fixing Copper winded ceiling fan made of Pak/Younas/G.F.C or NEECA approved equivalent i/c the cost of necessary cable and hardware for connection as approved and directed by Engineer Incharge. iii) 56" dia</t>
  </si>
  <si>
    <t>EW-3</t>
  </si>
  <si>
    <t>Supply and erection of 3/8" (10 mm) dia M.S. bar fan hook,placed at the time of casting of slab.</t>
  </si>
  <si>
    <t>EW-4</t>
  </si>
  <si>
    <t xml:space="preserve">P/F wall mounted DB (Distribution Board) made with 16SWG Sheet (Recessded/Surface mounted Type), Powder coated Paint, i/c the cost of Lock, Indication lights,Thimble, Copper Comb, Wiring, Netural &amp; Earth Bar, Door Earthing, Digital Voltmeter,Digital Ammeter,Volt Selector Switch,Ammeter selector switch,Current Transformers and Controles Complete in all respect as approved and directed by the Engineer Incharge (Breakers will be Paid Separately).(i) 20~60A </t>
  </si>
  <si>
    <t>p.cft</t>
  </si>
  <si>
    <t>EW-5</t>
  </si>
  <si>
    <t>Suppling,Installation and comissioning of MCB (Miniature Circuit Breaker) of specified rating made of LEGRAND FRANCE/ GE U.S.A / SCHNEIDER GERMANY /SIEMEN GERMAN/TERASAKI JAPAN/ ABB SWITZERLAND in prelaid DBs and Panels i/c the cost of screwes,necessary wire complete in all respect as approved and directed by the Engineer</t>
  </si>
  <si>
    <t>EW-6</t>
  </si>
  <si>
    <t>(ii) 6-40 Amp (6 KA)</t>
  </si>
  <si>
    <t>EW-7</t>
  </si>
  <si>
    <t>(iii) 6-63 Amp (10 KA)</t>
  </si>
  <si>
    <t>EW-8</t>
  </si>
  <si>
    <t>Supplying ,Installation and commissioning of MCCB (Moulded Case Circuit Breaker) of specified rating made of LEGRAND FRANCE/ GE U.S.A / SCHNEIDER GERMANY / TERASAKI JAPAN/SIEMEN/ABB SWITZERLAND (with fixed Thermal-Magnetic Trip ) in prelaid DBs and Panels i/c the cost of screws, necessary wire complete in all respect as approved and directed by the Engineer Incharge.</t>
  </si>
  <si>
    <t>EW-9</t>
  </si>
  <si>
    <t>(ii) 15-100 Amp (10 KA,15KA)</t>
  </si>
  <si>
    <t>EW-10</t>
  </si>
  <si>
    <t>(i) 15-63 Amp(7.5 KA)</t>
  </si>
  <si>
    <t>EW-11</t>
  </si>
  <si>
    <t xml:space="preserve">P/F floor mounted Electric Panel board of required depth and size, fabricarted with 14SWG M.S sheet (Indoor/Outdoor Type),derusting, zinc Phosphated, finish with electro static powder coating in approved colour i/c the cost of Lock, Indication lights, Brass glands, Netural &amp; Earth bar, Digital volt meter/ Amp meter, Slector switchs, Current Transformers, Controles, Channels, Copper bus bars of specified capacity ,Door Earthing, complete in all respects as approved and directed by theEngineer Incharge (Breakers will be Paid Separately).i) LT Switchboards
a) 2.50 Ft deep
(i)250~600A </t>
  </si>
  <si>
    <t>EW-12</t>
  </si>
  <si>
    <t>Supply and erection of single core PVC insulated copper conductor cables, in prelaid PVC pipe/M.S. conduit/G.I pipe/wooden strip batten/wooden casing an capping/G.I. wire/trenches (rate for cables only):</t>
  </si>
  <si>
    <t>EW-13</t>
  </si>
  <si>
    <t>v) 7/1.12 mm (7/0.044")</t>
  </si>
  <si>
    <t>per M</t>
  </si>
  <si>
    <t>EW-14</t>
  </si>
  <si>
    <t>Earthing of iron clad/aluminum switches, etc. with G.I. wire no. 8 SWG in G.I. pipe 15 mm (½") dia, recessed or on surface of wall and floor, complete with 1.5 metre long G.I. pipe, 50 mm (2") dia with reducing socket 4 to 5 metre below ground level, and 2 metre away from building plinth.</t>
  </si>
  <si>
    <t>job</t>
  </si>
  <si>
    <t>EW-15</t>
  </si>
  <si>
    <t>P/F PVC double layer Switch kit Face plate with specified switch holes i/c the cost of switches / sockets / dimmer made of Hi-Life / Bush / Schenider, screws complete as approved and directed by the Engineer Incharge</t>
  </si>
  <si>
    <t>EW-16</t>
  </si>
  <si>
    <t>(ii) 05 Gange</t>
  </si>
  <si>
    <t>EW-17</t>
  </si>
  <si>
    <t>(iv) Three pin Light Plug 10/13 Amp</t>
  </si>
  <si>
    <t>EW-18</t>
  </si>
  <si>
    <t>(vi) Fan Dimme</t>
  </si>
  <si>
    <t>EW-19</t>
  </si>
  <si>
    <t>(vii) Bell push</t>
  </si>
  <si>
    <t>EW-20</t>
  </si>
  <si>
    <t>Providing and fixing DB/Panel accessories of required rating and size i/c copper screws of approved brand Complete in all respect as approved and directed by the Engineer Incharge.</t>
  </si>
  <si>
    <t>EW-21</t>
  </si>
  <si>
    <t>(vi) Push Button ON/OFF (Make: Schneider/Himal/Eqv.)</t>
  </si>
  <si>
    <t>EW-22</t>
  </si>
  <si>
    <t>Supply and erection of single core PVC insulated copper  conductor cables, in prelaid PVC pipe/M.S. conduit/G.I pipe/wooden strip batten/wooden casing an capping/G.I. wire/trenches (rate for cables only):-</t>
  </si>
  <si>
    <t>EW-23</t>
  </si>
  <si>
    <t>a) 250/440 volts, PVC insulated:</t>
  </si>
  <si>
    <t>EW-24</t>
  </si>
  <si>
    <t>i) 3/0.74 mm (3/0.029")</t>
  </si>
  <si>
    <t>m</t>
  </si>
  <si>
    <t>EW-25</t>
  </si>
  <si>
    <t>ii) 3/0.91 mm (3/0.036")</t>
  </si>
  <si>
    <t xml:space="preserve">Total </t>
  </si>
  <si>
    <t>Toilets Block Civil Work</t>
  </si>
  <si>
    <t>TB-CW-1</t>
  </si>
  <si>
    <t>TB-CW-2</t>
  </si>
  <si>
    <t>TB-CW-3</t>
  </si>
  <si>
    <t>TB-CW-4</t>
  </si>
  <si>
    <t>TB-CW-5</t>
  </si>
  <si>
    <t>TB-CW-6</t>
  </si>
  <si>
    <t>TB-CW-7</t>
  </si>
  <si>
    <t>TB-CW-8</t>
  </si>
  <si>
    <t>TB-CW-9</t>
  </si>
  <si>
    <t>TB-CW-10</t>
  </si>
  <si>
    <t>TB-CW-11</t>
  </si>
  <si>
    <t>TB-CW-12</t>
  </si>
  <si>
    <t>TB-CW-13</t>
  </si>
  <si>
    <t>TB-CW-14</t>
  </si>
  <si>
    <t>TB-CW-15</t>
  </si>
  <si>
    <t>TB-CW-16</t>
  </si>
  <si>
    <t>TB-CW-17</t>
  </si>
  <si>
    <t>TB-CW-18</t>
  </si>
  <si>
    <t>TB-CW-19</t>
  </si>
  <si>
    <t>TB-CW-20</t>
  </si>
  <si>
    <t>Distempering:- iii) three coats</t>
  </si>
  <si>
    <t>TB-CW-21</t>
  </si>
  <si>
    <t>TB-CW-22</t>
  </si>
  <si>
    <t>TB-CW-23</t>
  </si>
  <si>
    <t>TB-CW-24</t>
  </si>
  <si>
    <t>TB-CW-25</t>
  </si>
  <si>
    <t>TB-CW-26</t>
  </si>
  <si>
    <t>TB-CW-27</t>
  </si>
  <si>
    <t>TB-CW-28</t>
  </si>
  <si>
    <t>TB-CW-29</t>
  </si>
  <si>
    <t>TB-CW-30</t>
  </si>
  <si>
    <t>TB-CW-31</t>
  </si>
  <si>
    <t>TB-CW-32</t>
  </si>
  <si>
    <t>TB-CW-33</t>
  </si>
  <si>
    <t>Providing and fixing 1-1/2" thick G.I sheet forged door comprising of G.I pressed double skin pannelled sheet of 22 SWG in specified width of rails, Styles and panels pressed on both sides of fillet (Honey Comb paper), dully fixed in chowkat with Archtrative on one side, with heavy duty 4 No. steel hinges i/c M.S Tower bolt 9" long, M.S Sliding bolt 12" long, Rowel bolt for Hold Fasts, duly powder coated paint and punching of required holes as approved and directed by the Engineer Incharge</t>
  </si>
  <si>
    <t>Total</t>
  </si>
  <si>
    <t>TOILET BLOCK Plumbing</t>
  </si>
  <si>
    <t>Providing and fitting glazed earthen ware water closet, squatter type (Orisa pattern), combined with foot rest.</t>
  </si>
  <si>
    <t>Providing and fitting glazed earthen ware wash hand basin /vanity 56x40 cm (22"x16") including bracket set, waste pipe and waste coupling, etc.) white, with pedestal</t>
  </si>
  <si>
    <t>Providing and fixing CP bath Room Set made of Sonex/Master/Faisal comprising of 3-No Tee stop cocks, lever type Basin Mixer, double Bib Cock, open wall shower, Muslim shower,waste coupling and bottle trap etc. complete in all respect as approved and directed by the Engineer incharge.</t>
  </si>
  <si>
    <t>i) 3 No Tee Stop Cock (set)</t>
  </si>
  <si>
    <t>ii) Double Bib Cock</t>
  </si>
  <si>
    <t>v) Muslim shower</t>
  </si>
  <si>
    <t>vi) Waste Coupling</t>
  </si>
  <si>
    <t>Providing and hoisting vertical/ horizontal type storage tank of required capacity made of rotationally molded from (HDPE), double ply polyethelene of approved manufacturer i/c cost of making connection for inlet/outlet pipe, float valve i/c all cost of specials&amp; labour complete in all respect as approved and directed by the Engineer Incharge.</t>
  </si>
  <si>
    <t>Per litter</t>
  </si>
  <si>
    <t>Providing/fixing U-shape 1-1/4" dia Stainless Steel Grab bar of 14 SWG thickness and specified length for safety grip i/c the cost of Stainless Steel brackets,rawal plugs and hardware as approved and directed by Engineer Incharge.) 15" long</t>
  </si>
  <si>
    <t>Providing and Fixing of SS 304 Floor Drain, complete in all respect as approved and directed by Engineer Incharge.  4" dia</t>
  </si>
  <si>
    <t>Providing and fixing 6" thick R.C.C. manhole cover with tee shaped C.I. frame of 22" I/d (frame weighing 37.324 Kg. or one maund as per Standard drawing STD/PD No. 6, of 1977, complete in all respect.</t>
  </si>
  <si>
    <t>per set</t>
  </si>
  <si>
    <t>Providing, laying, cutting, jointing, testing and disinfecting PVC/ uPVC pipe line with `B' Class working pressure pipe, in trenches, complete in all respects:-</t>
  </si>
  <si>
    <t>a) 3" i/d (75 mm)</t>
  </si>
  <si>
    <t>M</t>
  </si>
  <si>
    <t>b) 4" i/d (100 mm)</t>
  </si>
  <si>
    <t>d) 6" i/d (150 mm)</t>
  </si>
  <si>
    <t>Providing, laying, cutting, jointing, testing and disinfecting High Density Polyethylene Pipe (HDPE-100) working presure pipe, Beta/ Dadex/ Popular/ IIL or equivalent including the cost of specials, in trenches, as approved &amp; directed by the engineer incharge, complete in all respects.</t>
  </si>
  <si>
    <t>e) PN-16 (SDR-11)</t>
  </si>
  <si>
    <t>25 mm</t>
  </si>
  <si>
    <t>32 mm</t>
  </si>
  <si>
    <t>Supplying and Fixing Polyethylene Water Tank made from food grade FDA Certified raw material, 3 layers UV stablized, inert with water, anti-fungus and anti-bacterial and have a service life of more than 10 years : 200 gallons (Horizontal)</t>
  </si>
  <si>
    <t>TOTAL PLUMWBING</t>
  </si>
  <si>
    <t>TOILET BLOCK Electrical</t>
  </si>
  <si>
    <t>ELECTRICAL WORK</t>
  </si>
  <si>
    <t>Supplying and Fixing 16 SWG MS Sheet Gate with angle iron frame (2"x2"x3/16") with side window, lock, painting etc</t>
  </si>
  <si>
    <t>NET Total  E</t>
  </si>
  <si>
    <t>TL-1</t>
  </si>
  <si>
    <t>Mobilization of equipment for drilling of small
bore upto 8" dia</t>
  </si>
  <si>
    <t>TL-2</t>
  </si>
  <si>
    <t>Boring for tubewell in all types of soil except shingle and
rock, from ground level to 100 ft. (30 m) depth, including
sinking and withdrawing of casing pipe, complete:- e)
8" (200 mm) i/d</t>
  </si>
  <si>
    <t>TL-3</t>
  </si>
  <si>
    <t>Boring for tubewell in all types of soil except shingle,
gravel &amp; rock, from a depth of 100.1 ft. to 200 ft.
(30 to 60 m) below ground level, including sinking and
withdrawing of casing pipe, complete:- 8" (200 mm) i/d</t>
  </si>
  <si>
    <t>TL-4</t>
  </si>
  <si>
    <t>Boring for tubewell in all types of soil except shingle,
gravel &amp; rock, from a depth of 200.1 ft. to 300 ft. (60
to 90 m) below ground level, including sinking and
withdrawing of casing pipe, complete:-</t>
  </si>
  <si>
    <t>TL-5</t>
  </si>
  <si>
    <t>Providing strong substantially built box of deodar wood 4'x2½'x9" (1200x750x225 mm), with compartments, lock and locking arrangement, for preserving samples of strata from bore hole.</t>
  </si>
  <si>
    <t>per job</t>
  </si>
  <si>
    <t>TL-6</t>
  </si>
  <si>
    <t>Furnishing sample of water from bore hole.</t>
  </si>
  <si>
    <t>Per Set
of 2
bottles</t>
  </si>
  <si>
    <t>TL-7</t>
  </si>
  <si>
    <t>Providing and installing P.V.C. Bail/End plug, in tubewell
bore hole:-b)
B.S.S. Class `D' vii) 6" i/d (150 mm)</t>
  </si>
  <si>
    <t>TL-8</t>
  </si>
  <si>
    <t>Providing and installing P.V.C. strainer B.S.S. Class `D' ,
in tubewell bore hole, including sockets and solvent, etc.
complete:-g) 6" i/d (150 mm)</t>
  </si>
  <si>
    <t>TL-9</t>
  </si>
  <si>
    <t>Providing and installing P.V.C. blind pipe, B.S.S. Class
`D', in tubewell bore hole, including sockets and solvents
and jointing with strainer, etc. complete.g)
6" i/d (150 mm)</t>
  </si>
  <si>
    <t>TL-10</t>
  </si>
  <si>
    <t>Testing and developing of tubewell of size 6" (150 mm) i/d and above continuously ii) above 1.5 cs. Discharge</t>
  </si>
  <si>
    <t>per hour</t>
  </si>
  <si>
    <t>TL-11</t>
  </si>
  <si>
    <t>Shrouding with graded pea gravel 3/8" to 1/8" (10 to 3 mm), around tubewell in bore hole.</t>
  </si>
  <si>
    <t>TL-12</t>
  </si>
  <si>
    <t>Providing,laying,cutting,jointing,testing and disinfecting High Density Polyethylene Pipe(HDPE-100)working presure pipe,Beta/Dadex/Popular/IILor equivalent including the cost of specials,intrenches,asapproved &amp; directed by the engineer incharge, complete in all respects.b)
PN-16 (SDR-11) 32 mm</t>
  </si>
  <si>
    <t>TL-13</t>
  </si>
  <si>
    <t>Providing and fixing CP heavy duty brass Ball valve with CP handle of specified diameter made of Faisal/Sonex/Master best quality or equivalent complete in all respect as approved and directed by the Engineer Incharge v) 1-1/2" dia</t>
  </si>
  <si>
    <t>TL-14</t>
  </si>
  <si>
    <t>Supply and installation of Submersible Flat Cable
made of 99.9% copper, coated with double PVC as
per BSS Standards, 3x10 mm2</t>
  </si>
  <si>
    <t>TL-15</t>
  </si>
  <si>
    <t>Providing and Fixing of Submerssible pump with
motor for pressure pump 1 HP</t>
  </si>
  <si>
    <t>Total F</t>
  </si>
  <si>
    <t>REHABILITATION WORKS</t>
  </si>
  <si>
    <t>REH-1</t>
  </si>
  <si>
    <t>Dismantling cement concrete plain 1:4:8.</t>
  </si>
  <si>
    <t>CUM</t>
  </si>
  <si>
    <t>REH-2</t>
  </si>
  <si>
    <t>Dismantling cement concrete plain 1:3:6.</t>
  </si>
  <si>
    <t>REH-3</t>
  </si>
  <si>
    <t>Dismantling cement concrete 1:2:4 plain</t>
  </si>
  <si>
    <t>REH-4</t>
  </si>
  <si>
    <t>Dismantling cement concrete reinforced Separating reinforcement from concrete,
cleaning and straightening the same</t>
  </si>
  <si>
    <t>REH-5</t>
  </si>
  <si>
    <t>a) Dismantling 1st class tile roofing.</t>
  </si>
  <si>
    <t>REH-6</t>
  </si>
  <si>
    <t>Removing ventilators and wooden sunshade, etc</t>
  </si>
  <si>
    <t>REH-7</t>
  </si>
  <si>
    <t>Dismantling brick work in lime or cement mortar</t>
  </si>
  <si>
    <t>Total G</t>
  </si>
  <si>
    <t>5 (i)</t>
  </si>
  <si>
    <t>S.NO</t>
  </si>
  <si>
    <t>No's</t>
  </si>
  <si>
    <t>MEASUREMENT</t>
  </si>
  <si>
    <t>LENGTH</t>
  </si>
  <si>
    <t>WIDTH</t>
  </si>
  <si>
    <t>HEIGHT</t>
  </si>
  <si>
    <t>Footing F-1</t>
  </si>
  <si>
    <t>cft</t>
  </si>
  <si>
    <t>Footing F-2</t>
  </si>
  <si>
    <t>Footing for bbm</t>
  </si>
  <si>
    <t>Plinth beam long side</t>
  </si>
  <si>
    <t>Plinth beam shorter side</t>
  </si>
  <si>
    <t>Ramp</t>
  </si>
  <si>
    <t>Stairs</t>
  </si>
  <si>
    <t>Parapit wall</t>
  </si>
  <si>
    <t>Total cft</t>
  </si>
  <si>
    <t>Total Cum</t>
  </si>
  <si>
    <t>extra by 10%</t>
  </si>
  <si>
    <t>Stem column upto PB C-1</t>
  </si>
  <si>
    <t>Column C-1</t>
  </si>
  <si>
    <t>Floor beam longer side</t>
  </si>
  <si>
    <t>Floor beam shorter side</t>
  </si>
  <si>
    <t>Ground floor slab</t>
  </si>
  <si>
    <t>Long walls</t>
  </si>
  <si>
    <t>Short wall</t>
  </si>
  <si>
    <t>Arlami/ shelf wall</t>
  </si>
  <si>
    <t>Virranda short wall</t>
  </si>
  <si>
    <t>Virranda long wall</t>
  </si>
  <si>
    <t>Plinth protection wall</t>
  </si>
  <si>
    <t>Columns C1</t>
  </si>
  <si>
    <t>total brick work in super structure</t>
  </si>
  <si>
    <t>Deductions</t>
  </si>
  <si>
    <t>Doors</t>
  </si>
  <si>
    <t>Windows 6x4</t>
  </si>
  <si>
    <t>3x4</t>
  </si>
  <si>
    <t>sft</t>
  </si>
  <si>
    <t>b</t>
  </si>
  <si>
    <t>Plinth protection</t>
  </si>
  <si>
    <t>Internal building</t>
  </si>
  <si>
    <t>Pacca brick work in ground floor cement, sand mortar:- Ratio 1:4</t>
  </si>
  <si>
    <t>Long wall virranda</t>
  </si>
  <si>
    <t>Floor</t>
  </si>
  <si>
    <t>Win 1</t>
  </si>
  <si>
    <t>Win 2</t>
  </si>
  <si>
    <t>Win1</t>
  </si>
  <si>
    <t>Win2</t>
  </si>
  <si>
    <t>Lockers</t>
  </si>
  <si>
    <t>lockers</t>
  </si>
  <si>
    <t>Class room</t>
  </si>
  <si>
    <t>(i)250~600A</t>
  </si>
  <si>
    <t>Ground</t>
  </si>
  <si>
    <t>TOILET BLOCK</t>
  </si>
  <si>
    <t>Total brick work in super structure</t>
  </si>
  <si>
    <t>long walls</t>
  </si>
  <si>
    <t>Providing and laying superb quality Ceramic tile floors of Master
brand of specified size,Glossy/Matt/Texture of approved Color and
Shade as per approved design with adhesive bond, over 3/4" thick
(1;2) cement sand plaster i/c the cost of sealer for finishing the joints
i/c cutting grinding complete in all respects and as approved and
directed by the Engineer Incharge. iii) 6"x6"</t>
  </si>
  <si>
    <t>Providing and laying superb quality Ceramic tiles dado of Master
brand of specified size,Glossy/Matt/Texture skirting/dado of approved
Color and Shade with adhesive bond over 1/2"thick (1:2) cement
plaster i/c the cost of sealer for finishing the joints i/c cutting grinding
complete in all respects as approved and directed by the Engineer
Incharge. iii) 6"x6"</t>
  </si>
  <si>
    <t>GGPS DHOKE SHARFA</t>
  </si>
  <si>
    <t>TB-PH-1</t>
  </si>
  <si>
    <t>NO</t>
  </si>
  <si>
    <t>TB-PH-2</t>
  </si>
  <si>
    <t>TB-PH-3</t>
  </si>
  <si>
    <t>TB-PH-4</t>
  </si>
  <si>
    <t>TB-PH-5</t>
  </si>
  <si>
    <t>TB-PH-6</t>
  </si>
  <si>
    <t>TB-PH-7</t>
  </si>
  <si>
    <t>TB-PH-8</t>
  </si>
  <si>
    <t xml:space="preserve">FLISHING TAK </t>
  </si>
  <si>
    <t>LITTER</t>
  </si>
  <si>
    <t>TB-PH-9</t>
  </si>
  <si>
    <t>N0</t>
  </si>
  <si>
    <t>TB-PH-10</t>
  </si>
  <si>
    <t>TB-PH-11</t>
  </si>
  <si>
    <t>TB-PH-12</t>
  </si>
  <si>
    <t>TB-PH-13</t>
  </si>
  <si>
    <t>TB-PH-14</t>
  </si>
  <si>
    <t>TB-PH-15</t>
  </si>
  <si>
    <t>TB-PH-16</t>
  </si>
  <si>
    <t>TB-PH-17</t>
  </si>
  <si>
    <t>TB-PH-18</t>
  </si>
  <si>
    <t>TB-PH-19</t>
  </si>
  <si>
    <t>TB-PH-20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</si>
</sst>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00"/>
  </numFmts>
  <fonts count="22" x14ac:knownFonts="1">
    <font>
      <sz val="11"/>
      <color theme="1"/>
      <name val="Calibri"/>
      <family val="2"/>
      <scheme val="minor"/>
    </font>
    <font>
      <b/>
      <sz val="11"/>
      <color theme="1"/>
      <name val="Calibri"/>
      <family val="2"/>
      <scheme val="minor"/>
    </font>
    <font>
      <b/>
      <u/>
      <sz val="12"/>
      <color theme="1"/>
      <name val="Calibri"/>
      <family val="2"/>
      <scheme val="minor"/>
    </font>
    <font>
      <b/>
      <sz val="12"/>
      <color theme="1"/>
      <name val="Calibri"/>
      <family val="2"/>
      <scheme val="minor"/>
    </font>
    <font>
      <b/>
      <sz val="14"/>
      <color theme="1"/>
      <name val="Calibri"/>
      <family val="2"/>
      <scheme val="minor"/>
    </font>
    <font>
      <sz val="11"/>
      <color theme="1"/>
      <name val="Calibri"/>
      <family val="2"/>
      <scheme val="minor"/>
    </font>
    <font>
      <i/>
      <sz val="11"/>
      <color theme="1"/>
      <name val="Calibri"/>
      <family val="2"/>
      <scheme val="minor"/>
    </font>
    <font>
      <u/>
      <sz val="11"/>
      <color theme="1"/>
      <name val="Calibri"/>
      <family val="2"/>
      <scheme val="minor"/>
    </font>
    <font>
      <b/>
      <u/>
      <sz val="11"/>
      <color theme="1"/>
      <name val="Calibri"/>
      <family val="2"/>
      <scheme val="minor"/>
    </font>
    <font>
      <b/>
      <sz val="12"/>
      <color theme="1"/>
      <name val="Arial"/>
      <family val="2"/>
    </font>
    <font>
      <sz val="10"/>
      <name val="Arial"/>
      <family val="2"/>
    </font>
    <font>
      <sz val="12"/>
      <color theme="1"/>
      <name val="Arial"/>
      <family val="2"/>
    </font>
    <font>
      <sz val="26"/>
      <name val="Arial"/>
      <family val="2"/>
    </font>
    <font>
      <b/>
      <sz val="26"/>
      <name val="Arial Black"/>
      <family val="2"/>
    </font>
    <font>
      <b/>
      <sz val="20"/>
      <name val="Arial Black"/>
      <family val="2"/>
    </font>
    <font>
      <b/>
      <u/>
      <sz val="36"/>
      <name val="Arial"/>
      <family val="2"/>
    </font>
    <font>
      <b/>
      <u/>
      <sz val="16"/>
      <name val="Times New Roman"/>
      <family val="1"/>
    </font>
    <font>
      <b/>
      <sz val="10"/>
      <name val="Arial"/>
      <family val="2"/>
    </font>
    <font>
      <b/>
      <sz val="16"/>
      <color theme="1"/>
      <name val="Arial"/>
      <family val="2"/>
    </font>
    <font>
      <b/>
      <u/>
      <sz val="26"/>
      <name val="Arial"/>
      <family val="2"/>
    </font>
    <font>
      <b/>
      <u/>
      <sz val="26"/>
      <name val="Times New Roman"/>
      <family val="1"/>
    </font>
    <font>
      <sz val="8"/>
      <name val="Calibri"/>
      <family val="2"/>
      <scheme val="minor"/>
    </font>
  </fonts>
  <fills count="6">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3" fontId="5" fillId="0" borderId="0" applyFont="0" applyFill="0" applyBorder="0" applyAlignment="0" applyProtection="0"/>
    <xf numFmtId="43" fontId="10" fillId="0" borderId="0" applyFont="0" applyFill="0" applyBorder="0" applyAlignment="0" applyProtection="0"/>
    <xf numFmtId="0" fontId="10" fillId="0" borderId="0"/>
  </cellStyleXfs>
  <cellXfs count="155">
    <xf numFmtId="0" fontId="0" fillId="0" borderId="0" xfId="0"/>
    <xf numFmtId="0" fontId="0" fillId="0" borderId="1" xfId="0" applyBorder="1"/>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wrapText="1"/>
    </xf>
    <xf numFmtId="0" fontId="0" fillId="0" borderId="0" xfId="0" applyAlignment="1">
      <alignment wrapText="1"/>
    </xf>
    <xf numFmtId="0" fontId="0" fillId="0" borderId="4" xfId="0" applyBorder="1"/>
    <xf numFmtId="0" fontId="0" fillId="0" borderId="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4" fontId="0" fillId="0" borderId="1" xfId="0" applyNumberFormat="1" applyBorder="1"/>
    <xf numFmtId="0" fontId="1" fillId="0" borderId="1" xfId="0" applyFont="1" applyBorder="1" applyAlignment="1">
      <alignment horizontal="center" vertical="center"/>
    </xf>
    <xf numFmtId="2" fontId="0" fillId="0" borderId="3" xfId="0" applyNumberFormat="1" applyBorder="1" applyAlignment="1">
      <alignment horizontal="center" vertical="center"/>
    </xf>
    <xf numFmtId="2" fontId="0" fillId="0" borderId="1" xfId="0" applyNumberFormat="1"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wrapText="1"/>
    </xf>
    <xf numFmtId="4" fontId="0" fillId="0" borderId="1" xfId="0" applyNumberFormat="1" applyBorder="1" applyAlignment="1">
      <alignment horizontal="center" vertical="center"/>
    </xf>
    <xf numFmtId="4" fontId="0" fillId="0" borderId="0" xfId="0" applyNumberFormat="1" applyAlignment="1">
      <alignment horizontal="center" vertical="center"/>
    </xf>
    <xf numFmtId="0" fontId="0" fillId="0" borderId="7" xfId="0" applyBorder="1" applyAlignment="1">
      <alignment horizontal="center" vertical="center"/>
    </xf>
    <xf numFmtId="2" fontId="0" fillId="0" borderId="7" xfId="0" applyNumberFormat="1" applyBorder="1" applyAlignment="1">
      <alignment horizontal="center" vertical="center"/>
    </xf>
    <xf numFmtId="4" fontId="0" fillId="0" borderId="2" xfId="0" applyNumberFormat="1" applyBorder="1" applyAlignment="1">
      <alignment horizontal="center" vertical="center"/>
    </xf>
    <xf numFmtId="2" fontId="0" fillId="0" borderId="5" xfId="0" applyNumberFormat="1" applyBorder="1" applyAlignment="1">
      <alignment horizontal="center" vertical="center"/>
    </xf>
    <xf numFmtId="2" fontId="0" fillId="0" borderId="6" xfId="0" applyNumberFormat="1" applyBorder="1"/>
    <xf numFmtId="2" fontId="0" fillId="0" borderId="2" xfId="0" applyNumberFormat="1" applyBorder="1" applyAlignment="1">
      <alignment horizontal="center" vertical="center"/>
    </xf>
    <xf numFmtId="0" fontId="0" fillId="0" borderId="0" xfId="0" applyAlignment="1">
      <alignment horizontal="center" vertical="center" wrapText="1"/>
    </xf>
    <xf numFmtId="0" fontId="0" fillId="0" borderId="3" xfId="0" applyBorder="1" applyAlignment="1">
      <alignment horizontal="center" vertical="center" wrapText="1"/>
    </xf>
    <xf numFmtId="0" fontId="1" fillId="0" borderId="0" xfId="0" applyFont="1"/>
    <xf numFmtId="2" fontId="1" fillId="0" borderId="1" xfId="0" applyNumberFormat="1" applyFont="1" applyBorder="1" applyAlignment="1">
      <alignment horizontal="center" vertical="center"/>
    </xf>
    <xf numFmtId="4" fontId="0" fillId="0" borderId="0" xfId="0" applyNumberFormat="1" applyAlignment="1">
      <alignment vertical="center"/>
    </xf>
    <xf numFmtId="0" fontId="1" fillId="0" borderId="1" xfId="0" applyFont="1" applyBorder="1"/>
    <xf numFmtId="0" fontId="1" fillId="0" borderId="1" xfId="0" applyFont="1" applyBorder="1" applyAlignment="1">
      <alignment horizontal="center"/>
    </xf>
    <xf numFmtId="0" fontId="1" fillId="0" borderId="0" xfId="0" applyFont="1" applyAlignment="1">
      <alignment horizontal="center"/>
    </xf>
    <xf numFmtId="0" fontId="0" fillId="0" borderId="1" xfId="0" applyBorder="1" applyAlignment="1">
      <alignment horizontal="center"/>
    </xf>
    <xf numFmtId="0" fontId="1" fillId="0" borderId="1" xfId="0" applyFont="1" applyBorder="1" applyAlignment="1">
      <alignment horizontal="center" vertical="center" wrapText="1"/>
    </xf>
    <xf numFmtId="0" fontId="0" fillId="0" borderId="4" xfId="0" applyBorder="1" applyAlignment="1">
      <alignment horizont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2" fontId="0" fillId="0" borderId="1" xfId="0" applyNumberFormat="1" applyBorder="1" applyAlignment="1">
      <alignment horizontal="center"/>
    </xf>
    <xf numFmtId="43" fontId="0" fillId="0" borderId="3" xfId="1" applyFont="1" applyBorder="1" applyAlignment="1">
      <alignment horizontal="center" vertical="center"/>
    </xf>
    <xf numFmtId="43" fontId="0" fillId="0" borderId="1" xfId="1" applyFont="1" applyBorder="1" applyAlignment="1">
      <alignment horizontal="center" vertical="center"/>
    </xf>
    <xf numFmtId="43" fontId="0" fillId="0" borderId="1" xfId="1" applyFont="1" applyBorder="1" applyAlignment="1">
      <alignment horizontal="center" vertical="center" wrapText="1"/>
    </xf>
    <xf numFmtId="43" fontId="0" fillId="0" borderId="0" xfId="1" applyFont="1" applyAlignment="1">
      <alignment horizontal="center" vertical="center"/>
    </xf>
    <xf numFmtId="43" fontId="0" fillId="0" borderId="2" xfId="1" applyFont="1" applyBorder="1" applyAlignment="1">
      <alignment horizontal="center" vertical="center"/>
    </xf>
    <xf numFmtId="43" fontId="1" fillId="0" borderId="1" xfId="1" applyFont="1" applyBorder="1" applyAlignment="1">
      <alignment horizontal="center" vertical="center"/>
    </xf>
    <xf numFmtId="0" fontId="2" fillId="0" borderId="5" xfId="0" applyFont="1" applyBorder="1" applyAlignment="1">
      <alignment horizontal="left" vertical="center"/>
    </xf>
    <xf numFmtId="0" fontId="0" fillId="0" borderId="0" xfId="0"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xf>
    <xf numFmtId="0" fontId="0" fillId="0" borderId="7" xfId="0" applyBorder="1" applyAlignment="1">
      <alignment horizontal="left" vertical="center" wrapText="1"/>
    </xf>
    <xf numFmtId="0" fontId="0" fillId="0" borderId="3" xfId="0" applyBorder="1" applyAlignment="1">
      <alignment horizontal="left" vertical="center" wrapText="1"/>
    </xf>
    <xf numFmtId="0" fontId="0" fillId="0" borderId="0" xfId="0" applyAlignment="1">
      <alignment horizontal="left" wrapText="1"/>
    </xf>
    <xf numFmtId="0" fontId="0" fillId="0" borderId="1" xfId="0" applyBorder="1" applyAlignment="1">
      <alignment horizontal="left" wrapText="1"/>
    </xf>
    <xf numFmtId="0" fontId="0" fillId="0" borderId="0" xfId="0" applyAlignment="1">
      <alignment horizontal="left"/>
    </xf>
    <xf numFmtId="0" fontId="0" fillId="0" borderId="4" xfId="0" applyBorder="1" applyAlignment="1">
      <alignment horizontal="center" vertical="center"/>
    </xf>
    <xf numFmtId="2" fontId="0" fillId="0" borderId="6" xfId="0" applyNumberFormat="1" applyBorder="1" applyAlignment="1">
      <alignment horizontal="center" vertical="center"/>
    </xf>
    <xf numFmtId="2" fontId="0" fillId="0" borderId="6" xfId="0" applyNumberFormat="1" applyBorder="1" applyAlignment="1">
      <alignment horizontal="center"/>
    </xf>
    <xf numFmtId="0" fontId="6" fillId="0" borderId="0" xfId="0" applyFont="1" applyAlignment="1">
      <alignment horizontal="center" vertical="center"/>
    </xf>
    <xf numFmtId="0" fontId="7" fillId="0" borderId="0" xfId="0" applyFont="1"/>
    <xf numFmtId="0" fontId="9" fillId="0" borderId="1" xfId="0" applyFont="1" applyBorder="1" applyAlignment="1">
      <alignment horizontal="center" vertical="center"/>
    </xf>
    <xf numFmtId="43" fontId="9" fillId="0" borderId="1" xfId="1" applyFont="1" applyBorder="1" applyAlignment="1">
      <alignment horizontal="center" vertical="center" wrapText="1"/>
    </xf>
    <xf numFmtId="3" fontId="9" fillId="0" borderId="1" xfId="2" applyNumberFormat="1" applyFont="1" applyBorder="1" applyAlignment="1">
      <alignment horizontal="center" vertical="center" wrapText="1"/>
    </xf>
    <xf numFmtId="164" fontId="11" fillId="0" borderId="1" xfId="1" applyNumberFormat="1" applyFont="1" applyBorder="1" applyAlignment="1">
      <alignment vertical="center"/>
    </xf>
    <xf numFmtId="164" fontId="9" fillId="0" borderId="1" xfId="1" applyNumberFormat="1" applyFont="1" applyBorder="1" applyAlignment="1">
      <alignment vertical="center"/>
    </xf>
    <xf numFmtId="0" fontId="10" fillId="2" borderId="0" xfId="3" applyFill="1"/>
    <xf numFmtId="0" fontId="10" fillId="0" borderId="0" xfId="3"/>
    <xf numFmtId="0" fontId="10" fillId="3" borderId="0" xfId="3" applyFill="1"/>
    <xf numFmtId="0" fontId="12" fillId="2" borderId="0" xfId="3" applyFont="1" applyFill="1"/>
    <xf numFmtId="0" fontId="12" fillId="3" borderId="0" xfId="3" applyFont="1" applyFill="1"/>
    <xf numFmtId="0" fontId="13" fillId="4" borderId="0" xfId="3" applyFont="1" applyFill="1" applyAlignment="1">
      <alignment horizontal="center"/>
    </xf>
    <xf numFmtId="0" fontId="12" fillId="0" borderId="0" xfId="3" applyFont="1"/>
    <xf numFmtId="0" fontId="14" fillId="4" borderId="0" xfId="3" applyFont="1" applyFill="1" applyAlignment="1">
      <alignment horizontal="center"/>
    </xf>
    <xf numFmtId="0" fontId="16" fillId="4" borderId="0" xfId="3" applyFont="1" applyFill="1" applyAlignment="1">
      <alignment horizontal="center" vertical="top" wrapText="1"/>
    </xf>
    <xf numFmtId="0" fontId="17" fillId="4" borderId="0" xfId="3" applyFont="1" applyFill="1"/>
    <xf numFmtId="0" fontId="13" fillId="4" borderId="0" xfId="3" applyFont="1" applyFill="1" applyAlignment="1">
      <alignment horizontal="center" wrapText="1"/>
    </xf>
    <xf numFmtId="43" fontId="1" fillId="0" borderId="2" xfId="1" applyFont="1" applyBorder="1" applyAlignment="1">
      <alignment horizontal="center" vertical="center" wrapText="1"/>
    </xf>
    <xf numFmtId="43" fontId="0" fillId="0" borderId="5" xfId="1" applyFont="1" applyBorder="1" applyAlignment="1">
      <alignment horizontal="center" vertical="center" wrapText="1"/>
    </xf>
    <xf numFmtId="43" fontId="0" fillId="0" borderId="6" xfId="1" applyFont="1" applyBorder="1" applyAlignment="1">
      <alignment horizontal="center" vertical="center" wrapText="1"/>
    </xf>
    <xf numFmtId="2" fontId="0" fillId="0" borderId="0" xfId="0" applyNumberFormat="1" applyAlignment="1">
      <alignment horizontal="center" vertical="center"/>
    </xf>
    <xf numFmtId="0" fontId="0" fillId="0" borderId="1" xfId="0" applyBorder="1" applyAlignment="1">
      <alignment vertical="center"/>
    </xf>
    <xf numFmtId="0" fontId="0" fillId="0" borderId="0" xfId="0" applyAlignment="1">
      <alignment vertical="center"/>
    </xf>
    <xf numFmtId="0" fontId="0" fillId="0" borderId="2" xfId="0" applyBorder="1" applyAlignment="1">
      <alignment vertical="center"/>
    </xf>
    <xf numFmtId="0" fontId="0" fillId="0" borderId="2" xfId="0" applyBorder="1"/>
    <xf numFmtId="0" fontId="1" fillId="0" borderId="1" xfId="0" applyFont="1" applyBorder="1" applyAlignment="1">
      <alignment vertical="center"/>
    </xf>
    <xf numFmtId="0" fontId="1" fillId="0" borderId="1" xfId="0" applyFont="1" applyBorder="1" applyAlignment="1">
      <alignment horizontal="left"/>
    </xf>
    <xf numFmtId="0" fontId="0" fillId="0" borderId="1" xfId="0" applyBorder="1" applyAlignment="1">
      <alignment horizontal="left"/>
    </xf>
    <xf numFmtId="0" fontId="1" fillId="0" borderId="1" xfId="0" applyFont="1" applyBorder="1" applyAlignment="1">
      <alignment horizontal="left" wrapText="1"/>
    </xf>
    <xf numFmtId="43" fontId="3" fillId="0" borderId="1" xfId="1" applyFont="1" applyBorder="1" applyAlignment="1">
      <alignment horizontal="center" vertical="center"/>
    </xf>
    <xf numFmtId="0" fontId="0" fillId="5" borderId="1" xfId="0" applyFill="1" applyBorder="1" applyAlignment="1">
      <alignment horizontal="center" vertical="center"/>
    </xf>
    <xf numFmtId="0" fontId="1" fillId="5" borderId="1" xfId="0" applyFont="1" applyFill="1" applyBorder="1" applyAlignment="1">
      <alignment horizontal="left"/>
    </xf>
    <xf numFmtId="0" fontId="1" fillId="5" borderId="1" xfId="0" applyFont="1" applyFill="1" applyBorder="1" applyAlignment="1">
      <alignment horizontal="center" vertical="center"/>
    </xf>
    <xf numFmtId="43" fontId="1" fillId="5" borderId="1" xfId="1" applyFont="1" applyFill="1" applyBorder="1" applyAlignment="1">
      <alignment horizontal="center" vertical="center"/>
    </xf>
    <xf numFmtId="2" fontId="0" fillId="0" borderId="0" xfId="0" applyNumberFormat="1"/>
    <xf numFmtId="165" fontId="0" fillId="0" borderId="0" xfId="0" applyNumberFormat="1"/>
    <xf numFmtId="0" fontId="16" fillId="4" borderId="0" xfId="3" applyFont="1" applyFill="1" applyAlignment="1">
      <alignment horizontal="center" vertical="top" wrapText="1"/>
    </xf>
    <xf numFmtId="0" fontId="13" fillId="4" borderId="0" xfId="3" applyFont="1" applyFill="1" applyAlignment="1">
      <alignment horizontal="center" wrapText="1"/>
    </xf>
    <xf numFmtId="0" fontId="19" fillId="3" borderId="0" xfId="3" applyFont="1" applyFill="1" applyAlignment="1">
      <alignment horizontal="center" vertical="center"/>
    </xf>
    <xf numFmtId="0" fontId="15" fillId="4" borderId="0" xfId="3" applyFont="1" applyFill="1" applyAlignment="1">
      <alignment horizontal="center" vertical="center" wrapText="1"/>
    </xf>
    <xf numFmtId="0" fontId="20" fillId="4" borderId="0" xfId="3" applyFont="1" applyFill="1" applyAlignment="1">
      <alignment horizontal="center" vertical="top" wrapText="1"/>
    </xf>
    <xf numFmtId="0" fontId="9"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4" fillId="0" borderId="0" xfId="0" applyFont="1" applyAlignment="1">
      <alignment horizontal="center" vertical="center" wrapText="1"/>
    </xf>
    <xf numFmtId="0" fontId="3" fillId="0" borderId="0" xfId="0" applyFont="1" applyAlignment="1">
      <alignment horizontal="center" vertical="center"/>
    </xf>
    <xf numFmtId="0" fontId="3" fillId="0" borderId="12" xfId="0" applyFont="1" applyBorder="1" applyAlignment="1">
      <alignment horizontal="center" vertical="center"/>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0" fillId="0" borderId="12" xfId="0" applyBorder="1" applyAlignment="1">
      <alignment horizontal="center"/>
    </xf>
    <xf numFmtId="0" fontId="0" fillId="0" borderId="0" xfId="0" applyAlignment="1">
      <alignment horizont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xf>
    <xf numFmtId="2" fontId="0" fillId="0" borderId="5" xfId="0" applyNumberFormat="1"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1" fillId="0" borderId="0" xfId="0" applyFont="1" applyAlignment="1">
      <alignment horizont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2" fontId="0" fillId="0" borderId="1" xfId="0" applyNumberFormat="1" applyBorder="1" applyAlignment="1">
      <alignment horizontal="center" vertical="center"/>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cellXfs>
  <cellStyles count="4">
    <cellStyle name="Comma" xfId="1" builtinId="3"/>
    <cellStyle name="Comma 2" xfId="2" xr:uid="{00000000-0005-0000-0000-000001000000}"/>
    <cellStyle name="Normal" xfId="0" builtinId="0"/>
    <cellStyle name="Normal 2" xfId="3"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219655</xdr:colOff>
      <xdr:row>7</xdr:row>
      <xdr:rowOff>358486</xdr:rowOff>
    </xdr:from>
    <xdr:to>
      <xdr:col>8</xdr:col>
      <xdr:colOff>1099130</xdr:colOff>
      <xdr:row>21</xdr:row>
      <xdr:rowOff>69917</xdr:rowOff>
    </xdr:to>
    <xdr:pic>
      <xdr:nvPicPr>
        <xdr:cNvPr id="2" name="Picture 1">
          <a:extLst>
            <a:ext uri="{FF2B5EF4-FFF2-40B4-BE49-F238E27FC236}">
              <a16:creationId xmlns:a16="http://schemas.microsoft.com/office/drawing/2014/main" id="{31138FE7-D67E-48AC-8029-1D98A43D12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6200" y="3285259"/>
          <a:ext cx="2697885" cy="31750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bs%20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G.F.RAFT (2)"/>
    </sheetNames>
    <sheetDataSet>
      <sheetData sheetId="0">
        <row r="41">
          <cell r="P41">
            <v>3146.4356079854811</v>
          </cell>
        </row>
        <row r="42">
          <cell r="P42">
            <v>1530.7593749999999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1"/>
  <sheetViews>
    <sheetView view="pageBreakPreview" topLeftCell="A25" zoomScale="55" zoomScaleSheetLayoutView="55" workbookViewId="0">
      <selection activeCell="S56" sqref="S56"/>
    </sheetView>
  </sheetViews>
  <sheetFormatPr defaultColWidth="9.140625" defaultRowHeight="12.75" x14ac:dyDescent="0.2"/>
  <cols>
    <col min="1" max="1" width="7.42578125" style="68" customWidth="1"/>
    <col min="2" max="2" width="4" style="68" customWidth="1"/>
    <col min="3" max="3" width="11.7109375" style="68" customWidth="1"/>
    <col min="4" max="4" width="13.140625" style="68" customWidth="1"/>
    <col min="5" max="5" width="11.42578125" style="68" customWidth="1"/>
    <col min="6" max="6" width="9.140625" style="68"/>
    <col min="7" max="7" width="9.140625" style="68" customWidth="1"/>
    <col min="8" max="8" width="9.140625" style="68"/>
    <col min="9" max="9" width="34.7109375" style="68" bestFit="1" customWidth="1"/>
    <col min="10" max="10" width="9.140625" style="68"/>
    <col min="11" max="11" width="12.7109375" style="68" customWidth="1"/>
    <col min="12" max="12" width="2.5703125" style="68" customWidth="1"/>
    <col min="13" max="13" width="7.5703125" style="68" customWidth="1"/>
    <col min="14" max="16384" width="9.140625" style="68"/>
  </cols>
  <sheetData>
    <row r="1" spans="1:13" ht="42.75" customHeight="1" x14ac:dyDescent="0.2">
      <c r="A1" s="67"/>
      <c r="B1" s="67"/>
      <c r="C1" s="67"/>
      <c r="D1" s="67"/>
      <c r="E1" s="67"/>
      <c r="F1" s="67"/>
      <c r="G1" s="67"/>
      <c r="H1" s="67"/>
      <c r="I1" s="67"/>
      <c r="J1" s="67"/>
      <c r="K1" s="67"/>
      <c r="L1" s="67"/>
      <c r="M1" s="67"/>
    </row>
    <row r="2" spans="1:13" x14ac:dyDescent="0.2">
      <c r="A2" s="67"/>
      <c r="B2" s="69"/>
      <c r="C2" s="69"/>
      <c r="D2" s="69"/>
      <c r="E2" s="69"/>
      <c r="F2" s="69"/>
      <c r="G2" s="69"/>
      <c r="H2" s="69"/>
      <c r="I2" s="69"/>
      <c r="J2" s="69"/>
      <c r="K2" s="69"/>
      <c r="L2" s="69"/>
      <c r="M2" s="67"/>
    </row>
    <row r="3" spans="1:13" x14ac:dyDescent="0.2">
      <c r="A3" s="67"/>
      <c r="B3" s="69"/>
      <c r="C3" s="69"/>
      <c r="D3" s="69"/>
      <c r="E3" s="69"/>
      <c r="F3" s="69"/>
      <c r="G3" s="69"/>
      <c r="H3" s="69"/>
      <c r="I3" s="69"/>
      <c r="J3" s="69"/>
      <c r="K3" s="69"/>
      <c r="L3" s="69"/>
      <c r="M3" s="67"/>
    </row>
    <row r="4" spans="1:13" s="73" customFormat="1" ht="41.25" x14ac:dyDescent="0.8">
      <c r="A4" s="70"/>
      <c r="B4" s="71"/>
      <c r="C4" s="98" t="s">
        <v>0</v>
      </c>
      <c r="D4" s="98"/>
      <c r="E4" s="98"/>
      <c r="F4" s="98"/>
      <c r="G4" s="98"/>
      <c r="H4" s="98"/>
      <c r="I4" s="98"/>
      <c r="J4" s="98"/>
      <c r="K4" s="98"/>
      <c r="L4" s="72"/>
      <c r="M4" s="70"/>
    </row>
    <row r="5" spans="1:13" s="73" customFormat="1" ht="41.25" x14ac:dyDescent="0.8">
      <c r="A5" s="70"/>
      <c r="B5" s="71"/>
      <c r="C5" s="98"/>
      <c r="D5" s="98"/>
      <c r="E5" s="98"/>
      <c r="F5" s="98"/>
      <c r="G5" s="98"/>
      <c r="H5" s="98"/>
      <c r="I5" s="98"/>
      <c r="J5" s="98"/>
      <c r="K5" s="98"/>
      <c r="L5" s="72"/>
      <c r="M5" s="70"/>
    </row>
    <row r="6" spans="1:13" s="73" customFormat="1" ht="41.25" x14ac:dyDescent="0.8">
      <c r="A6" s="70"/>
      <c r="B6" s="71"/>
      <c r="C6" s="77"/>
      <c r="D6" s="77"/>
      <c r="E6" s="77"/>
      <c r="F6" s="77"/>
      <c r="G6" s="77"/>
      <c r="H6" s="77"/>
      <c r="I6" s="77"/>
      <c r="J6" s="77"/>
      <c r="K6" s="77"/>
      <c r="L6" s="72"/>
      <c r="M6" s="70"/>
    </row>
    <row r="7" spans="1:13" s="73" customFormat="1" ht="41.25" x14ac:dyDescent="0.8">
      <c r="A7" s="70"/>
      <c r="B7" s="71"/>
      <c r="C7" s="77"/>
      <c r="D7" s="77"/>
      <c r="E7" s="77"/>
      <c r="F7" s="77"/>
      <c r="G7" s="77"/>
      <c r="H7" s="77"/>
      <c r="I7" s="77"/>
      <c r="J7" s="77"/>
      <c r="K7" s="77"/>
      <c r="L7" s="72"/>
      <c r="M7" s="70"/>
    </row>
    <row r="8" spans="1:13" s="73" customFormat="1" ht="41.25" x14ac:dyDescent="0.8">
      <c r="A8" s="70"/>
      <c r="B8" s="71"/>
      <c r="C8" s="77"/>
      <c r="D8" s="77"/>
      <c r="E8" s="77"/>
      <c r="F8" s="77"/>
      <c r="G8" s="77"/>
      <c r="H8" s="77"/>
      <c r="I8" s="77"/>
      <c r="J8" s="77"/>
      <c r="K8" s="77"/>
      <c r="L8" s="72"/>
      <c r="M8" s="70"/>
    </row>
    <row r="9" spans="1:13" s="73" customFormat="1" ht="41.25" x14ac:dyDescent="0.8">
      <c r="A9" s="70"/>
      <c r="B9" s="71"/>
      <c r="C9" s="77"/>
      <c r="D9" s="77"/>
      <c r="E9" s="77"/>
      <c r="F9" s="77"/>
      <c r="G9" s="77"/>
      <c r="H9" s="77"/>
      <c r="I9" s="77"/>
      <c r="J9" s="77"/>
      <c r="K9" s="77"/>
      <c r="L9" s="72"/>
      <c r="M9" s="70"/>
    </row>
    <row r="10" spans="1:13" ht="31.5" x14ac:dyDescent="0.6">
      <c r="A10" s="67"/>
      <c r="B10" s="69"/>
      <c r="C10" s="74"/>
      <c r="D10" s="74"/>
      <c r="E10" s="74"/>
      <c r="F10" s="74"/>
      <c r="G10" s="74"/>
      <c r="H10" s="74"/>
      <c r="I10" s="74"/>
      <c r="J10" s="74"/>
      <c r="K10" s="74"/>
      <c r="L10" s="74"/>
      <c r="M10" s="67"/>
    </row>
    <row r="11" spans="1:13" ht="31.5" x14ac:dyDescent="0.6">
      <c r="A11" s="67"/>
      <c r="B11" s="69"/>
      <c r="C11" s="74"/>
      <c r="D11" s="74"/>
      <c r="E11" s="74"/>
      <c r="F11" s="74"/>
      <c r="G11" s="74"/>
      <c r="H11" s="74"/>
      <c r="I11" s="74"/>
      <c r="J11" s="74"/>
      <c r="K11" s="74"/>
      <c r="L11" s="74"/>
      <c r="M11" s="67"/>
    </row>
    <row r="12" spans="1:13" x14ac:dyDescent="0.2">
      <c r="A12" s="67"/>
      <c r="B12" s="69"/>
      <c r="C12" s="69"/>
      <c r="D12" s="69"/>
      <c r="E12" s="69"/>
      <c r="F12" s="69"/>
      <c r="G12" s="69"/>
      <c r="H12" s="69"/>
      <c r="I12" s="69"/>
      <c r="J12" s="69"/>
      <c r="K12" s="69"/>
      <c r="L12" s="69"/>
      <c r="M12" s="67"/>
    </row>
    <row r="13" spans="1:13" x14ac:dyDescent="0.2">
      <c r="A13" s="67"/>
      <c r="B13" s="69"/>
      <c r="C13" s="69"/>
      <c r="D13" s="69"/>
      <c r="E13" s="69"/>
      <c r="F13" s="69"/>
      <c r="G13" s="69"/>
      <c r="H13" s="69"/>
      <c r="I13" s="69"/>
      <c r="J13" s="69"/>
      <c r="K13" s="69"/>
      <c r="L13" s="69"/>
      <c r="M13" s="67"/>
    </row>
    <row r="14" spans="1:13" x14ac:dyDescent="0.2">
      <c r="A14" s="67"/>
      <c r="B14" s="69"/>
      <c r="C14" s="69"/>
      <c r="D14" s="69"/>
      <c r="E14" s="69"/>
      <c r="F14" s="69"/>
      <c r="G14" s="69"/>
      <c r="H14" s="69"/>
      <c r="I14" s="69"/>
      <c r="J14" s="69"/>
      <c r="K14" s="69"/>
      <c r="L14" s="69"/>
      <c r="M14" s="67"/>
    </row>
    <row r="15" spans="1:13" x14ac:dyDescent="0.2">
      <c r="A15" s="67"/>
      <c r="B15" s="69"/>
      <c r="C15" s="69"/>
      <c r="D15" s="69"/>
      <c r="E15" s="69"/>
      <c r="F15" s="69"/>
      <c r="G15" s="69"/>
      <c r="H15" s="69"/>
      <c r="I15" s="69"/>
      <c r="J15" s="69"/>
      <c r="K15" s="69"/>
      <c r="L15" s="69"/>
      <c r="M15" s="67"/>
    </row>
    <row r="16" spans="1:13" x14ac:dyDescent="0.2">
      <c r="A16" s="67"/>
      <c r="B16" s="69"/>
      <c r="C16" s="69"/>
      <c r="D16" s="69"/>
      <c r="E16" s="69"/>
      <c r="F16" s="69"/>
      <c r="G16" s="69"/>
      <c r="H16" s="69"/>
      <c r="I16" s="69"/>
      <c r="J16" s="69"/>
      <c r="K16" s="69"/>
      <c r="L16" s="69"/>
      <c r="M16" s="67"/>
    </row>
    <row r="17" spans="1:13" ht="18" customHeight="1" x14ac:dyDescent="0.2">
      <c r="A17" s="67"/>
      <c r="B17" s="69"/>
      <c r="C17" s="69"/>
      <c r="D17" s="69"/>
      <c r="E17" s="69"/>
      <c r="F17" s="69"/>
      <c r="G17" s="69"/>
      <c r="H17" s="69"/>
      <c r="I17" s="69"/>
      <c r="J17" s="69"/>
      <c r="K17" s="69"/>
      <c r="L17" s="69"/>
      <c r="M17" s="67"/>
    </row>
    <row r="18" spans="1:13" x14ac:dyDescent="0.2">
      <c r="A18" s="67"/>
      <c r="B18" s="69"/>
      <c r="C18" s="69"/>
      <c r="D18" s="69"/>
      <c r="E18" s="69"/>
      <c r="F18" s="69"/>
      <c r="G18" s="69"/>
      <c r="H18" s="69"/>
      <c r="I18" s="69"/>
      <c r="J18" s="69"/>
      <c r="K18" s="69"/>
      <c r="L18" s="69"/>
      <c r="M18" s="67"/>
    </row>
    <row r="19" spans="1:13" x14ac:dyDescent="0.2">
      <c r="A19" s="67"/>
      <c r="B19" s="69"/>
      <c r="C19" s="69"/>
      <c r="D19" s="69"/>
      <c r="E19" s="69"/>
      <c r="F19" s="69"/>
      <c r="G19" s="69"/>
      <c r="H19" s="69"/>
      <c r="I19" s="69"/>
      <c r="J19" s="69"/>
      <c r="K19" s="69"/>
      <c r="L19" s="69"/>
      <c r="M19" s="67"/>
    </row>
    <row r="20" spans="1:13" x14ac:dyDescent="0.2">
      <c r="A20" s="67"/>
      <c r="B20" s="69"/>
      <c r="C20" s="69"/>
      <c r="D20" s="69"/>
      <c r="E20" s="69"/>
      <c r="F20" s="69"/>
      <c r="G20" s="69"/>
      <c r="H20" s="69"/>
      <c r="I20" s="69"/>
      <c r="J20" s="69"/>
      <c r="K20" s="69"/>
      <c r="L20" s="69"/>
      <c r="M20" s="67"/>
    </row>
    <row r="21" spans="1:13" x14ac:dyDescent="0.2">
      <c r="A21" s="67"/>
      <c r="B21" s="69"/>
      <c r="C21" s="69"/>
      <c r="D21" s="69"/>
      <c r="E21" s="69"/>
      <c r="F21" s="69"/>
      <c r="G21" s="69"/>
      <c r="H21" s="69"/>
      <c r="I21" s="69"/>
      <c r="J21" s="69"/>
      <c r="K21" s="69"/>
      <c r="L21" s="69"/>
      <c r="M21" s="67"/>
    </row>
    <row r="22" spans="1:13" ht="46.5" customHeight="1" x14ac:dyDescent="0.2">
      <c r="A22" s="67"/>
      <c r="B22" s="69"/>
      <c r="C22" s="69"/>
      <c r="D22" s="69"/>
      <c r="E22" s="69"/>
      <c r="F22" s="69"/>
      <c r="G22" s="69"/>
      <c r="H22" s="69"/>
      <c r="I22" s="69"/>
      <c r="J22" s="69"/>
      <c r="K22" s="69"/>
      <c r="L22" s="69"/>
      <c r="M22" s="67"/>
    </row>
    <row r="23" spans="1:13" x14ac:dyDescent="0.2">
      <c r="A23" s="67"/>
      <c r="B23" s="69"/>
      <c r="C23" s="69"/>
      <c r="D23" s="69"/>
      <c r="E23" s="69"/>
      <c r="F23" s="69"/>
      <c r="G23" s="69"/>
      <c r="H23" s="69"/>
      <c r="I23" s="69"/>
      <c r="J23" s="69"/>
      <c r="K23" s="69"/>
      <c r="L23" s="69"/>
      <c r="M23" s="67"/>
    </row>
    <row r="24" spans="1:13" x14ac:dyDescent="0.2">
      <c r="A24" s="67"/>
      <c r="B24" s="69"/>
      <c r="C24" s="69"/>
      <c r="D24" s="69"/>
      <c r="E24" s="69"/>
      <c r="F24" s="69"/>
      <c r="G24" s="69"/>
      <c r="H24" s="69"/>
      <c r="I24" s="69"/>
      <c r="J24" s="69"/>
      <c r="K24" s="69"/>
      <c r="L24" s="69"/>
      <c r="M24" s="67"/>
    </row>
    <row r="25" spans="1:13" x14ac:dyDescent="0.2">
      <c r="A25" s="67"/>
      <c r="B25" s="69"/>
      <c r="C25" s="69"/>
      <c r="D25" s="69"/>
      <c r="E25" s="69"/>
      <c r="F25" s="69"/>
      <c r="G25" s="69"/>
      <c r="H25" s="69"/>
      <c r="I25" s="69"/>
      <c r="J25" s="69"/>
      <c r="K25" s="69"/>
      <c r="L25" s="69"/>
      <c r="M25" s="67"/>
    </row>
    <row r="26" spans="1:13" x14ac:dyDescent="0.2">
      <c r="A26" s="67"/>
      <c r="B26" s="69"/>
      <c r="C26" s="69"/>
      <c r="D26" s="69"/>
      <c r="E26" s="69"/>
      <c r="F26" s="69"/>
      <c r="G26" s="69"/>
      <c r="H26" s="69"/>
      <c r="I26" s="69"/>
      <c r="J26" s="69"/>
      <c r="K26" s="69"/>
      <c r="L26" s="69"/>
      <c r="M26" s="67"/>
    </row>
    <row r="27" spans="1:13" x14ac:dyDescent="0.2">
      <c r="A27" s="67"/>
      <c r="B27" s="69"/>
      <c r="C27" s="69"/>
      <c r="D27" s="69"/>
      <c r="E27" s="69"/>
      <c r="F27" s="69"/>
      <c r="G27" s="69"/>
      <c r="H27" s="69"/>
      <c r="I27" s="69"/>
      <c r="J27" s="69"/>
      <c r="K27" s="69"/>
      <c r="L27" s="69"/>
      <c r="M27" s="67"/>
    </row>
    <row r="28" spans="1:13" x14ac:dyDescent="0.2">
      <c r="A28" s="67"/>
      <c r="B28" s="69"/>
      <c r="C28" s="69"/>
      <c r="D28" s="69"/>
      <c r="E28" s="69"/>
      <c r="F28" s="69"/>
      <c r="G28" s="69"/>
      <c r="H28" s="69"/>
      <c r="I28" s="69"/>
      <c r="J28" s="69"/>
      <c r="K28" s="69"/>
      <c r="L28" s="69"/>
      <c r="M28" s="67"/>
    </row>
    <row r="29" spans="1:13" x14ac:dyDescent="0.2">
      <c r="A29" s="67"/>
      <c r="B29" s="69"/>
      <c r="C29" s="69"/>
      <c r="D29" s="69"/>
      <c r="E29" s="69"/>
      <c r="F29" s="69"/>
      <c r="G29" s="69"/>
      <c r="H29" s="69"/>
      <c r="I29" s="69"/>
      <c r="J29" s="69"/>
      <c r="K29" s="69"/>
      <c r="L29" s="69"/>
      <c r="M29" s="67"/>
    </row>
    <row r="30" spans="1:13" x14ac:dyDescent="0.2">
      <c r="A30" s="67"/>
      <c r="B30" s="69"/>
      <c r="C30" s="69"/>
      <c r="D30" s="69"/>
      <c r="E30" s="69"/>
      <c r="F30" s="69"/>
      <c r="G30" s="69"/>
      <c r="H30" s="69"/>
      <c r="I30" s="69"/>
      <c r="J30" s="69"/>
      <c r="K30" s="69"/>
      <c r="L30" s="69"/>
      <c r="M30" s="67"/>
    </row>
    <row r="31" spans="1:13" x14ac:dyDescent="0.2">
      <c r="A31" s="67"/>
      <c r="B31" s="69"/>
      <c r="C31" s="69"/>
      <c r="D31" s="69"/>
      <c r="E31" s="69"/>
      <c r="F31" s="69"/>
      <c r="G31" s="69"/>
      <c r="H31" s="69"/>
      <c r="I31" s="69"/>
      <c r="J31" s="69"/>
      <c r="K31" s="69"/>
      <c r="L31" s="69"/>
      <c r="M31" s="67"/>
    </row>
    <row r="32" spans="1:13" ht="24.75" customHeight="1" x14ac:dyDescent="0.2">
      <c r="A32" s="67"/>
      <c r="B32" s="69"/>
      <c r="C32" s="69"/>
      <c r="D32" s="69"/>
      <c r="E32" s="69"/>
      <c r="F32" s="69"/>
      <c r="G32" s="69"/>
      <c r="H32" s="69"/>
      <c r="I32" s="69"/>
      <c r="J32" s="69"/>
      <c r="K32" s="69"/>
      <c r="L32" s="69"/>
      <c r="M32" s="67"/>
    </row>
    <row r="33" spans="1:13" ht="41.25" customHeight="1" x14ac:dyDescent="0.2">
      <c r="A33" s="67"/>
      <c r="B33" s="69"/>
      <c r="C33" s="69"/>
      <c r="D33" s="99" t="s">
        <v>1</v>
      </c>
      <c r="E33" s="99"/>
      <c r="F33" s="99"/>
      <c r="G33" s="99"/>
      <c r="H33" s="99"/>
      <c r="I33" s="99"/>
      <c r="J33" s="99"/>
      <c r="K33" s="69"/>
      <c r="L33" s="69"/>
      <c r="M33" s="67"/>
    </row>
    <row r="34" spans="1:13" x14ac:dyDescent="0.2">
      <c r="A34" s="67"/>
      <c r="B34" s="69"/>
      <c r="C34" s="69"/>
      <c r="D34" s="69"/>
      <c r="E34" s="69"/>
      <c r="F34" s="69"/>
      <c r="G34" s="69"/>
      <c r="H34" s="69"/>
      <c r="I34" s="69"/>
      <c r="J34" s="69"/>
      <c r="K34" s="69"/>
      <c r="L34" s="69"/>
      <c r="M34" s="67"/>
    </row>
    <row r="35" spans="1:13" x14ac:dyDescent="0.2">
      <c r="A35" s="67"/>
      <c r="B35" s="69"/>
      <c r="C35" s="69"/>
      <c r="D35" s="69"/>
      <c r="E35" s="69"/>
      <c r="F35" s="69"/>
      <c r="G35" s="69"/>
      <c r="H35" s="69"/>
      <c r="I35" s="69"/>
      <c r="J35" s="69"/>
      <c r="K35" s="69"/>
      <c r="L35" s="69"/>
      <c r="M35" s="67"/>
    </row>
    <row r="36" spans="1:13" x14ac:dyDescent="0.2">
      <c r="A36" s="67"/>
      <c r="B36" s="69"/>
      <c r="C36" s="69"/>
      <c r="D36" s="69"/>
      <c r="E36" s="69"/>
      <c r="F36" s="69"/>
      <c r="G36" s="69"/>
      <c r="H36" s="69"/>
      <c r="I36" s="69"/>
      <c r="J36" s="69"/>
      <c r="K36" s="69"/>
      <c r="L36" s="69"/>
      <c r="M36" s="67"/>
    </row>
    <row r="37" spans="1:13" ht="61.5" customHeight="1" x14ac:dyDescent="0.2">
      <c r="A37" s="67"/>
      <c r="B37" s="69"/>
      <c r="C37" s="100"/>
      <c r="D37" s="100"/>
      <c r="E37" s="100"/>
      <c r="F37" s="100"/>
      <c r="G37" s="100"/>
      <c r="H37" s="100"/>
      <c r="I37" s="100"/>
      <c r="J37" s="100"/>
      <c r="K37" s="100"/>
      <c r="L37" s="75"/>
      <c r="M37" s="67"/>
    </row>
    <row r="38" spans="1:13" ht="120" customHeight="1" x14ac:dyDescent="0.2">
      <c r="A38" s="67"/>
      <c r="B38" s="69"/>
      <c r="C38" s="101" t="s">
        <v>2</v>
      </c>
      <c r="D38" s="101"/>
      <c r="E38" s="101"/>
      <c r="F38" s="101"/>
      <c r="G38" s="101"/>
      <c r="H38" s="101"/>
      <c r="I38" s="101"/>
      <c r="J38" s="101"/>
      <c r="K38" s="101"/>
      <c r="L38" s="75"/>
      <c r="M38" s="67"/>
    </row>
    <row r="39" spans="1:13" ht="14.25" customHeight="1" x14ac:dyDescent="0.2">
      <c r="A39" s="67"/>
      <c r="B39" s="69"/>
      <c r="C39" s="97"/>
      <c r="D39" s="97"/>
      <c r="E39" s="97"/>
      <c r="F39" s="97"/>
      <c r="G39" s="97"/>
      <c r="H39" s="97"/>
      <c r="I39" s="97"/>
      <c r="J39" s="97"/>
      <c r="K39" s="97"/>
      <c r="L39" s="75"/>
      <c r="M39" s="67"/>
    </row>
    <row r="40" spans="1:13" x14ac:dyDescent="0.2">
      <c r="A40" s="67"/>
      <c r="B40" s="69"/>
      <c r="C40" s="69"/>
      <c r="D40" s="69"/>
      <c r="E40" s="69"/>
      <c r="F40" s="69"/>
      <c r="G40" s="69"/>
      <c r="H40" s="69"/>
      <c r="I40" s="69"/>
      <c r="J40" s="69"/>
      <c r="K40" s="69"/>
      <c r="L40" s="69"/>
      <c r="M40" s="67"/>
    </row>
    <row r="41" spans="1:13" x14ac:dyDescent="0.2">
      <c r="A41" s="67"/>
      <c r="B41" s="69"/>
      <c r="C41" s="69"/>
      <c r="D41" s="69"/>
      <c r="E41" s="69"/>
      <c r="F41" s="69"/>
      <c r="G41" s="69"/>
      <c r="H41" s="69"/>
      <c r="I41" s="69"/>
      <c r="J41" s="69"/>
      <c r="K41" s="69"/>
      <c r="L41" s="69"/>
      <c r="M41" s="67"/>
    </row>
    <row r="42" spans="1:13" x14ac:dyDescent="0.2">
      <c r="A42" s="67"/>
      <c r="B42" s="69"/>
      <c r="C42" s="69"/>
      <c r="D42" s="69"/>
      <c r="E42" s="69"/>
      <c r="F42" s="69"/>
      <c r="G42" s="69"/>
      <c r="H42" s="69"/>
      <c r="I42" s="69"/>
      <c r="J42" s="69"/>
      <c r="K42" s="69"/>
      <c r="L42" s="69"/>
      <c r="M42" s="67"/>
    </row>
    <row r="43" spans="1:13" x14ac:dyDescent="0.2">
      <c r="A43" s="67"/>
      <c r="B43" s="69"/>
      <c r="C43" s="69"/>
      <c r="D43" s="69"/>
      <c r="E43" s="69"/>
      <c r="F43" s="69"/>
      <c r="G43" s="76"/>
      <c r="H43" s="69"/>
      <c r="I43" s="69"/>
      <c r="J43" s="69"/>
      <c r="K43" s="69"/>
      <c r="L43" s="69"/>
      <c r="M43" s="67"/>
    </row>
    <row r="44" spans="1:13" x14ac:dyDescent="0.2">
      <c r="A44" s="67"/>
      <c r="B44" s="69"/>
      <c r="C44" s="69"/>
      <c r="D44" s="69"/>
      <c r="E44" s="69"/>
      <c r="F44" s="69"/>
      <c r="G44" s="69"/>
      <c r="H44" s="69"/>
      <c r="I44" s="69"/>
      <c r="J44" s="69"/>
      <c r="K44" s="69"/>
      <c r="L44" s="69"/>
      <c r="M44" s="67"/>
    </row>
    <row r="45" spans="1:13" x14ac:dyDescent="0.2">
      <c r="A45" s="67"/>
      <c r="B45" s="69"/>
      <c r="C45" s="69"/>
      <c r="D45" s="69"/>
      <c r="E45" s="69"/>
      <c r="F45" s="69"/>
      <c r="G45" s="69"/>
      <c r="H45" s="69"/>
      <c r="I45" s="69"/>
      <c r="J45" s="69"/>
      <c r="K45" s="69"/>
      <c r="L45" s="69"/>
      <c r="M45" s="67"/>
    </row>
    <row r="46" spans="1:13" x14ac:dyDescent="0.2">
      <c r="A46" s="67"/>
      <c r="B46" s="69"/>
      <c r="C46" s="69"/>
      <c r="D46" s="69"/>
      <c r="E46" s="69"/>
      <c r="F46" s="69"/>
      <c r="G46" s="69"/>
      <c r="H46" s="69"/>
      <c r="I46" s="69"/>
      <c r="J46" s="69"/>
      <c r="K46" s="69"/>
      <c r="L46" s="69"/>
      <c r="M46" s="67"/>
    </row>
    <row r="47" spans="1:13" x14ac:dyDescent="0.2">
      <c r="A47" s="67"/>
      <c r="B47" s="69"/>
      <c r="C47" s="69"/>
      <c r="D47" s="69"/>
      <c r="E47" s="69"/>
      <c r="F47" s="69"/>
      <c r="G47" s="69"/>
      <c r="H47" s="69"/>
      <c r="I47" s="69"/>
      <c r="J47" s="69"/>
      <c r="K47" s="69"/>
      <c r="L47" s="69"/>
      <c r="M47" s="67"/>
    </row>
    <row r="48" spans="1:13" x14ac:dyDescent="0.2">
      <c r="A48" s="67"/>
      <c r="B48" s="69"/>
      <c r="C48" s="69"/>
      <c r="D48" s="69"/>
      <c r="E48" s="69"/>
      <c r="F48" s="69"/>
      <c r="G48" s="69"/>
      <c r="H48" s="69"/>
      <c r="I48" s="69"/>
      <c r="J48" s="69"/>
      <c r="K48" s="69"/>
      <c r="L48" s="69"/>
      <c r="M48" s="67"/>
    </row>
    <row r="49" spans="1:13" x14ac:dyDescent="0.2">
      <c r="A49" s="67"/>
      <c r="B49" s="69"/>
      <c r="C49" s="69"/>
      <c r="D49" s="69"/>
      <c r="E49" s="69"/>
      <c r="F49" s="69"/>
      <c r="G49" s="69"/>
      <c r="H49" s="69"/>
      <c r="I49" s="69"/>
      <c r="J49" s="69"/>
      <c r="K49" s="69"/>
      <c r="L49" s="69"/>
      <c r="M49" s="67"/>
    </row>
    <row r="50" spans="1:13" x14ac:dyDescent="0.2">
      <c r="A50" s="67"/>
      <c r="B50" s="69"/>
      <c r="C50" s="69"/>
      <c r="D50" s="69"/>
      <c r="E50" s="69"/>
      <c r="F50" s="69"/>
      <c r="G50" s="69"/>
      <c r="H50" s="69"/>
      <c r="I50" s="69"/>
      <c r="J50" s="69"/>
      <c r="K50" s="69"/>
      <c r="L50" s="69"/>
      <c r="M50" s="67"/>
    </row>
    <row r="51" spans="1:13" x14ac:dyDescent="0.2">
      <c r="A51" s="67"/>
      <c r="B51" s="69"/>
      <c r="C51" s="69"/>
      <c r="D51" s="69"/>
      <c r="E51" s="69"/>
      <c r="F51" s="69"/>
      <c r="G51" s="69"/>
      <c r="H51" s="69"/>
      <c r="I51" s="69"/>
      <c r="J51" s="69"/>
      <c r="K51" s="69"/>
      <c r="L51" s="69"/>
      <c r="M51" s="67"/>
    </row>
    <row r="52" spans="1:13" x14ac:dyDescent="0.2">
      <c r="A52" s="67"/>
      <c r="B52" s="69"/>
      <c r="C52" s="69"/>
      <c r="D52" s="69"/>
      <c r="E52" s="69"/>
      <c r="F52" s="69"/>
      <c r="G52" s="69"/>
      <c r="H52" s="69"/>
      <c r="I52" s="69"/>
      <c r="J52" s="69"/>
      <c r="K52" s="69"/>
      <c r="L52" s="69"/>
      <c r="M52" s="67"/>
    </row>
    <row r="53" spans="1:13" x14ac:dyDescent="0.2">
      <c r="A53" s="67"/>
      <c r="B53" s="69"/>
      <c r="C53" s="69"/>
      <c r="D53" s="69"/>
      <c r="E53" s="69"/>
      <c r="F53" s="69"/>
      <c r="G53" s="69"/>
      <c r="H53" s="69"/>
      <c r="I53" s="69"/>
      <c r="J53" s="69"/>
      <c r="K53" s="69"/>
      <c r="L53" s="69"/>
      <c r="M53" s="67"/>
    </row>
    <row r="54" spans="1:13" x14ac:dyDescent="0.2">
      <c r="A54" s="67"/>
      <c r="B54" s="69"/>
      <c r="C54" s="69"/>
      <c r="D54" s="69"/>
      <c r="E54" s="69"/>
      <c r="F54" s="69"/>
      <c r="G54" s="69"/>
      <c r="H54" s="69"/>
      <c r="I54" s="69"/>
      <c r="J54" s="69"/>
      <c r="K54" s="69"/>
      <c r="L54" s="69"/>
      <c r="M54" s="67"/>
    </row>
    <row r="55" spans="1:13" x14ac:dyDescent="0.2">
      <c r="A55" s="67"/>
      <c r="B55" s="69"/>
      <c r="C55" s="69"/>
      <c r="D55" s="69"/>
      <c r="E55" s="69"/>
      <c r="F55" s="69"/>
      <c r="G55" s="69"/>
      <c r="H55" s="69"/>
      <c r="I55" s="69"/>
      <c r="J55" s="69"/>
      <c r="K55" s="69"/>
      <c r="L55" s="69"/>
      <c r="M55" s="67"/>
    </row>
    <row r="56" spans="1:13" x14ac:dyDescent="0.2">
      <c r="A56" s="67"/>
      <c r="B56" s="69"/>
      <c r="C56" s="69"/>
      <c r="D56" s="69"/>
      <c r="E56" s="69"/>
      <c r="F56" s="69"/>
      <c r="G56" s="69"/>
      <c r="H56" s="69"/>
      <c r="I56" s="69"/>
      <c r="J56" s="69"/>
      <c r="K56" s="69"/>
      <c r="L56" s="69"/>
      <c r="M56" s="67"/>
    </row>
    <row r="57" spans="1:13" x14ac:dyDescent="0.2">
      <c r="A57" s="67"/>
      <c r="B57" s="69"/>
      <c r="C57" s="69"/>
      <c r="D57" s="69"/>
      <c r="E57" s="69"/>
      <c r="F57" s="69"/>
      <c r="G57" s="69"/>
      <c r="H57" s="69"/>
      <c r="I57" s="69"/>
      <c r="J57" s="69"/>
      <c r="K57" s="69"/>
      <c r="L57" s="69"/>
      <c r="M57" s="67"/>
    </row>
    <row r="58" spans="1:13" ht="39.75" customHeight="1" x14ac:dyDescent="0.2">
      <c r="A58" s="67"/>
      <c r="B58" s="67"/>
      <c r="C58" s="67"/>
      <c r="D58" s="67"/>
      <c r="E58" s="67"/>
      <c r="F58" s="67"/>
      <c r="G58" s="67"/>
      <c r="H58" s="67"/>
      <c r="I58" s="67"/>
      <c r="J58" s="67"/>
      <c r="K58" s="67"/>
      <c r="L58" s="67"/>
      <c r="M58" s="67"/>
    </row>
    <row r="59" spans="1:13" x14ac:dyDescent="0.2">
      <c r="C59" s="69"/>
      <c r="D59" s="69"/>
      <c r="E59" s="69"/>
      <c r="F59" s="69"/>
      <c r="G59" s="69"/>
      <c r="H59" s="69"/>
      <c r="I59" s="69"/>
      <c r="J59" s="69"/>
      <c r="K59" s="69"/>
      <c r="L59" s="69"/>
    </row>
    <row r="60" spans="1:13" x14ac:dyDescent="0.2">
      <c r="C60" s="69"/>
      <c r="D60" s="69"/>
      <c r="E60" s="69"/>
      <c r="F60" s="69"/>
      <c r="G60" s="69"/>
      <c r="H60" s="69"/>
      <c r="I60" s="69"/>
      <c r="J60" s="69"/>
      <c r="K60" s="69"/>
      <c r="L60" s="69"/>
    </row>
    <row r="61" spans="1:13" x14ac:dyDescent="0.2">
      <c r="C61" s="69"/>
      <c r="D61" s="69"/>
      <c r="E61" s="69"/>
      <c r="F61" s="69"/>
      <c r="G61" s="69"/>
      <c r="H61" s="69"/>
      <c r="I61" s="69"/>
      <c r="J61" s="69"/>
      <c r="K61" s="69"/>
      <c r="L61" s="69"/>
    </row>
  </sheetData>
  <mergeCells count="5">
    <mergeCell ref="C39:K39"/>
    <mergeCell ref="C4:K5"/>
    <mergeCell ref="D33:J33"/>
    <mergeCell ref="C37:K37"/>
    <mergeCell ref="C38:K38"/>
  </mergeCells>
  <printOptions horizontalCentered="1" verticalCentered="1"/>
  <pageMargins left="0.7" right="0.7" top="0.75" bottom="0.75" header="0.3" footer="0.3"/>
  <pageSetup paperSize="9" scale="5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95"/>
  <sheetViews>
    <sheetView topLeftCell="A67" workbookViewId="0">
      <selection activeCell="C93" sqref="C93:G93"/>
    </sheetView>
  </sheetViews>
  <sheetFormatPr defaultRowHeight="15" x14ac:dyDescent="0.25"/>
  <cols>
    <col min="1" max="1" width="5.42578125" style="34" bestFit="1" customWidth="1"/>
    <col min="2" max="2" width="22.5703125" customWidth="1"/>
    <col min="8" max="8" width="10" bestFit="1" customWidth="1"/>
  </cols>
  <sheetData>
    <row r="1" spans="1:8" ht="39.75" customHeight="1" x14ac:dyDescent="0.25">
      <c r="A1" s="138" t="str">
        <f>'C-CW-SHEET'!A1:F1</f>
        <v>GGHS Mari Kanjoor District Attock
Construction of 01. No. Additional C/Room &amp; Rehabilitation of Existing Building</v>
      </c>
      <c r="B1" s="138"/>
      <c r="C1" s="138"/>
      <c r="D1" s="138"/>
      <c r="E1" s="138"/>
      <c r="F1" s="138"/>
      <c r="G1" s="138"/>
      <c r="H1" s="138"/>
    </row>
    <row r="2" spans="1:8" x14ac:dyDescent="0.25">
      <c r="A2" s="139"/>
      <c r="B2" s="139"/>
      <c r="C2" s="139"/>
      <c r="D2" s="139"/>
      <c r="E2" s="139"/>
      <c r="F2" s="139"/>
      <c r="G2" s="139"/>
      <c r="H2" s="139"/>
    </row>
    <row r="3" spans="1:8" ht="64.5" customHeight="1" x14ac:dyDescent="0.25">
      <c r="A3" s="36" t="s">
        <v>289</v>
      </c>
      <c r="B3" s="124" t="str">
        <f>REHAB!B3</f>
        <v>Dismantling cement concrete plain 1:4:8.</v>
      </c>
      <c r="C3" s="125"/>
      <c r="D3" s="125"/>
      <c r="E3" s="125"/>
      <c r="F3" s="125"/>
      <c r="G3" s="125"/>
      <c r="H3" s="126"/>
    </row>
    <row r="4" spans="1:8" s="3" customFormat="1" x14ac:dyDescent="0.25">
      <c r="A4" s="127" t="s">
        <v>290</v>
      </c>
      <c r="B4" s="129" t="s">
        <v>25</v>
      </c>
      <c r="C4" s="129" t="s">
        <v>26</v>
      </c>
      <c r="D4" s="129" t="s">
        <v>291</v>
      </c>
      <c r="E4" s="131" t="s">
        <v>292</v>
      </c>
      <c r="F4" s="131"/>
      <c r="G4" s="131"/>
      <c r="H4" s="129" t="s">
        <v>27</v>
      </c>
    </row>
    <row r="5" spans="1:8" s="3" customFormat="1" x14ac:dyDescent="0.25">
      <c r="A5" s="128"/>
      <c r="B5" s="130"/>
      <c r="C5" s="130"/>
      <c r="D5" s="130"/>
      <c r="E5" s="14" t="s">
        <v>293</v>
      </c>
      <c r="F5" s="14" t="s">
        <v>294</v>
      </c>
      <c r="G5" s="14" t="s">
        <v>295</v>
      </c>
      <c r="H5" s="130"/>
    </row>
    <row r="6" spans="1:8" x14ac:dyDescent="0.25">
      <c r="A6" s="33">
        <v>1</v>
      </c>
      <c r="B6" s="51" t="s">
        <v>296</v>
      </c>
      <c r="C6" s="2" t="s">
        <v>297</v>
      </c>
      <c r="D6" s="2">
        <v>6</v>
      </c>
      <c r="E6" s="2">
        <v>9</v>
      </c>
      <c r="F6" s="2">
        <v>9</v>
      </c>
      <c r="G6" s="2">
        <v>0.25</v>
      </c>
      <c r="H6" s="16">
        <f t="shared" ref="H6:H14" si="0">G6*F6*E6*D6</f>
        <v>121.5</v>
      </c>
    </row>
    <row r="7" spans="1:8" x14ac:dyDescent="0.25">
      <c r="A7" s="33">
        <v>2</v>
      </c>
      <c r="B7" s="51" t="s">
        <v>298</v>
      </c>
      <c r="C7" s="2" t="s">
        <v>297</v>
      </c>
      <c r="D7" s="2">
        <v>3</v>
      </c>
      <c r="E7" s="2">
        <v>5</v>
      </c>
      <c r="F7" s="2">
        <v>5</v>
      </c>
      <c r="G7" s="2">
        <v>0.25</v>
      </c>
      <c r="H7" s="16">
        <f t="shared" si="0"/>
        <v>18.75</v>
      </c>
    </row>
    <row r="8" spans="1:8" x14ac:dyDescent="0.25">
      <c r="A8" s="33">
        <v>3</v>
      </c>
      <c r="B8" s="51" t="s">
        <v>299</v>
      </c>
      <c r="C8" s="2" t="s">
        <v>297</v>
      </c>
      <c r="D8" s="2">
        <v>2</v>
      </c>
      <c r="E8" s="2">
        <v>9</v>
      </c>
      <c r="F8" s="2">
        <v>4</v>
      </c>
      <c r="G8" s="2">
        <v>0.25</v>
      </c>
      <c r="H8" s="16">
        <f t="shared" si="0"/>
        <v>18</v>
      </c>
    </row>
    <row r="9" spans="1:8" x14ac:dyDescent="0.25">
      <c r="A9" s="33">
        <v>4</v>
      </c>
      <c r="B9" s="51" t="s">
        <v>299</v>
      </c>
      <c r="C9" s="2" t="s">
        <v>297</v>
      </c>
      <c r="D9" s="2">
        <v>4</v>
      </c>
      <c r="E9" s="2">
        <v>4.5</v>
      </c>
      <c r="F9" s="2">
        <v>4</v>
      </c>
      <c r="G9" s="2">
        <v>0.25</v>
      </c>
      <c r="H9" s="16">
        <f t="shared" si="0"/>
        <v>18</v>
      </c>
    </row>
    <row r="10" spans="1:8" x14ac:dyDescent="0.25">
      <c r="A10" s="33">
        <v>5</v>
      </c>
      <c r="B10" s="51" t="s">
        <v>300</v>
      </c>
      <c r="C10" s="2" t="s">
        <v>297</v>
      </c>
      <c r="D10" s="2">
        <v>3</v>
      </c>
      <c r="E10" s="2">
        <v>27</v>
      </c>
      <c r="F10" s="2">
        <v>1.5</v>
      </c>
      <c r="G10" s="2">
        <v>0.25</v>
      </c>
      <c r="H10" s="16">
        <f t="shared" si="0"/>
        <v>30.375</v>
      </c>
    </row>
    <row r="11" spans="1:8" x14ac:dyDescent="0.25">
      <c r="A11" s="33">
        <v>6</v>
      </c>
      <c r="B11" s="51" t="s">
        <v>301</v>
      </c>
      <c r="C11" s="2" t="s">
        <v>297</v>
      </c>
      <c r="D11" s="2">
        <v>3</v>
      </c>
      <c r="E11" s="2">
        <v>25</v>
      </c>
      <c r="F11" s="2">
        <v>1.5</v>
      </c>
      <c r="G11" s="2">
        <v>0.25</v>
      </c>
      <c r="H11" s="16">
        <f t="shared" si="0"/>
        <v>28.125</v>
      </c>
    </row>
    <row r="12" spans="1:8" x14ac:dyDescent="0.25">
      <c r="A12" s="33">
        <v>7</v>
      </c>
      <c r="B12" s="51" t="s">
        <v>302</v>
      </c>
      <c r="C12" s="57" t="s">
        <v>297</v>
      </c>
      <c r="D12" s="7">
        <v>1</v>
      </c>
      <c r="E12" s="7">
        <v>20</v>
      </c>
      <c r="F12" s="7">
        <v>3</v>
      </c>
      <c r="G12" s="17">
        <v>0.25</v>
      </c>
      <c r="H12" s="16">
        <f t="shared" si="0"/>
        <v>15</v>
      </c>
    </row>
    <row r="13" spans="1:8" x14ac:dyDescent="0.25">
      <c r="A13" s="33">
        <v>8</v>
      </c>
      <c r="B13" s="51" t="s">
        <v>303</v>
      </c>
      <c r="C13" s="57" t="s">
        <v>297</v>
      </c>
      <c r="D13" s="7">
        <v>1</v>
      </c>
      <c r="E13" s="7">
        <v>26</v>
      </c>
      <c r="F13" s="7">
        <v>3</v>
      </c>
      <c r="G13" s="17">
        <v>0.25</v>
      </c>
      <c r="H13" s="16">
        <f t="shared" si="0"/>
        <v>19.5</v>
      </c>
    </row>
    <row r="14" spans="1:8" x14ac:dyDescent="0.25">
      <c r="A14" s="33">
        <v>9</v>
      </c>
      <c r="B14" s="51" t="s">
        <v>304</v>
      </c>
      <c r="C14" s="57" t="s">
        <v>297</v>
      </c>
      <c r="D14" s="7">
        <v>4</v>
      </c>
      <c r="E14" s="7">
        <v>31</v>
      </c>
      <c r="F14" s="7">
        <v>2</v>
      </c>
      <c r="G14" s="17">
        <v>0.25</v>
      </c>
      <c r="H14" s="16">
        <f t="shared" si="0"/>
        <v>62</v>
      </c>
    </row>
    <row r="15" spans="1:8" x14ac:dyDescent="0.25">
      <c r="A15" s="33"/>
      <c r="B15" s="2"/>
      <c r="C15" s="121" t="s">
        <v>305</v>
      </c>
      <c r="D15" s="122"/>
      <c r="E15" s="122"/>
      <c r="F15" s="122"/>
      <c r="G15" s="123"/>
      <c r="H15" s="16">
        <f>SUM(H6:H14)</f>
        <v>331.25</v>
      </c>
    </row>
    <row r="16" spans="1:8" x14ac:dyDescent="0.25">
      <c r="A16" s="33"/>
      <c r="B16" s="2"/>
      <c r="C16" s="121" t="s">
        <v>306</v>
      </c>
      <c r="D16" s="122"/>
      <c r="E16" s="122"/>
      <c r="F16" s="122"/>
      <c r="G16" s="123"/>
      <c r="H16" s="16">
        <f>H15/35.32</f>
        <v>9.3785390713476779</v>
      </c>
    </row>
    <row r="17" spans="1:8" x14ac:dyDescent="0.25">
      <c r="A17" s="33"/>
      <c r="B17" s="57"/>
      <c r="C17" s="122" t="s">
        <v>307</v>
      </c>
      <c r="D17" s="122"/>
      <c r="E17" s="122"/>
      <c r="F17" s="122"/>
      <c r="G17" s="122"/>
      <c r="H17" s="58">
        <f>H16*1.1</f>
        <v>10.316392978482446</v>
      </c>
    </row>
    <row r="18" spans="1:8" ht="64.5" customHeight="1" x14ac:dyDescent="0.25">
      <c r="A18" s="36" t="s">
        <v>289</v>
      </c>
      <c r="B18" s="124" t="str">
        <f>REHAB!B4</f>
        <v>Dismantling cement concrete plain 1:3:6.</v>
      </c>
      <c r="C18" s="125"/>
      <c r="D18" s="125"/>
      <c r="E18" s="125"/>
      <c r="F18" s="125"/>
      <c r="G18" s="125"/>
      <c r="H18" s="126"/>
    </row>
    <row r="19" spans="1:8" s="3" customFormat="1" x14ac:dyDescent="0.25">
      <c r="A19" s="127" t="s">
        <v>290</v>
      </c>
      <c r="B19" s="129" t="s">
        <v>25</v>
      </c>
      <c r="C19" s="129" t="s">
        <v>26</v>
      </c>
      <c r="D19" s="129" t="s">
        <v>291</v>
      </c>
      <c r="E19" s="131" t="s">
        <v>292</v>
      </c>
      <c r="F19" s="131"/>
      <c r="G19" s="131"/>
      <c r="H19" s="129" t="s">
        <v>27</v>
      </c>
    </row>
    <row r="20" spans="1:8" s="3" customFormat="1" x14ac:dyDescent="0.25">
      <c r="A20" s="128"/>
      <c r="B20" s="130"/>
      <c r="C20" s="130"/>
      <c r="D20" s="130"/>
      <c r="E20" s="14" t="s">
        <v>293</v>
      </c>
      <c r="F20" s="14" t="s">
        <v>294</v>
      </c>
      <c r="G20" s="14" t="s">
        <v>295</v>
      </c>
      <c r="H20" s="130"/>
    </row>
    <row r="21" spans="1:8" x14ac:dyDescent="0.25">
      <c r="A21" s="33">
        <v>1</v>
      </c>
      <c r="B21" s="51" t="s">
        <v>296</v>
      </c>
      <c r="C21" s="2" t="s">
        <v>297</v>
      </c>
      <c r="D21" s="2">
        <v>1</v>
      </c>
      <c r="E21" s="2">
        <v>30</v>
      </c>
      <c r="F21" s="2">
        <v>30</v>
      </c>
      <c r="G21" s="2">
        <v>0.25</v>
      </c>
      <c r="H21" s="16">
        <f>G21*F21*E21*D21</f>
        <v>225</v>
      </c>
    </row>
    <row r="22" spans="1:8" x14ac:dyDescent="0.25">
      <c r="A22" s="33"/>
      <c r="B22" s="2"/>
      <c r="C22" s="121" t="s">
        <v>305</v>
      </c>
      <c r="D22" s="122"/>
      <c r="E22" s="122"/>
      <c r="F22" s="122"/>
      <c r="G22" s="123"/>
      <c r="H22" s="16">
        <f>SUM(H21:H21)</f>
        <v>225</v>
      </c>
    </row>
    <row r="23" spans="1:8" x14ac:dyDescent="0.25">
      <c r="A23" s="33"/>
      <c r="B23" s="2"/>
      <c r="C23" s="121" t="s">
        <v>306</v>
      </c>
      <c r="D23" s="122"/>
      <c r="E23" s="122"/>
      <c r="F23" s="122"/>
      <c r="G23" s="123"/>
      <c r="H23" s="16">
        <f>H22/35.32</f>
        <v>6.3703284258210644</v>
      </c>
    </row>
    <row r="24" spans="1:8" x14ac:dyDescent="0.25">
      <c r="A24" s="33"/>
      <c r="B24" s="57"/>
      <c r="C24" s="122" t="s">
        <v>307</v>
      </c>
      <c r="D24" s="122"/>
      <c r="E24" s="122"/>
      <c r="F24" s="122"/>
      <c r="G24" s="122"/>
      <c r="H24" s="58">
        <f>H23*1.1</f>
        <v>7.0073612684031712</v>
      </c>
    </row>
    <row r="25" spans="1:8" ht="64.5" customHeight="1" x14ac:dyDescent="0.25">
      <c r="A25" s="36" t="s">
        <v>289</v>
      </c>
      <c r="B25" s="124" t="str">
        <f>REHAB!B5</f>
        <v>Dismantling cement concrete 1:2:4 plain</v>
      </c>
      <c r="C25" s="125"/>
      <c r="D25" s="125"/>
      <c r="E25" s="125"/>
      <c r="F25" s="125"/>
      <c r="G25" s="125"/>
      <c r="H25" s="126"/>
    </row>
    <row r="26" spans="1:8" s="3" customFormat="1" x14ac:dyDescent="0.25">
      <c r="A26" s="127" t="s">
        <v>290</v>
      </c>
      <c r="B26" s="129" t="s">
        <v>25</v>
      </c>
      <c r="C26" s="129" t="s">
        <v>26</v>
      </c>
      <c r="D26" s="129" t="s">
        <v>291</v>
      </c>
      <c r="E26" s="131" t="s">
        <v>292</v>
      </c>
      <c r="F26" s="131"/>
      <c r="G26" s="131"/>
      <c r="H26" s="129" t="s">
        <v>27</v>
      </c>
    </row>
    <row r="27" spans="1:8" s="3" customFormat="1" x14ac:dyDescent="0.25">
      <c r="A27" s="128"/>
      <c r="B27" s="130"/>
      <c r="C27" s="130"/>
      <c r="D27" s="130"/>
      <c r="E27" s="14" t="s">
        <v>293</v>
      </c>
      <c r="F27" s="14" t="s">
        <v>294</v>
      </c>
      <c r="G27" s="14" t="s">
        <v>295</v>
      </c>
      <c r="H27" s="130"/>
    </row>
    <row r="28" spans="1:8" x14ac:dyDescent="0.25">
      <c r="A28" s="33">
        <v>1</v>
      </c>
      <c r="B28" s="51" t="s">
        <v>303</v>
      </c>
      <c r="C28" s="57" t="s">
        <v>297</v>
      </c>
      <c r="D28" s="7">
        <v>1</v>
      </c>
      <c r="E28" s="7">
        <v>26</v>
      </c>
      <c r="F28" s="7">
        <v>3</v>
      </c>
      <c r="G28" s="17">
        <v>0.25</v>
      </c>
      <c r="H28" s="16">
        <f>G28*F28*E28*D28</f>
        <v>19.5</v>
      </c>
    </row>
    <row r="29" spans="1:8" x14ac:dyDescent="0.25">
      <c r="A29" s="33">
        <v>2</v>
      </c>
      <c r="B29" s="51" t="s">
        <v>304</v>
      </c>
      <c r="C29" s="57" t="s">
        <v>297</v>
      </c>
      <c r="D29" s="7">
        <v>4</v>
      </c>
      <c r="E29" s="7">
        <v>31</v>
      </c>
      <c r="F29" s="7">
        <v>2</v>
      </c>
      <c r="G29" s="17">
        <v>0.25</v>
      </c>
      <c r="H29" s="16">
        <f>G29*F29*E29*D29</f>
        <v>62</v>
      </c>
    </row>
    <row r="30" spans="1:8" x14ac:dyDescent="0.25">
      <c r="A30" s="33">
        <v>3</v>
      </c>
      <c r="B30" s="51" t="s">
        <v>302</v>
      </c>
      <c r="C30" s="57" t="s">
        <v>297</v>
      </c>
      <c r="D30" s="7">
        <v>1</v>
      </c>
      <c r="E30" s="7">
        <v>20</v>
      </c>
      <c r="F30" s="7">
        <v>3</v>
      </c>
      <c r="G30" s="17">
        <v>0.17</v>
      </c>
      <c r="H30" s="16">
        <f>G30*F30*E30*D30</f>
        <v>10.199999999999999</v>
      </c>
    </row>
    <row r="31" spans="1:8" x14ac:dyDescent="0.25">
      <c r="A31" s="33"/>
      <c r="B31" s="2"/>
      <c r="C31" s="121" t="s">
        <v>305</v>
      </c>
      <c r="D31" s="122"/>
      <c r="E31" s="122"/>
      <c r="F31" s="122"/>
      <c r="G31" s="123"/>
      <c r="H31" s="16">
        <f>SUM(H28:H30)</f>
        <v>91.7</v>
      </c>
    </row>
    <row r="32" spans="1:8" x14ac:dyDescent="0.25">
      <c r="A32" s="33"/>
      <c r="B32" s="2"/>
      <c r="C32" s="121" t="s">
        <v>306</v>
      </c>
      <c r="D32" s="122"/>
      <c r="E32" s="122"/>
      <c r="F32" s="122"/>
      <c r="G32" s="123"/>
      <c r="H32" s="16">
        <f>H31/35.32</f>
        <v>2.5962627406568517</v>
      </c>
    </row>
    <row r="33" spans="1:8" x14ac:dyDescent="0.25">
      <c r="A33" s="33"/>
      <c r="B33" s="57"/>
      <c r="C33" s="122" t="s">
        <v>307</v>
      </c>
      <c r="D33" s="122"/>
      <c r="E33" s="122"/>
      <c r="F33" s="122"/>
      <c r="G33" s="122"/>
      <c r="H33" s="58">
        <f>H32*1.1</f>
        <v>2.8558890147225373</v>
      </c>
    </row>
    <row r="34" spans="1:8" ht="77.25" customHeight="1" x14ac:dyDescent="0.25">
      <c r="A34" s="36" t="s">
        <v>289</v>
      </c>
      <c r="B34" s="124" t="str">
        <f>REHAB!B6</f>
        <v>Dismantling cement concrete reinforced Separating reinforcement from concrete,
cleaning and straightening the same</v>
      </c>
      <c r="C34" s="125"/>
      <c r="D34" s="125"/>
      <c r="E34" s="125"/>
      <c r="F34" s="125"/>
      <c r="G34" s="125"/>
      <c r="H34" s="126"/>
    </row>
    <row r="35" spans="1:8" s="3" customFormat="1" x14ac:dyDescent="0.25">
      <c r="A35" s="127" t="s">
        <v>290</v>
      </c>
      <c r="B35" s="129" t="s">
        <v>25</v>
      </c>
      <c r="C35" s="129" t="s">
        <v>26</v>
      </c>
      <c r="D35" s="129" t="s">
        <v>291</v>
      </c>
      <c r="E35" s="131" t="s">
        <v>292</v>
      </c>
      <c r="F35" s="131"/>
      <c r="G35" s="131"/>
      <c r="H35" s="129" t="s">
        <v>27</v>
      </c>
    </row>
    <row r="36" spans="1:8" s="3" customFormat="1" x14ac:dyDescent="0.25">
      <c r="A36" s="128"/>
      <c r="B36" s="130"/>
      <c r="C36" s="130"/>
      <c r="D36" s="130"/>
      <c r="E36" s="14" t="s">
        <v>293</v>
      </c>
      <c r="F36" s="14" t="s">
        <v>294</v>
      </c>
      <c r="G36" s="14" t="s">
        <v>295</v>
      </c>
      <c r="H36" s="130"/>
    </row>
    <row r="37" spans="1:8" x14ac:dyDescent="0.25">
      <c r="A37" s="33">
        <v>1</v>
      </c>
      <c r="B37" s="51" t="s">
        <v>296</v>
      </c>
      <c r="C37" s="2" t="s">
        <v>297</v>
      </c>
      <c r="D37" s="2">
        <v>6</v>
      </c>
      <c r="E37" s="2">
        <v>8</v>
      </c>
      <c r="F37" s="2">
        <v>8</v>
      </c>
      <c r="G37" s="2">
        <v>1</v>
      </c>
      <c r="H37" s="16">
        <f t="shared" ref="H37:H43" si="1">G37*F37*E37*D37</f>
        <v>384</v>
      </c>
    </row>
    <row r="38" spans="1:8" x14ac:dyDescent="0.25">
      <c r="A38" s="33">
        <v>2</v>
      </c>
      <c r="B38" s="51" t="s">
        <v>298</v>
      </c>
      <c r="C38" s="2" t="s">
        <v>297</v>
      </c>
      <c r="D38" s="2">
        <v>3</v>
      </c>
      <c r="E38" s="2">
        <v>4</v>
      </c>
      <c r="F38" s="2">
        <v>4</v>
      </c>
      <c r="G38" s="2">
        <v>1</v>
      </c>
      <c r="H38" s="16">
        <f t="shared" si="1"/>
        <v>48</v>
      </c>
    </row>
    <row r="39" spans="1:8" x14ac:dyDescent="0.25">
      <c r="A39" s="33">
        <v>3</v>
      </c>
      <c r="B39" s="51" t="s">
        <v>299</v>
      </c>
      <c r="C39" s="2" t="s">
        <v>297</v>
      </c>
      <c r="D39" s="2">
        <v>2</v>
      </c>
      <c r="E39" s="2">
        <v>9</v>
      </c>
      <c r="F39" s="2">
        <v>3</v>
      </c>
      <c r="G39" s="2">
        <v>0.75</v>
      </c>
      <c r="H39" s="16">
        <f t="shared" si="1"/>
        <v>40.5</v>
      </c>
    </row>
    <row r="40" spans="1:8" x14ac:dyDescent="0.25">
      <c r="A40" s="33">
        <v>4</v>
      </c>
      <c r="B40" s="51" t="s">
        <v>299</v>
      </c>
      <c r="C40" s="2" t="s">
        <v>297</v>
      </c>
      <c r="D40" s="2">
        <v>4</v>
      </c>
      <c r="E40" s="2">
        <v>4.5</v>
      </c>
      <c r="F40" s="2">
        <v>3</v>
      </c>
      <c r="G40" s="2">
        <v>0.75</v>
      </c>
      <c r="H40" s="16">
        <f t="shared" si="1"/>
        <v>40.5</v>
      </c>
    </row>
    <row r="41" spans="1:8" x14ac:dyDescent="0.25">
      <c r="A41" s="33">
        <v>5</v>
      </c>
      <c r="B41" s="51" t="s">
        <v>308</v>
      </c>
      <c r="C41" s="2" t="s">
        <v>297</v>
      </c>
      <c r="D41" s="2">
        <v>9</v>
      </c>
      <c r="E41" s="2">
        <v>1</v>
      </c>
      <c r="F41" s="2">
        <v>1</v>
      </c>
      <c r="G41" s="2">
        <v>5</v>
      </c>
      <c r="H41" s="16">
        <f t="shared" si="1"/>
        <v>45</v>
      </c>
    </row>
    <row r="42" spans="1:8" x14ac:dyDescent="0.25">
      <c r="A42" s="33">
        <v>6</v>
      </c>
      <c r="B42" s="51" t="s">
        <v>300</v>
      </c>
      <c r="C42" s="2" t="s">
        <v>297</v>
      </c>
      <c r="D42" s="2">
        <v>3</v>
      </c>
      <c r="E42" s="2">
        <v>27</v>
      </c>
      <c r="F42" s="2">
        <v>1</v>
      </c>
      <c r="G42" s="2">
        <v>1</v>
      </c>
      <c r="H42" s="16">
        <f t="shared" si="1"/>
        <v>81</v>
      </c>
    </row>
    <row r="43" spans="1:8" x14ac:dyDescent="0.25">
      <c r="A43" s="33">
        <v>7</v>
      </c>
      <c r="B43" s="51" t="s">
        <v>301</v>
      </c>
      <c r="C43" s="2" t="s">
        <v>297</v>
      </c>
      <c r="D43" s="2">
        <v>3</v>
      </c>
      <c r="E43" s="2">
        <v>25</v>
      </c>
      <c r="F43" s="2">
        <v>1</v>
      </c>
      <c r="G43" s="2">
        <v>1</v>
      </c>
      <c r="H43" s="16">
        <f t="shared" si="1"/>
        <v>75</v>
      </c>
    </row>
    <row r="44" spans="1:8" x14ac:dyDescent="0.25">
      <c r="A44" s="33"/>
      <c r="B44" s="2"/>
      <c r="C44" s="121" t="s">
        <v>305</v>
      </c>
      <c r="D44" s="122"/>
      <c r="E44" s="122"/>
      <c r="F44" s="122"/>
      <c r="G44" s="123"/>
      <c r="H44" s="16">
        <f>SUM(H37:H43)</f>
        <v>714</v>
      </c>
    </row>
    <row r="45" spans="1:8" x14ac:dyDescent="0.25">
      <c r="A45" s="33"/>
      <c r="B45" s="2"/>
      <c r="C45" s="121" t="s">
        <v>306</v>
      </c>
      <c r="D45" s="122"/>
      <c r="E45" s="122"/>
      <c r="F45" s="122"/>
      <c r="G45" s="123"/>
      <c r="H45" s="16">
        <f>H44/35.32</f>
        <v>20.215175537938844</v>
      </c>
    </row>
    <row r="46" spans="1:8" x14ac:dyDescent="0.25">
      <c r="A46" s="33"/>
      <c r="B46" s="57"/>
      <c r="C46" s="122" t="s">
        <v>307</v>
      </c>
      <c r="D46" s="122"/>
      <c r="E46" s="122"/>
      <c r="F46" s="122"/>
      <c r="G46" s="122"/>
      <c r="H46" s="58">
        <f>H45*1.1</f>
        <v>22.236693091732729</v>
      </c>
    </row>
    <row r="47" spans="1:8" ht="64.5" customHeight="1" x14ac:dyDescent="0.25">
      <c r="A47" s="36" t="s">
        <v>289</v>
      </c>
      <c r="B47" s="124" t="str">
        <f>REHAB!B6</f>
        <v>Dismantling cement concrete reinforced Separating reinforcement from concrete,
cleaning and straightening the same</v>
      </c>
      <c r="C47" s="125"/>
      <c r="D47" s="125"/>
      <c r="E47" s="125"/>
      <c r="F47" s="125"/>
      <c r="G47" s="125"/>
      <c r="H47" s="126"/>
    </row>
    <row r="48" spans="1:8" s="3" customFormat="1" x14ac:dyDescent="0.25">
      <c r="A48" s="127" t="s">
        <v>290</v>
      </c>
      <c r="B48" s="129" t="s">
        <v>25</v>
      </c>
      <c r="C48" s="129" t="s">
        <v>26</v>
      </c>
      <c r="D48" s="129" t="s">
        <v>291</v>
      </c>
      <c r="E48" s="131" t="s">
        <v>292</v>
      </c>
      <c r="F48" s="131"/>
      <c r="G48" s="131"/>
      <c r="H48" s="129" t="s">
        <v>27</v>
      </c>
    </row>
    <row r="49" spans="1:8" s="3" customFormat="1" x14ac:dyDescent="0.25">
      <c r="A49" s="128"/>
      <c r="B49" s="130"/>
      <c r="C49" s="130"/>
      <c r="D49" s="130"/>
      <c r="E49" s="14" t="s">
        <v>293</v>
      </c>
      <c r="F49" s="14" t="s">
        <v>294</v>
      </c>
      <c r="G49" s="14" t="s">
        <v>295</v>
      </c>
      <c r="H49" s="130"/>
    </row>
    <row r="50" spans="1:8" x14ac:dyDescent="0.25">
      <c r="A50" s="33">
        <v>1</v>
      </c>
      <c r="B50" s="51" t="s">
        <v>309</v>
      </c>
      <c r="C50" s="2" t="s">
        <v>297</v>
      </c>
      <c r="D50" s="2">
        <v>9</v>
      </c>
      <c r="E50" s="2">
        <v>1</v>
      </c>
      <c r="F50" s="2">
        <v>1</v>
      </c>
      <c r="G50" s="2">
        <v>10</v>
      </c>
      <c r="H50" s="16">
        <f t="shared" ref="H50:H56" si="2">G50*F50*E50*D50</f>
        <v>90</v>
      </c>
    </row>
    <row r="51" spans="1:8" x14ac:dyDescent="0.25">
      <c r="A51" s="33">
        <v>2</v>
      </c>
      <c r="B51" s="51" t="s">
        <v>310</v>
      </c>
      <c r="C51" s="2" t="s">
        <v>297</v>
      </c>
      <c r="D51" s="2">
        <v>3</v>
      </c>
      <c r="E51" s="2">
        <v>30</v>
      </c>
      <c r="F51" s="2">
        <v>1</v>
      </c>
      <c r="G51" s="2">
        <v>1</v>
      </c>
      <c r="H51" s="16">
        <f t="shared" si="2"/>
        <v>90</v>
      </c>
    </row>
    <row r="52" spans="1:8" x14ac:dyDescent="0.25">
      <c r="A52" s="33">
        <v>3</v>
      </c>
      <c r="B52" s="51" t="s">
        <v>311</v>
      </c>
      <c r="C52" s="2" t="s">
        <v>297</v>
      </c>
      <c r="D52" s="2">
        <v>3</v>
      </c>
      <c r="E52" s="2">
        <v>30</v>
      </c>
      <c r="F52" s="2">
        <v>1</v>
      </c>
      <c r="G52" s="2">
        <v>1</v>
      </c>
      <c r="H52" s="16">
        <f t="shared" si="2"/>
        <v>90</v>
      </c>
    </row>
    <row r="53" spans="1:8" x14ac:dyDescent="0.25">
      <c r="A53" s="33">
        <v>4</v>
      </c>
      <c r="B53" s="51" t="s">
        <v>312</v>
      </c>
      <c r="C53" s="2" t="s">
        <v>297</v>
      </c>
      <c r="D53" s="2">
        <v>1</v>
      </c>
      <c r="E53" s="2">
        <v>30</v>
      </c>
      <c r="F53" s="2">
        <v>30</v>
      </c>
      <c r="G53" s="2">
        <v>0.5</v>
      </c>
      <c r="H53" s="16">
        <f t="shared" si="2"/>
        <v>450</v>
      </c>
    </row>
    <row r="54" spans="1:8" x14ac:dyDescent="0.25">
      <c r="A54" s="33">
        <v>5</v>
      </c>
      <c r="B54" s="51" t="s">
        <v>304</v>
      </c>
      <c r="C54" s="2" t="s">
        <v>297</v>
      </c>
      <c r="D54" s="2">
        <v>4</v>
      </c>
      <c r="E54" s="2">
        <v>30</v>
      </c>
      <c r="F54" s="2">
        <v>2</v>
      </c>
      <c r="G54" s="2">
        <v>0.5</v>
      </c>
      <c r="H54" s="16">
        <f t="shared" si="2"/>
        <v>120</v>
      </c>
    </row>
    <row r="55" spans="1:8" x14ac:dyDescent="0.25">
      <c r="A55" s="33"/>
      <c r="B55" s="2"/>
      <c r="C55" s="2" t="s">
        <v>297</v>
      </c>
      <c r="D55" s="2"/>
      <c r="E55" s="2"/>
      <c r="F55" s="2"/>
      <c r="G55" s="2"/>
      <c r="H55" s="16">
        <f t="shared" si="2"/>
        <v>0</v>
      </c>
    </row>
    <row r="56" spans="1:8" x14ac:dyDescent="0.25">
      <c r="A56" s="33"/>
      <c r="B56" s="2"/>
      <c r="C56" s="2" t="s">
        <v>297</v>
      </c>
      <c r="D56" s="2"/>
      <c r="E56" s="2"/>
      <c r="F56" s="2"/>
      <c r="G56" s="2"/>
      <c r="H56" s="16">
        <f t="shared" si="2"/>
        <v>0</v>
      </c>
    </row>
    <row r="57" spans="1:8" x14ac:dyDescent="0.25">
      <c r="A57" s="33"/>
      <c r="B57" s="2"/>
      <c r="C57" s="121" t="s">
        <v>305</v>
      </c>
      <c r="D57" s="122"/>
      <c r="E57" s="122"/>
      <c r="F57" s="122"/>
      <c r="G57" s="123"/>
      <c r="H57" s="16">
        <f>SUM(H50:H56)</f>
        <v>840</v>
      </c>
    </row>
    <row r="58" spans="1:8" x14ac:dyDescent="0.25">
      <c r="A58" s="33"/>
      <c r="B58" s="2"/>
      <c r="C58" s="121" t="s">
        <v>306</v>
      </c>
      <c r="D58" s="122"/>
      <c r="E58" s="122"/>
      <c r="F58" s="122"/>
      <c r="G58" s="123"/>
      <c r="H58" s="16">
        <f>H57/35.32</f>
        <v>23.782559456398641</v>
      </c>
    </row>
    <row r="59" spans="1:8" x14ac:dyDescent="0.25">
      <c r="A59" s="33"/>
      <c r="B59" s="57"/>
      <c r="C59" s="122" t="s">
        <v>307</v>
      </c>
      <c r="D59" s="122"/>
      <c r="E59" s="122"/>
      <c r="F59" s="122"/>
      <c r="G59" s="122"/>
      <c r="H59" s="58">
        <f>H58*1.1</f>
        <v>26.160815402038505</v>
      </c>
    </row>
    <row r="60" spans="1:8" ht="33.75" customHeight="1" x14ac:dyDescent="0.25">
      <c r="A60" s="36" t="s">
        <v>289</v>
      </c>
      <c r="B60" s="124" t="str">
        <f>REHAB!B9</f>
        <v>Dismantling brick work in lime or cement mortar</v>
      </c>
      <c r="C60" s="125"/>
      <c r="D60" s="125"/>
      <c r="E60" s="125"/>
      <c r="F60" s="125"/>
      <c r="G60" s="125"/>
      <c r="H60" s="126"/>
    </row>
    <row r="61" spans="1:8" s="3" customFormat="1" x14ac:dyDescent="0.25">
      <c r="A61" s="127" t="s">
        <v>290</v>
      </c>
      <c r="B61" s="129" t="s">
        <v>25</v>
      </c>
      <c r="C61" s="129" t="s">
        <v>26</v>
      </c>
      <c r="D61" s="129" t="s">
        <v>291</v>
      </c>
      <c r="E61" s="131" t="s">
        <v>292</v>
      </c>
      <c r="F61" s="131"/>
      <c r="G61" s="131"/>
      <c r="H61" s="129" t="s">
        <v>27</v>
      </c>
    </row>
    <row r="62" spans="1:8" s="3" customFormat="1" x14ac:dyDescent="0.25">
      <c r="A62" s="128"/>
      <c r="B62" s="130"/>
      <c r="C62" s="130"/>
      <c r="D62" s="130"/>
      <c r="E62" s="14" t="s">
        <v>293</v>
      </c>
      <c r="F62" s="14" t="s">
        <v>294</v>
      </c>
      <c r="G62" s="14" t="s">
        <v>295</v>
      </c>
      <c r="H62" s="130"/>
    </row>
    <row r="63" spans="1:8" x14ac:dyDescent="0.25">
      <c r="A63" s="36">
        <v>1</v>
      </c>
      <c r="B63" s="51" t="s">
        <v>313</v>
      </c>
      <c r="C63" s="2" t="s">
        <v>297</v>
      </c>
      <c r="D63" s="2">
        <v>2</v>
      </c>
      <c r="E63" s="2">
        <v>26</v>
      </c>
      <c r="F63" s="2">
        <v>0.75</v>
      </c>
      <c r="G63" s="2">
        <v>5</v>
      </c>
      <c r="H63" s="2">
        <f>G63*F63*E63*D63</f>
        <v>195</v>
      </c>
    </row>
    <row r="64" spans="1:8" x14ac:dyDescent="0.25">
      <c r="A64" s="33">
        <v>2</v>
      </c>
      <c r="B64" s="51" t="s">
        <v>314</v>
      </c>
      <c r="C64" s="2" t="s">
        <v>297</v>
      </c>
      <c r="D64" s="2">
        <v>2</v>
      </c>
      <c r="E64" s="2">
        <v>17</v>
      </c>
      <c r="F64" s="2">
        <v>0.75</v>
      </c>
      <c r="G64" s="2">
        <v>5</v>
      </c>
      <c r="H64" s="2">
        <f t="shared" ref="H64:H69" si="3">G64*F64*E64*D64</f>
        <v>127.5</v>
      </c>
    </row>
    <row r="65" spans="1:8" x14ac:dyDescent="0.25">
      <c r="A65" s="33">
        <v>3</v>
      </c>
      <c r="B65" s="51" t="s">
        <v>315</v>
      </c>
      <c r="C65" s="2" t="s">
        <v>297</v>
      </c>
      <c r="D65" s="2">
        <v>2</v>
      </c>
      <c r="E65" s="2">
        <v>1.125</v>
      </c>
      <c r="F65" s="2">
        <v>0.75</v>
      </c>
      <c r="G65" s="2">
        <v>5</v>
      </c>
      <c r="H65" s="2">
        <f t="shared" si="3"/>
        <v>8.4375</v>
      </c>
    </row>
    <row r="66" spans="1:8" x14ac:dyDescent="0.25">
      <c r="A66" s="33">
        <v>4</v>
      </c>
      <c r="B66" s="51" t="s">
        <v>316</v>
      </c>
      <c r="C66" s="2"/>
      <c r="D66" s="2">
        <v>2</v>
      </c>
      <c r="E66" s="2">
        <v>6</v>
      </c>
      <c r="F66" s="2">
        <v>0.75</v>
      </c>
      <c r="G66" s="2">
        <v>5</v>
      </c>
      <c r="H66" s="2">
        <f t="shared" si="3"/>
        <v>45</v>
      </c>
    </row>
    <row r="67" spans="1:8" x14ac:dyDescent="0.25">
      <c r="A67" s="33">
        <v>5</v>
      </c>
      <c r="B67" s="51" t="s">
        <v>317</v>
      </c>
      <c r="C67" s="2"/>
      <c r="D67" s="2">
        <v>1</v>
      </c>
      <c r="E67" s="2">
        <v>27</v>
      </c>
      <c r="F67" s="2">
        <v>0.75</v>
      </c>
      <c r="G67" s="2">
        <v>5</v>
      </c>
      <c r="H67" s="2">
        <f t="shared" si="3"/>
        <v>101.25</v>
      </c>
    </row>
    <row r="68" spans="1:8" x14ac:dyDescent="0.25">
      <c r="A68" s="33">
        <v>6</v>
      </c>
      <c r="B68" s="51" t="s">
        <v>318</v>
      </c>
      <c r="C68" s="2"/>
      <c r="D68" s="2">
        <v>4</v>
      </c>
      <c r="E68" s="2">
        <v>31</v>
      </c>
      <c r="F68" s="2">
        <v>0.75</v>
      </c>
      <c r="G68" s="2">
        <v>2</v>
      </c>
      <c r="H68" s="2">
        <f t="shared" si="3"/>
        <v>186</v>
      </c>
    </row>
    <row r="69" spans="1:8" x14ac:dyDescent="0.25">
      <c r="A69" s="33">
        <v>7</v>
      </c>
      <c r="B69" s="51" t="s">
        <v>319</v>
      </c>
      <c r="C69" s="2" t="s">
        <v>297</v>
      </c>
      <c r="D69" s="2">
        <v>-9</v>
      </c>
      <c r="E69" s="2">
        <v>1</v>
      </c>
      <c r="F69" s="2">
        <v>1</v>
      </c>
      <c r="G69" s="2">
        <v>5</v>
      </c>
      <c r="H69" s="2">
        <f t="shared" si="3"/>
        <v>-45</v>
      </c>
    </row>
    <row r="70" spans="1:8" x14ac:dyDescent="0.25">
      <c r="A70" s="33"/>
      <c r="B70" s="132" t="s">
        <v>320</v>
      </c>
      <c r="C70" s="133"/>
      <c r="D70" s="133"/>
      <c r="E70" s="133"/>
      <c r="F70" s="134"/>
      <c r="G70" s="2" t="s">
        <v>297</v>
      </c>
      <c r="H70" s="2">
        <f>SUM(H63:H69)</f>
        <v>618.1875</v>
      </c>
    </row>
    <row r="71" spans="1:8" x14ac:dyDescent="0.25">
      <c r="A71" s="33"/>
      <c r="B71" s="135"/>
      <c r="C71" s="136"/>
      <c r="D71" s="136"/>
      <c r="E71" s="136"/>
      <c r="F71" s="137"/>
      <c r="G71" s="2" t="s">
        <v>33</v>
      </c>
      <c r="H71" s="16">
        <f>H70/35.32</f>
        <v>17.502477349943376</v>
      </c>
    </row>
    <row r="72" spans="1:8" x14ac:dyDescent="0.25">
      <c r="A72" s="33"/>
      <c r="B72" s="57"/>
      <c r="C72" s="122" t="s">
        <v>307</v>
      </c>
      <c r="D72" s="122"/>
      <c r="E72" s="122"/>
      <c r="F72" s="122"/>
      <c r="G72" s="122"/>
      <c r="H72" s="58">
        <f>H71*1.1</f>
        <v>19.252725084937715</v>
      </c>
    </row>
    <row r="74" spans="1:8" ht="33.75" customHeight="1" x14ac:dyDescent="0.25">
      <c r="A74" s="36" t="s">
        <v>289</v>
      </c>
      <c r="B74" s="124" t="str">
        <f>REHAB!B9</f>
        <v>Dismantling brick work in lime or cement mortar</v>
      </c>
      <c r="C74" s="125"/>
      <c r="D74" s="125"/>
      <c r="E74" s="125"/>
      <c r="F74" s="125"/>
      <c r="G74" s="125"/>
      <c r="H74" s="126"/>
    </row>
    <row r="75" spans="1:8" s="3" customFormat="1" x14ac:dyDescent="0.25">
      <c r="A75" s="127" t="s">
        <v>290</v>
      </c>
      <c r="B75" s="129" t="s">
        <v>25</v>
      </c>
      <c r="C75" s="129" t="s">
        <v>26</v>
      </c>
      <c r="D75" s="129" t="s">
        <v>291</v>
      </c>
      <c r="E75" s="131" t="s">
        <v>292</v>
      </c>
      <c r="F75" s="131"/>
      <c r="G75" s="131"/>
      <c r="H75" s="129" t="s">
        <v>27</v>
      </c>
    </row>
    <row r="76" spans="1:8" s="3" customFormat="1" x14ac:dyDescent="0.25">
      <c r="A76" s="128"/>
      <c r="B76" s="130"/>
      <c r="C76" s="130"/>
      <c r="D76" s="130"/>
      <c r="E76" s="14" t="s">
        <v>293</v>
      </c>
      <c r="F76" s="14" t="s">
        <v>294</v>
      </c>
      <c r="G76" s="14" t="s">
        <v>295</v>
      </c>
      <c r="H76" s="130"/>
    </row>
    <row r="77" spans="1:8" x14ac:dyDescent="0.25">
      <c r="A77" s="36">
        <v>1</v>
      </c>
      <c r="B77" s="51" t="s">
        <v>313</v>
      </c>
      <c r="C77" s="2" t="s">
        <v>297</v>
      </c>
      <c r="D77" s="2">
        <v>2</v>
      </c>
      <c r="E77" s="2">
        <v>26</v>
      </c>
      <c r="F77" s="2">
        <v>0.75</v>
      </c>
      <c r="G77" s="2">
        <v>9.5</v>
      </c>
      <c r="H77" s="2">
        <f>G77*F77*E77*D77</f>
        <v>370.5</v>
      </c>
    </row>
    <row r="78" spans="1:8" x14ac:dyDescent="0.25">
      <c r="A78" s="33">
        <v>2</v>
      </c>
      <c r="B78" s="51" t="s">
        <v>314</v>
      </c>
      <c r="C78" s="2" t="s">
        <v>297</v>
      </c>
      <c r="D78" s="2">
        <v>2</v>
      </c>
      <c r="E78" s="2">
        <v>17</v>
      </c>
      <c r="F78" s="2">
        <v>0.75</v>
      </c>
      <c r="G78" s="2">
        <v>9.5</v>
      </c>
      <c r="H78" s="2">
        <f t="shared" ref="H78:H85" si="4">G78*F78*E78*D78</f>
        <v>242.25</v>
      </c>
    </row>
    <row r="79" spans="1:8" x14ac:dyDescent="0.25">
      <c r="A79" s="33">
        <v>3</v>
      </c>
      <c r="B79" s="51" t="s">
        <v>315</v>
      </c>
      <c r="C79" s="2" t="s">
        <v>297</v>
      </c>
      <c r="D79" s="2">
        <v>2</v>
      </c>
      <c r="E79" s="2">
        <v>1.125</v>
      </c>
      <c r="F79" s="2">
        <v>0.75</v>
      </c>
      <c r="G79" s="2">
        <v>9.5</v>
      </c>
      <c r="H79" s="2">
        <f t="shared" si="4"/>
        <v>16.03125</v>
      </c>
    </row>
    <row r="80" spans="1:8" x14ac:dyDescent="0.25">
      <c r="A80" s="33"/>
      <c r="B80" s="51"/>
      <c r="C80" s="2"/>
      <c r="D80" s="2"/>
      <c r="E80" s="2"/>
      <c r="F80" s="2"/>
      <c r="G80" s="2"/>
      <c r="H80" s="2"/>
    </row>
    <row r="81" spans="1:11" x14ac:dyDescent="0.25">
      <c r="A81" s="33">
        <v>4</v>
      </c>
      <c r="B81" s="51" t="s">
        <v>321</v>
      </c>
      <c r="C81" s="2"/>
      <c r="D81" s="2"/>
      <c r="E81" s="2"/>
      <c r="F81" s="2"/>
      <c r="G81" s="2"/>
      <c r="H81" s="2">
        <f t="shared" si="4"/>
        <v>0</v>
      </c>
    </row>
    <row r="82" spans="1:11" x14ac:dyDescent="0.25">
      <c r="A82" s="33">
        <v>5</v>
      </c>
      <c r="B82" s="51" t="s">
        <v>322</v>
      </c>
      <c r="C82" s="2" t="s">
        <v>297</v>
      </c>
      <c r="D82" s="2">
        <v>-2</v>
      </c>
      <c r="E82" s="2">
        <v>4</v>
      </c>
      <c r="F82" s="2">
        <v>0.75</v>
      </c>
      <c r="G82" s="2">
        <v>9.5</v>
      </c>
      <c r="H82" s="2">
        <f t="shared" si="4"/>
        <v>-57</v>
      </c>
    </row>
    <row r="83" spans="1:11" x14ac:dyDescent="0.25">
      <c r="A83" s="33">
        <v>6</v>
      </c>
      <c r="B83" s="51" t="s">
        <v>323</v>
      </c>
      <c r="C83" s="2" t="s">
        <v>297</v>
      </c>
      <c r="D83" s="2">
        <v>-2</v>
      </c>
      <c r="E83" s="2">
        <v>6</v>
      </c>
      <c r="F83" s="2">
        <v>0.75</v>
      </c>
      <c r="G83" s="2">
        <v>6.5</v>
      </c>
      <c r="H83" s="2">
        <f t="shared" si="4"/>
        <v>-58.5</v>
      </c>
    </row>
    <row r="84" spans="1:11" x14ac:dyDescent="0.25">
      <c r="A84" s="33">
        <v>7</v>
      </c>
      <c r="B84" s="51" t="s">
        <v>324</v>
      </c>
      <c r="C84" s="2" t="s">
        <v>297</v>
      </c>
      <c r="D84" s="2">
        <v>-2</v>
      </c>
      <c r="E84" s="2">
        <v>3</v>
      </c>
      <c r="F84" s="2">
        <v>0.75</v>
      </c>
      <c r="G84" s="2">
        <v>6.5</v>
      </c>
      <c r="H84" s="2">
        <f t="shared" si="4"/>
        <v>-29.25</v>
      </c>
    </row>
    <row r="85" spans="1:11" x14ac:dyDescent="0.25">
      <c r="A85" s="33">
        <v>8</v>
      </c>
      <c r="B85" s="51" t="s">
        <v>319</v>
      </c>
      <c r="C85" s="2" t="s">
        <v>297</v>
      </c>
      <c r="D85" s="2">
        <v>-6</v>
      </c>
      <c r="E85" s="2">
        <v>1</v>
      </c>
      <c r="F85" s="2">
        <v>1</v>
      </c>
      <c r="G85" s="2">
        <v>9.5</v>
      </c>
      <c r="H85" s="2">
        <f t="shared" si="4"/>
        <v>-57</v>
      </c>
    </row>
    <row r="86" spans="1:11" x14ac:dyDescent="0.25">
      <c r="A86" s="33"/>
      <c r="B86" s="132" t="s">
        <v>320</v>
      </c>
      <c r="C86" s="133"/>
      <c r="D86" s="133"/>
      <c r="E86" s="133"/>
      <c r="F86" s="134"/>
      <c r="G86" s="2" t="s">
        <v>297</v>
      </c>
      <c r="H86" s="2">
        <f>SUM(H77:H85)</f>
        <v>427.03125</v>
      </c>
    </row>
    <row r="87" spans="1:11" x14ac:dyDescent="0.25">
      <c r="A87" s="33"/>
      <c r="B87" s="135"/>
      <c r="C87" s="136"/>
      <c r="D87" s="136"/>
      <c r="E87" s="136"/>
      <c r="F87" s="137"/>
      <c r="G87" s="2" t="s">
        <v>33</v>
      </c>
      <c r="H87" s="2">
        <f>H86/35.32</f>
        <v>12.090352491506229</v>
      </c>
    </row>
    <row r="88" spans="1:11" x14ac:dyDescent="0.25">
      <c r="A88" s="33"/>
      <c r="B88" s="57"/>
      <c r="C88" s="122" t="s">
        <v>307</v>
      </c>
      <c r="D88" s="122"/>
      <c r="E88" s="122"/>
      <c r="F88" s="122"/>
      <c r="G88" s="122"/>
      <c r="H88" s="58">
        <f>H87*1.1</f>
        <v>13.299387740656853</v>
      </c>
    </row>
    <row r="89" spans="1:11" ht="85.5" customHeight="1" x14ac:dyDescent="0.25">
      <c r="A89" s="36" t="s">
        <v>289</v>
      </c>
      <c r="B89" s="124" t="str">
        <f>REHAB!B7</f>
        <v>a) Dismantling 1st class tile roofing.</v>
      </c>
      <c r="C89" s="125"/>
      <c r="D89" s="125"/>
      <c r="E89" s="125"/>
      <c r="F89" s="125"/>
      <c r="G89" s="125"/>
      <c r="H89" s="126"/>
    </row>
    <row r="90" spans="1:11" s="3" customFormat="1" x14ac:dyDescent="0.25">
      <c r="A90" s="127" t="s">
        <v>290</v>
      </c>
      <c r="B90" s="129" t="s">
        <v>25</v>
      </c>
      <c r="C90" s="129" t="s">
        <v>26</v>
      </c>
      <c r="D90" s="129" t="s">
        <v>291</v>
      </c>
      <c r="E90" s="131" t="s">
        <v>292</v>
      </c>
      <c r="F90" s="131"/>
      <c r="G90" s="131"/>
      <c r="H90" s="129" t="s">
        <v>27</v>
      </c>
    </row>
    <row r="91" spans="1:11" s="3" customFormat="1" x14ac:dyDescent="0.25">
      <c r="A91" s="128"/>
      <c r="B91" s="130"/>
      <c r="C91" s="130"/>
      <c r="D91" s="130"/>
      <c r="E91" s="14" t="s">
        <v>293</v>
      </c>
      <c r="F91" s="14" t="s">
        <v>294</v>
      </c>
      <c r="G91" s="14" t="s">
        <v>295</v>
      </c>
      <c r="H91" s="130"/>
    </row>
    <row r="92" spans="1:11" x14ac:dyDescent="0.25">
      <c r="A92" s="33">
        <v>1</v>
      </c>
      <c r="B92" s="51" t="s">
        <v>313</v>
      </c>
      <c r="C92" s="2" t="s">
        <v>325</v>
      </c>
      <c r="D92" s="2">
        <v>1</v>
      </c>
      <c r="E92" s="2">
        <v>10</v>
      </c>
      <c r="F92" s="2">
        <v>9.77</v>
      </c>
      <c r="G92" s="2"/>
      <c r="H92" s="2">
        <f>F92*E92*D92</f>
        <v>97.699999999999989</v>
      </c>
      <c r="K92" s="95">
        <f>H94*10.75</f>
        <v>97.699999999999989</v>
      </c>
    </row>
    <row r="93" spans="1:11" x14ac:dyDescent="0.25">
      <c r="A93" s="33"/>
      <c r="B93" s="2"/>
      <c r="C93" s="121" t="s">
        <v>305</v>
      </c>
      <c r="D93" s="122"/>
      <c r="E93" s="122"/>
      <c r="F93" s="122"/>
      <c r="G93" s="123"/>
      <c r="H93" s="2">
        <f>SUM(H92:H92)</f>
        <v>97.699999999999989</v>
      </c>
      <c r="K93" s="96">
        <f>K92/10</f>
        <v>9.77</v>
      </c>
    </row>
    <row r="94" spans="1:11" x14ac:dyDescent="0.25">
      <c r="A94" s="33"/>
      <c r="B94" s="2"/>
      <c r="C94" s="121" t="s">
        <v>306</v>
      </c>
      <c r="D94" s="122"/>
      <c r="E94" s="122"/>
      <c r="F94" s="122"/>
      <c r="G94" s="123"/>
      <c r="H94" s="16">
        <f>H93/10.75</f>
        <v>9.0883720930232545</v>
      </c>
    </row>
    <row r="95" spans="1:11" x14ac:dyDescent="0.25">
      <c r="A95" s="33"/>
      <c r="B95" s="57"/>
      <c r="C95" s="122" t="s">
        <v>307</v>
      </c>
      <c r="D95" s="122"/>
      <c r="E95" s="122"/>
      <c r="F95" s="122"/>
      <c r="G95" s="122"/>
      <c r="H95" s="58">
        <f>H94*1.1</f>
        <v>9.9972093023255812</v>
      </c>
    </row>
  </sheetData>
  <mergeCells count="80">
    <mergeCell ref="A1:H1"/>
    <mergeCell ref="A2:H2"/>
    <mergeCell ref="B3:H3"/>
    <mergeCell ref="A4:A5"/>
    <mergeCell ref="B4:B5"/>
    <mergeCell ref="C4:C5"/>
    <mergeCell ref="D4:D5"/>
    <mergeCell ref="E4:G4"/>
    <mergeCell ref="H4:H5"/>
    <mergeCell ref="C15:G15"/>
    <mergeCell ref="C16:G16"/>
    <mergeCell ref="C17:G17"/>
    <mergeCell ref="B18:H18"/>
    <mergeCell ref="A19:A20"/>
    <mergeCell ref="B19:B20"/>
    <mergeCell ref="C19:C20"/>
    <mergeCell ref="D19:D20"/>
    <mergeCell ref="E19:G19"/>
    <mergeCell ref="H19:H20"/>
    <mergeCell ref="A26:A27"/>
    <mergeCell ref="B26:B27"/>
    <mergeCell ref="C26:C27"/>
    <mergeCell ref="D26:D27"/>
    <mergeCell ref="E26:G26"/>
    <mergeCell ref="C31:G31"/>
    <mergeCell ref="C32:G32"/>
    <mergeCell ref="C33:G33"/>
    <mergeCell ref="C22:G22"/>
    <mergeCell ref="C23:G23"/>
    <mergeCell ref="C24:G24"/>
    <mergeCell ref="B25:H25"/>
    <mergeCell ref="H26:H27"/>
    <mergeCell ref="B34:H34"/>
    <mergeCell ref="A35:A36"/>
    <mergeCell ref="B35:B36"/>
    <mergeCell ref="C35:C36"/>
    <mergeCell ref="D35:D36"/>
    <mergeCell ref="E35:G35"/>
    <mergeCell ref="H35:H36"/>
    <mergeCell ref="C44:G44"/>
    <mergeCell ref="C45:G45"/>
    <mergeCell ref="C46:G46"/>
    <mergeCell ref="B47:H47"/>
    <mergeCell ref="A48:A49"/>
    <mergeCell ref="B48:B49"/>
    <mergeCell ref="C48:C49"/>
    <mergeCell ref="D48:D49"/>
    <mergeCell ref="E48:G48"/>
    <mergeCell ref="H48:H49"/>
    <mergeCell ref="C57:G57"/>
    <mergeCell ref="C58:G58"/>
    <mergeCell ref="C59:G59"/>
    <mergeCell ref="B60:H60"/>
    <mergeCell ref="A61:A62"/>
    <mergeCell ref="B61:B62"/>
    <mergeCell ref="C61:C62"/>
    <mergeCell ref="D61:D62"/>
    <mergeCell ref="E61:G61"/>
    <mergeCell ref="H61:H62"/>
    <mergeCell ref="A75:A76"/>
    <mergeCell ref="B75:B76"/>
    <mergeCell ref="C75:C76"/>
    <mergeCell ref="D75:D76"/>
    <mergeCell ref="E75:G75"/>
    <mergeCell ref="B86:F87"/>
    <mergeCell ref="C88:G88"/>
    <mergeCell ref="B70:F71"/>
    <mergeCell ref="C72:G72"/>
    <mergeCell ref="B74:H74"/>
    <mergeCell ref="H75:H76"/>
    <mergeCell ref="C93:G93"/>
    <mergeCell ref="C94:G94"/>
    <mergeCell ref="C95:G95"/>
    <mergeCell ref="B89:H89"/>
    <mergeCell ref="A90:A91"/>
    <mergeCell ref="B90:B91"/>
    <mergeCell ref="C90:C91"/>
    <mergeCell ref="D90:D91"/>
    <mergeCell ref="E90:G90"/>
    <mergeCell ref="H90:H91"/>
  </mergeCells>
  <pageMargins left="0.7" right="0.7" top="0.75" bottom="0.75" header="0.3" footer="0.3"/>
  <pageSetup paperSize="9" scale="9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91"/>
  <sheetViews>
    <sheetView topLeftCell="A31" workbookViewId="0">
      <selection activeCell="B56" sqref="B56:H56"/>
    </sheetView>
  </sheetViews>
  <sheetFormatPr defaultRowHeight="15" x14ac:dyDescent="0.25"/>
  <cols>
    <col min="1" max="1" width="5.42578125" style="34" bestFit="1" customWidth="1"/>
    <col min="2" max="2" width="22.5703125" customWidth="1"/>
    <col min="8" max="8" width="10" bestFit="1" customWidth="1"/>
  </cols>
  <sheetData>
    <row r="1" spans="1:8" ht="39.75" customHeight="1" x14ac:dyDescent="0.25">
      <c r="A1" s="138" t="str">
        <f>'C-CW-SHEET'!A1:F1</f>
        <v>GGHS Mari Kanjoor District Attock
Construction of 01. No. Additional C/Room &amp; Rehabilitation of Existing Building</v>
      </c>
      <c r="B1" s="138"/>
      <c r="C1" s="138"/>
      <c r="D1" s="138"/>
      <c r="E1" s="138"/>
      <c r="F1" s="138"/>
      <c r="G1" s="138"/>
      <c r="H1" s="138"/>
    </row>
    <row r="2" spans="1:8" x14ac:dyDescent="0.25">
      <c r="A2" s="139"/>
      <c r="B2" s="139"/>
      <c r="C2" s="139"/>
      <c r="D2" s="139"/>
      <c r="E2" s="139"/>
      <c r="F2" s="139"/>
      <c r="G2" s="139"/>
      <c r="H2" s="139"/>
    </row>
    <row r="3" spans="1:8" ht="64.5" customHeight="1" x14ac:dyDescent="0.25">
      <c r="A3" s="36" t="s">
        <v>289</v>
      </c>
      <c r="B3" s="124" t="str">
        <f>'C-CW-SHEET'!B5</f>
        <v>Excavation in foundation of building, bridges and other tructures, including dagbelling, dressing, refilling in layers around tructure with excavated earth, watering and ramming lead upto one chain (30 m)lift upto 5 ft (1.5m). 2) a) By Excavator  Ordinary soil</v>
      </c>
      <c r="C3" s="125"/>
      <c r="D3" s="125"/>
      <c r="E3" s="125"/>
      <c r="F3" s="125"/>
      <c r="G3" s="125"/>
      <c r="H3" s="126"/>
    </row>
    <row r="4" spans="1:8" s="3" customFormat="1" x14ac:dyDescent="0.25">
      <c r="A4" s="127" t="s">
        <v>326</v>
      </c>
      <c r="B4" s="129" t="s">
        <v>25</v>
      </c>
      <c r="C4" s="129" t="s">
        <v>26</v>
      </c>
      <c r="D4" s="129" t="s">
        <v>291</v>
      </c>
      <c r="E4" s="131" t="s">
        <v>292</v>
      </c>
      <c r="F4" s="131"/>
      <c r="G4" s="131"/>
      <c r="H4" s="129" t="s">
        <v>27</v>
      </c>
    </row>
    <row r="5" spans="1:8" s="3" customFormat="1" x14ac:dyDescent="0.25">
      <c r="A5" s="128"/>
      <c r="B5" s="130"/>
      <c r="C5" s="130"/>
      <c r="D5" s="130"/>
      <c r="E5" s="14" t="s">
        <v>293</v>
      </c>
      <c r="F5" s="14" t="s">
        <v>294</v>
      </c>
      <c r="G5" s="14" t="s">
        <v>295</v>
      </c>
      <c r="H5" s="130"/>
    </row>
    <row r="6" spans="1:8" x14ac:dyDescent="0.25">
      <c r="A6" s="33">
        <v>1</v>
      </c>
      <c r="B6" s="51" t="s">
        <v>296</v>
      </c>
      <c r="C6" s="2" t="s">
        <v>297</v>
      </c>
      <c r="D6" s="2">
        <v>6</v>
      </c>
      <c r="E6" s="2">
        <v>9</v>
      </c>
      <c r="F6" s="2">
        <v>9</v>
      </c>
      <c r="G6" s="2">
        <v>5</v>
      </c>
      <c r="H6" s="2">
        <f>G6*F6*E6*D6</f>
        <v>2430</v>
      </c>
    </row>
    <row r="7" spans="1:8" x14ac:dyDescent="0.25">
      <c r="A7" s="33">
        <v>2</v>
      </c>
      <c r="B7" s="51" t="s">
        <v>298</v>
      </c>
      <c r="C7" s="2" t="s">
        <v>297</v>
      </c>
      <c r="D7" s="2">
        <v>3</v>
      </c>
      <c r="E7" s="2">
        <v>5</v>
      </c>
      <c r="F7" s="2">
        <v>5</v>
      </c>
      <c r="G7" s="2">
        <v>5</v>
      </c>
      <c r="H7" s="2">
        <f>G7*F7*E7*D7</f>
        <v>375</v>
      </c>
    </row>
    <row r="8" spans="1:8" x14ac:dyDescent="0.25">
      <c r="A8" s="33">
        <v>3</v>
      </c>
      <c r="B8" s="51" t="s">
        <v>299</v>
      </c>
      <c r="C8" s="2" t="s">
        <v>297</v>
      </c>
      <c r="D8" s="2">
        <v>2</v>
      </c>
      <c r="E8" s="2">
        <v>9</v>
      </c>
      <c r="F8" s="2">
        <v>4</v>
      </c>
      <c r="G8" s="2">
        <v>5</v>
      </c>
      <c r="H8" s="2">
        <f>G8*F8*E8*D8</f>
        <v>360</v>
      </c>
    </row>
    <row r="9" spans="1:8" x14ac:dyDescent="0.25">
      <c r="A9" s="33">
        <v>4</v>
      </c>
      <c r="B9" s="51" t="s">
        <v>299</v>
      </c>
      <c r="C9" s="2" t="s">
        <v>297</v>
      </c>
      <c r="D9" s="2">
        <v>4</v>
      </c>
      <c r="E9" s="2">
        <v>4.5</v>
      </c>
      <c r="F9" s="2">
        <v>4</v>
      </c>
      <c r="G9" s="2">
        <v>5</v>
      </c>
      <c r="H9" s="2">
        <f>G9*F9*E9*D9</f>
        <v>360</v>
      </c>
    </row>
    <row r="10" spans="1:8" x14ac:dyDescent="0.25">
      <c r="A10" s="33">
        <v>5</v>
      </c>
      <c r="B10" s="51" t="s">
        <v>327</v>
      </c>
      <c r="C10" s="2" t="s">
        <v>297</v>
      </c>
      <c r="D10" s="2">
        <v>4</v>
      </c>
      <c r="E10" s="2">
        <v>31</v>
      </c>
      <c r="F10" s="2">
        <v>2</v>
      </c>
      <c r="G10" s="2">
        <v>2</v>
      </c>
      <c r="H10" s="2">
        <f>G10*F10*E10*D10</f>
        <v>496</v>
      </c>
    </row>
    <row r="11" spans="1:8" x14ac:dyDescent="0.25">
      <c r="A11" s="33"/>
      <c r="B11" s="2"/>
      <c r="C11" s="57"/>
      <c r="D11" s="7"/>
      <c r="E11" s="7"/>
      <c r="F11" s="7"/>
      <c r="G11" s="17"/>
      <c r="H11" s="2"/>
    </row>
    <row r="12" spans="1:8" x14ac:dyDescent="0.25">
      <c r="A12" s="33"/>
      <c r="B12" s="2"/>
      <c r="C12" s="121" t="s">
        <v>305</v>
      </c>
      <c r="D12" s="122"/>
      <c r="E12" s="122"/>
      <c r="F12" s="122"/>
      <c r="G12" s="123"/>
      <c r="H12" s="2">
        <f>SUM(H6:H10)</f>
        <v>4021</v>
      </c>
    </row>
    <row r="13" spans="1:8" x14ac:dyDescent="0.25">
      <c r="A13" s="33"/>
      <c r="B13" s="2"/>
      <c r="C13" s="121" t="s">
        <v>306</v>
      </c>
      <c r="D13" s="122"/>
      <c r="E13" s="122"/>
      <c r="F13" s="122"/>
      <c r="G13" s="123"/>
      <c r="H13" s="16">
        <f>H12/35.32</f>
        <v>113.84484711211778</v>
      </c>
    </row>
    <row r="14" spans="1:8" x14ac:dyDescent="0.25">
      <c r="A14" s="33"/>
      <c r="B14" s="57"/>
      <c r="C14" s="122" t="s">
        <v>307</v>
      </c>
      <c r="D14" s="122"/>
      <c r="E14" s="122"/>
      <c r="F14" s="122"/>
      <c r="G14" s="122"/>
      <c r="H14" s="58">
        <f>H13*1.1</f>
        <v>125.22933182332956</v>
      </c>
    </row>
    <row r="15" spans="1:8" ht="64.5" customHeight="1" x14ac:dyDescent="0.25">
      <c r="A15" s="36" t="s">
        <v>289</v>
      </c>
      <c r="B15" s="124" t="str">
        <f>'C-CW-SHEET'!B37</f>
        <v>Supplying and filling sand under floor; or plugging in wells.</v>
      </c>
      <c r="C15" s="125"/>
      <c r="D15" s="125"/>
      <c r="E15" s="125"/>
      <c r="F15" s="125"/>
      <c r="G15" s="125"/>
      <c r="H15" s="126"/>
    </row>
    <row r="16" spans="1:8" s="3" customFormat="1" x14ac:dyDescent="0.25">
      <c r="A16" s="127" t="s">
        <v>290</v>
      </c>
      <c r="B16" s="129" t="s">
        <v>25</v>
      </c>
      <c r="C16" s="129" t="s">
        <v>26</v>
      </c>
      <c r="D16" s="129" t="s">
        <v>291</v>
      </c>
      <c r="E16" s="131" t="s">
        <v>292</v>
      </c>
      <c r="F16" s="131"/>
      <c r="G16" s="131"/>
      <c r="H16" s="129" t="s">
        <v>27</v>
      </c>
    </row>
    <row r="17" spans="1:8" s="3" customFormat="1" x14ac:dyDescent="0.25">
      <c r="A17" s="128"/>
      <c r="B17" s="130"/>
      <c r="C17" s="130"/>
      <c r="D17" s="130"/>
      <c r="E17" s="14" t="s">
        <v>293</v>
      </c>
      <c r="F17" s="14" t="s">
        <v>294</v>
      </c>
      <c r="G17" s="14" t="s">
        <v>295</v>
      </c>
      <c r="H17" s="130"/>
    </row>
    <row r="18" spans="1:8" x14ac:dyDescent="0.25">
      <c r="A18" s="33">
        <v>1</v>
      </c>
      <c r="B18" s="51" t="s">
        <v>328</v>
      </c>
      <c r="C18" s="2" t="s">
        <v>297</v>
      </c>
      <c r="D18" s="2">
        <v>1</v>
      </c>
      <c r="E18" s="2">
        <v>30</v>
      </c>
      <c r="F18" s="2">
        <v>30</v>
      </c>
      <c r="G18" s="2">
        <v>3</v>
      </c>
      <c r="H18" s="2">
        <f>G18*F18*E18*D18</f>
        <v>2700</v>
      </c>
    </row>
    <row r="19" spans="1:8" x14ac:dyDescent="0.25">
      <c r="A19" s="33"/>
      <c r="B19" s="2"/>
      <c r="C19" s="57"/>
      <c r="D19" s="7"/>
      <c r="E19" s="7"/>
      <c r="F19" s="7"/>
      <c r="G19" s="17"/>
      <c r="H19" s="2"/>
    </row>
    <row r="20" spans="1:8" x14ac:dyDescent="0.25">
      <c r="A20" s="33"/>
      <c r="B20" s="2"/>
      <c r="C20" s="121" t="s">
        <v>305</v>
      </c>
      <c r="D20" s="122"/>
      <c r="E20" s="122"/>
      <c r="F20" s="122"/>
      <c r="G20" s="123"/>
      <c r="H20" s="2">
        <f>SUM(H18:H18)</f>
        <v>2700</v>
      </c>
    </row>
    <row r="21" spans="1:8" x14ac:dyDescent="0.25">
      <c r="A21" s="33"/>
      <c r="B21" s="2"/>
      <c r="C21" s="121" t="s">
        <v>306</v>
      </c>
      <c r="D21" s="122"/>
      <c r="E21" s="122"/>
      <c r="F21" s="122"/>
      <c r="G21" s="123"/>
      <c r="H21" s="16">
        <f>H20/35.32</f>
        <v>76.443941109852773</v>
      </c>
    </row>
    <row r="22" spans="1:8" x14ac:dyDescent="0.25">
      <c r="A22" s="33"/>
      <c r="B22" s="57"/>
      <c r="C22" s="122" t="s">
        <v>307</v>
      </c>
      <c r="D22" s="122"/>
      <c r="E22" s="122"/>
      <c r="F22" s="122"/>
      <c r="G22" s="122"/>
      <c r="H22" s="58">
        <f>H21*1.1</f>
        <v>84.088335220838061</v>
      </c>
    </row>
    <row r="23" spans="1:8" ht="92.25" customHeight="1" x14ac:dyDescent="0.25">
      <c r="A23" s="36" t="s">
        <v>289</v>
      </c>
      <c r="B23" s="124" t="str">
        <f>'C-CW-SHEET'!B31</f>
        <v>Spraying termite proofing by using liquid FMC/ Biflex/ Terminex Exin/ Ms Hextar or equivalent @ specified suspension concenterate (SC), Mixing Ability-HEXTAR with Ratio (1:250) = 540 Sft or equivalent approved liquid applying with shower and certificate will be provided by the contractor for 10-years complete in all respect .as approved by the Engineer Incharge</v>
      </c>
      <c r="C23" s="125"/>
      <c r="D23" s="125"/>
      <c r="E23" s="125"/>
      <c r="F23" s="125"/>
      <c r="G23" s="125"/>
      <c r="H23" s="126"/>
    </row>
    <row r="24" spans="1:8" s="3" customFormat="1" x14ac:dyDescent="0.25">
      <c r="A24" s="127" t="s">
        <v>290</v>
      </c>
      <c r="B24" s="129" t="s">
        <v>25</v>
      </c>
      <c r="C24" s="129" t="s">
        <v>26</v>
      </c>
      <c r="D24" s="129" t="s">
        <v>291</v>
      </c>
      <c r="E24" s="131" t="s">
        <v>292</v>
      </c>
      <c r="F24" s="131"/>
      <c r="G24" s="131"/>
      <c r="H24" s="129" t="s">
        <v>27</v>
      </c>
    </row>
    <row r="25" spans="1:8" s="3" customFormat="1" x14ac:dyDescent="0.25">
      <c r="A25" s="128"/>
      <c r="B25" s="130"/>
      <c r="C25" s="130"/>
      <c r="D25" s="130"/>
      <c r="E25" s="14" t="s">
        <v>293</v>
      </c>
      <c r="F25" s="14" t="s">
        <v>294</v>
      </c>
      <c r="G25" s="14" t="s">
        <v>295</v>
      </c>
      <c r="H25" s="130"/>
    </row>
    <row r="26" spans="1:8" x14ac:dyDescent="0.25">
      <c r="A26" s="33">
        <v>1</v>
      </c>
      <c r="B26" s="51" t="s">
        <v>296</v>
      </c>
      <c r="C26" s="2" t="s">
        <v>325</v>
      </c>
      <c r="D26" s="2">
        <v>6</v>
      </c>
      <c r="E26" s="2">
        <v>9</v>
      </c>
      <c r="F26" s="2">
        <v>9</v>
      </c>
      <c r="G26" s="2"/>
      <c r="H26" s="2">
        <f>F26*E26*D26</f>
        <v>486</v>
      </c>
    </row>
    <row r="27" spans="1:8" x14ac:dyDescent="0.25">
      <c r="A27" s="33">
        <v>2</v>
      </c>
      <c r="B27" s="51" t="s">
        <v>298</v>
      </c>
      <c r="C27" s="2" t="s">
        <v>325</v>
      </c>
      <c r="D27" s="2">
        <v>3</v>
      </c>
      <c r="E27" s="2">
        <v>5</v>
      </c>
      <c r="F27" s="2">
        <v>5</v>
      </c>
      <c r="G27" s="2"/>
      <c r="H27" s="2">
        <f t="shared" ref="H27:H30" si="0">F27*E27*D27</f>
        <v>75</v>
      </c>
    </row>
    <row r="28" spans="1:8" x14ac:dyDescent="0.25">
      <c r="A28" s="33">
        <v>3</v>
      </c>
      <c r="B28" s="51" t="s">
        <v>299</v>
      </c>
      <c r="C28" s="2" t="s">
        <v>325</v>
      </c>
      <c r="D28" s="2">
        <v>2</v>
      </c>
      <c r="E28" s="2">
        <v>9</v>
      </c>
      <c r="F28" s="2">
        <v>4</v>
      </c>
      <c r="G28" s="2"/>
      <c r="H28" s="2">
        <f t="shared" si="0"/>
        <v>72</v>
      </c>
    </row>
    <row r="29" spans="1:8" x14ac:dyDescent="0.25">
      <c r="A29" s="33">
        <v>4</v>
      </c>
      <c r="B29" s="51" t="s">
        <v>299</v>
      </c>
      <c r="C29" s="2" t="s">
        <v>325</v>
      </c>
      <c r="D29" s="2">
        <v>4</v>
      </c>
      <c r="E29" s="2">
        <v>4.5</v>
      </c>
      <c r="F29" s="2">
        <v>4</v>
      </c>
      <c r="G29" s="2"/>
      <c r="H29" s="2">
        <f t="shared" si="0"/>
        <v>72</v>
      </c>
    </row>
    <row r="30" spans="1:8" x14ac:dyDescent="0.25">
      <c r="A30" s="33">
        <v>5</v>
      </c>
      <c r="B30" s="51" t="s">
        <v>304</v>
      </c>
      <c r="C30" s="2" t="s">
        <v>325</v>
      </c>
      <c r="D30" s="7">
        <v>4</v>
      </c>
      <c r="E30" s="7">
        <v>31</v>
      </c>
      <c r="F30" s="7">
        <v>2</v>
      </c>
      <c r="G30" s="17"/>
      <c r="H30" s="2">
        <f t="shared" si="0"/>
        <v>248</v>
      </c>
    </row>
    <row r="31" spans="1:8" x14ac:dyDescent="0.25">
      <c r="A31" s="33"/>
      <c r="B31" s="2"/>
      <c r="C31" s="121" t="s">
        <v>305</v>
      </c>
      <c r="D31" s="122"/>
      <c r="E31" s="122"/>
      <c r="F31" s="122"/>
      <c r="G31" s="123"/>
      <c r="H31" s="2">
        <f>SUM(H26:H30)</f>
        <v>953</v>
      </c>
    </row>
    <row r="32" spans="1:8" x14ac:dyDescent="0.25">
      <c r="A32" s="33"/>
      <c r="B32" s="2"/>
      <c r="C32" s="121" t="s">
        <v>306</v>
      </c>
      <c r="D32" s="122"/>
      <c r="E32" s="122"/>
      <c r="F32" s="122"/>
      <c r="G32" s="123"/>
      <c r="H32" s="16">
        <f>H31/10.75</f>
        <v>88.651162790697668</v>
      </c>
    </row>
    <row r="33" spans="1:8" x14ac:dyDescent="0.25">
      <c r="A33" s="33"/>
      <c r="B33" s="57"/>
      <c r="C33" s="122" t="s">
        <v>307</v>
      </c>
      <c r="D33" s="122"/>
      <c r="E33" s="122"/>
      <c r="F33" s="122"/>
      <c r="G33" s="122"/>
      <c r="H33" s="58">
        <f>H32*1.1</f>
        <v>97.51627906976745</v>
      </c>
    </row>
    <row r="34" spans="1:8" ht="64.5" customHeight="1" x14ac:dyDescent="0.25">
      <c r="A34" s="36" t="s">
        <v>289</v>
      </c>
      <c r="B34" s="124" t="str">
        <f>'C-CW-SHEET'!B9</f>
        <v>:(i) Ratio 1: 4: 8</v>
      </c>
      <c r="C34" s="125"/>
      <c r="D34" s="125"/>
      <c r="E34" s="125"/>
      <c r="F34" s="125"/>
      <c r="G34" s="125"/>
      <c r="H34" s="126"/>
    </row>
    <row r="35" spans="1:8" s="3" customFormat="1" x14ac:dyDescent="0.25">
      <c r="A35" s="127" t="s">
        <v>290</v>
      </c>
      <c r="B35" s="129" t="s">
        <v>25</v>
      </c>
      <c r="C35" s="129" t="s">
        <v>26</v>
      </c>
      <c r="D35" s="129" t="s">
        <v>291</v>
      </c>
      <c r="E35" s="131" t="s">
        <v>292</v>
      </c>
      <c r="F35" s="131"/>
      <c r="G35" s="131"/>
      <c r="H35" s="129" t="s">
        <v>27</v>
      </c>
    </row>
    <row r="36" spans="1:8" s="3" customFormat="1" x14ac:dyDescent="0.25">
      <c r="A36" s="128"/>
      <c r="B36" s="130"/>
      <c r="C36" s="130"/>
      <c r="D36" s="130"/>
      <c r="E36" s="14" t="s">
        <v>293</v>
      </c>
      <c r="F36" s="14" t="s">
        <v>294</v>
      </c>
      <c r="G36" s="14" t="s">
        <v>295</v>
      </c>
      <c r="H36" s="130"/>
    </row>
    <row r="37" spans="1:8" x14ac:dyDescent="0.25">
      <c r="A37" s="33">
        <v>1</v>
      </c>
      <c r="B37" s="51" t="s">
        <v>296</v>
      </c>
      <c r="C37" s="2" t="s">
        <v>297</v>
      </c>
      <c r="D37" s="2">
        <v>6</v>
      </c>
      <c r="E37" s="2">
        <v>9</v>
      </c>
      <c r="F37" s="2">
        <v>9</v>
      </c>
      <c r="G37" s="2">
        <v>0.25</v>
      </c>
      <c r="H37" s="16">
        <f t="shared" ref="H37:H45" si="1">G37*F37*E37*D37</f>
        <v>121.5</v>
      </c>
    </row>
    <row r="38" spans="1:8" x14ac:dyDescent="0.25">
      <c r="A38" s="33">
        <v>2</v>
      </c>
      <c r="B38" s="51" t="s">
        <v>298</v>
      </c>
      <c r="C38" s="2" t="s">
        <v>297</v>
      </c>
      <c r="D38" s="2">
        <v>3</v>
      </c>
      <c r="E38" s="2">
        <v>5</v>
      </c>
      <c r="F38" s="2">
        <v>5</v>
      </c>
      <c r="G38" s="2">
        <v>0.25</v>
      </c>
      <c r="H38" s="16">
        <f t="shared" si="1"/>
        <v>18.75</v>
      </c>
    </row>
    <row r="39" spans="1:8" x14ac:dyDescent="0.25">
      <c r="A39" s="33">
        <v>3</v>
      </c>
      <c r="B39" s="51" t="s">
        <v>299</v>
      </c>
      <c r="C39" s="2" t="s">
        <v>297</v>
      </c>
      <c r="D39" s="2">
        <v>2</v>
      </c>
      <c r="E39" s="2">
        <v>9</v>
      </c>
      <c r="F39" s="2">
        <v>4</v>
      </c>
      <c r="G39" s="2">
        <v>0.25</v>
      </c>
      <c r="H39" s="16">
        <f t="shared" si="1"/>
        <v>18</v>
      </c>
    </row>
    <row r="40" spans="1:8" x14ac:dyDescent="0.25">
      <c r="A40" s="33">
        <v>4</v>
      </c>
      <c r="B40" s="51" t="s">
        <v>299</v>
      </c>
      <c r="C40" s="2" t="s">
        <v>297</v>
      </c>
      <c r="D40" s="2">
        <v>4</v>
      </c>
      <c r="E40" s="2">
        <v>4.5</v>
      </c>
      <c r="F40" s="2">
        <v>4</v>
      </c>
      <c r="G40" s="2">
        <v>0.25</v>
      </c>
      <c r="H40" s="16">
        <f t="shared" si="1"/>
        <v>18</v>
      </c>
    </row>
    <row r="41" spans="1:8" x14ac:dyDescent="0.25">
      <c r="A41" s="33">
        <v>5</v>
      </c>
      <c r="B41" s="51" t="s">
        <v>300</v>
      </c>
      <c r="C41" s="2" t="s">
        <v>297</v>
      </c>
      <c r="D41" s="2">
        <v>3</v>
      </c>
      <c r="E41" s="2">
        <v>27</v>
      </c>
      <c r="F41" s="2">
        <v>1.5</v>
      </c>
      <c r="G41" s="2">
        <v>0.25</v>
      </c>
      <c r="H41" s="16">
        <f t="shared" si="1"/>
        <v>30.375</v>
      </c>
    </row>
    <row r="42" spans="1:8" x14ac:dyDescent="0.25">
      <c r="A42" s="33">
        <v>6</v>
      </c>
      <c r="B42" s="51" t="s">
        <v>301</v>
      </c>
      <c r="C42" s="2" t="s">
        <v>297</v>
      </c>
      <c r="D42" s="2">
        <v>3</v>
      </c>
      <c r="E42" s="2">
        <v>25</v>
      </c>
      <c r="F42" s="2">
        <v>1.5</v>
      </c>
      <c r="G42" s="2">
        <v>0.25</v>
      </c>
      <c r="H42" s="16">
        <f t="shared" si="1"/>
        <v>28.125</v>
      </c>
    </row>
    <row r="43" spans="1:8" x14ac:dyDescent="0.25">
      <c r="A43" s="33">
        <v>7</v>
      </c>
      <c r="B43" s="51" t="s">
        <v>302</v>
      </c>
      <c r="C43" s="57" t="s">
        <v>297</v>
      </c>
      <c r="D43" s="7">
        <v>1</v>
      </c>
      <c r="E43" s="7">
        <v>20</v>
      </c>
      <c r="F43" s="7">
        <v>3</v>
      </c>
      <c r="G43" s="17">
        <v>0.25</v>
      </c>
      <c r="H43" s="16">
        <f t="shared" si="1"/>
        <v>15</v>
      </c>
    </row>
    <row r="44" spans="1:8" x14ac:dyDescent="0.25">
      <c r="A44" s="33">
        <v>8</v>
      </c>
      <c r="B44" s="51" t="s">
        <v>303</v>
      </c>
      <c r="C44" s="57" t="s">
        <v>297</v>
      </c>
      <c r="D44" s="7">
        <v>1</v>
      </c>
      <c r="E44" s="7">
        <v>26</v>
      </c>
      <c r="F44" s="7">
        <v>3</v>
      </c>
      <c r="G44" s="17">
        <v>0.25</v>
      </c>
      <c r="H44" s="16">
        <f t="shared" si="1"/>
        <v>19.5</v>
      </c>
    </row>
    <row r="45" spans="1:8" x14ac:dyDescent="0.25">
      <c r="A45" s="33">
        <v>9</v>
      </c>
      <c r="B45" s="51" t="s">
        <v>304</v>
      </c>
      <c r="C45" s="57" t="s">
        <v>297</v>
      </c>
      <c r="D45" s="7">
        <v>4</v>
      </c>
      <c r="E45" s="7">
        <v>31</v>
      </c>
      <c r="F45" s="7">
        <v>2</v>
      </c>
      <c r="G45" s="17">
        <v>0.25</v>
      </c>
      <c r="H45" s="16">
        <f t="shared" si="1"/>
        <v>62</v>
      </c>
    </row>
    <row r="46" spans="1:8" x14ac:dyDescent="0.25">
      <c r="A46" s="33"/>
      <c r="B46" s="2"/>
      <c r="C46" s="121" t="s">
        <v>305</v>
      </c>
      <c r="D46" s="122"/>
      <c r="E46" s="122"/>
      <c r="F46" s="122"/>
      <c r="G46" s="123"/>
      <c r="H46" s="16">
        <f>SUM(H37:H45)</f>
        <v>331.25</v>
      </c>
    </row>
    <row r="47" spans="1:8" x14ac:dyDescent="0.25">
      <c r="A47" s="33"/>
      <c r="B47" s="2"/>
      <c r="C47" s="121" t="s">
        <v>306</v>
      </c>
      <c r="D47" s="122"/>
      <c r="E47" s="122"/>
      <c r="F47" s="122"/>
      <c r="G47" s="123"/>
      <c r="H47" s="16">
        <f>H46/35.32</f>
        <v>9.3785390713476779</v>
      </c>
    </row>
    <row r="48" spans="1:8" x14ac:dyDescent="0.25">
      <c r="A48" s="33"/>
      <c r="B48" s="57"/>
      <c r="C48" s="122" t="s">
        <v>307</v>
      </c>
      <c r="D48" s="122"/>
      <c r="E48" s="122"/>
      <c r="F48" s="122"/>
      <c r="G48" s="122"/>
      <c r="H48" s="58">
        <f>H47*1.1</f>
        <v>10.316392978482446</v>
      </c>
    </row>
    <row r="49" spans="1:8" ht="64.5" customHeight="1" x14ac:dyDescent="0.25">
      <c r="A49" s="36" t="s">
        <v>289</v>
      </c>
      <c r="B49" s="124" t="str">
        <f>'C-CW-SHEET'!B10</f>
        <v>(h) Ratio 1: 3: 6</v>
      </c>
      <c r="C49" s="125"/>
      <c r="D49" s="125"/>
      <c r="E49" s="125"/>
      <c r="F49" s="125"/>
      <c r="G49" s="125"/>
      <c r="H49" s="126"/>
    </row>
    <row r="50" spans="1:8" s="3" customFormat="1" x14ac:dyDescent="0.25">
      <c r="A50" s="127" t="s">
        <v>290</v>
      </c>
      <c r="B50" s="129" t="s">
        <v>25</v>
      </c>
      <c r="C50" s="129" t="s">
        <v>26</v>
      </c>
      <c r="D50" s="129" t="s">
        <v>291</v>
      </c>
      <c r="E50" s="131" t="s">
        <v>292</v>
      </c>
      <c r="F50" s="131"/>
      <c r="G50" s="131"/>
      <c r="H50" s="129" t="s">
        <v>27</v>
      </c>
    </row>
    <row r="51" spans="1:8" s="3" customFormat="1" x14ac:dyDescent="0.25">
      <c r="A51" s="128"/>
      <c r="B51" s="130"/>
      <c r="C51" s="130"/>
      <c r="D51" s="130"/>
      <c r="E51" s="14" t="s">
        <v>293</v>
      </c>
      <c r="F51" s="14" t="s">
        <v>294</v>
      </c>
      <c r="G51" s="14" t="s">
        <v>295</v>
      </c>
      <c r="H51" s="130"/>
    </row>
    <row r="52" spans="1:8" x14ac:dyDescent="0.25">
      <c r="A52" s="33">
        <v>1</v>
      </c>
      <c r="B52" s="51" t="s">
        <v>296</v>
      </c>
      <c r="C52" s="2" t="s">
        <v>297</v>
      </c>
      <c r="D52" s="2">
        <v>1</v>
      </c>
      <c r="E52" s="2">
        <v>30</v>
      </c>
      <c r="F52" s="2">
        <v>30</v>
      </c>
      <c r="G52" s="2">
        <v>0.25</v>
      </c>
      <c r="H52" s="16">
        <f>G52*F52*E52*D52</f>
        <v>225</v>
      </c>
    </row>
    <row r="53" spans="1:8" x14ac:dyDescent="0.25">
      <c r="A53" s="33"/>
      <c r="B53" s="2"/>
      <c r="C53" s="121" t="s">
        <v>305</v>
      </c>
      <c r="D53" s="122"/>
      <c r="E53" s="122"/>
      <c r="F53" s="122"/>
      <c r="G53" s="123"/>
      <c r="H53" s="16">
        <f>SUM(H52:H52)</f>
        <v>225</v>
      </c>
    </row>
    <row r="54" spans="1:8" x14ac:dyDescent="0.25">
      <c r="A54" s="33"/>
      <c r="B54" s="2"/>
      <c r="C54" s="121" t="s">
        <v>306</v>
      </c>
      <c r="D54" s="122"/>
      <c r="E54" s="122"/>
      <c r="F54" s="122"/>
      <c r="G54" s="123"/>
      <c r="H54" s="16">
        <f>H53/35.32</f>
        <v>6.3703284258210644</v>
      </c>
    </row>
    <row r="55" spans="1:8" x14ac:dyDescent="0.25">
      <c r="A55" s="33"/>
      <c r="B55" s="57"/>
      <c r="C55" s="122" t="s">
        <v>307</v>
      </c>
      <c r="D55" s="122"/>
      <c r="E55" s="122"/>
      <c r="F55" s="122"/>
      <c r="G55" s="122"/>
      <c r="H55" s="58">
        <f>H54*1.1</f>
        <v>7.0073612684031712</v>
      </c>
    </row>
    <row r="56" spans="1:8" ht="64.5" customHeight="1" x14ac:dyDescent="0.25">
      <c r="A56" s="36" t="s">
        <v>289</v>
      </c>
      <c r="B56" s="124" t="str">
        <f>'C-CW-SHEET'!B11</f>
        <v>(f) Ratio 1: 2: 4</v>
      </c>
      <c r="C56" s="125"/>
      <c r="D56" s="125"/>
      <c r="E56" s="125"/>
      <c r="F56" s="125"/>
      <c r="G56" s="125"/>
      <c r="H56" s="126"/>
    </row>
    <row r="57" spans="1:8" s="3" customFormat="1" x14ac:dyDescent="0.25">
      <c r="A57" s="127" t="s">
        <v>290</v>
      </c>
      <c r="B57" s="129" t="s">
        <v>25</v>
      </c>
      <c r="C57" s="129" t="s">
        <v>26</v>
      </c>
      <c r="D57" s="129" t="s">
        <v>291</v>
      </c>
      <c r="E57" s="131" t="s">
        <v>292</v>
      </c>
      <c r="F57" s="131"/>
      <c r="G57" s="131"/>
      <c r="H57" s="129" t="s">
        <v>27</v>
      </c>
    </row>
    <row r="58" spans="1:8" s="3" customFormat="1" x14ac:dyDescent="0.25">
      <c r="A58" s="128"/>
      <c r="B58" s="130"/>
      <c r="C58" s="130"/>
      <c r="D58" s="130"/>
      <c r="E58" s="14" t="s">
        <v>293</v>
      </c>
      <c r="F58" s="14" t="s">
        <v>294</v>
      </c>
      <c r="G58" s="14" t="s">
        <v>295</v>
      </c>
      <c r="H58" s="130"/>
    </row>
    <row r="59" spans="1:8" x14ac:dyDescent="0.25">
      <c r="A59" s="33">
        <v>1</v>
      </c>
      <c r="B59" s="51" t="s">
        <v>303</v>
      </c>
      <c r="C59" s="57" t="s">
        <v>297</v>
      </c>
      <c r="D59" s="7">
        <v>1</v>
      </c>
      <c r="E59" s="7">
        <v>26</v>
      </c>
      <c r="F59" s="7">
        <v>3</v>
      </c>
      <c r="G59" s="17">
        <v>0.25</v>
      </c>
      <c r="H59" s="16">
        <f>G59*F59*E59*D59</f>
        <v>19.5</v>
      </c>
    </row>
    <row r="60" spans="1:8" x14ac:dyDescent="0.25">
      <c r="A60" s="33">
        <v>2</v>
      </c>
      <c r="B60" s="51" t="s">
        <v>304</v>
      </c>
      <c r="C60" s="57" t="s">
        <v>297</v>
      </c>
      <c r="D60" s="7">
        <v>4</v>
      </c>
      <c r="E60" s="7">
        <v>31</v>
      </c>
      <c r="F60" s="7">
        <v>2</v>
      </c>
      <c r="G60" s="17">
        <v>0.25</v>
      </c>
      <c r="H60" s="16">
        <f>G60*F60*E60*D60</f>
        <v>62</v>
      </c>
    </row>
    <row r="61" spans="1:8" x14ac:dyDescent="0.25">
      <c r="A61" s="33">
        <v>3</v>
      </c>
      <c r="B61" s="51" t="s">
        <v>302</v>
      </c>
      <c r="C61" s="57" t="s">
        <v>297</v>
      </c>
      <c r="D61" s="7">
        <v>1</v>
      </c>
      <c r="E61" s="7">
        <v>20</v>
      </c>
      <c r="F61" s="7">
        <v>3</v>
      </c>
      <c r="G61" s="17">
        <v>0.17</v>
      </c>
      <c r="H61" s="16">
        <f>G61*F61*E61*D61</f>
        <v>10.199999999999999</v>
      </c>
    </row>
    <row r="62" spans="1:8" x14ac:dyDescent="0.25">
      <c r="A62" s="33"/>
      <c r="B62" s="2"/>
      <c r="C62" s="121" t="s">
        <v>305</v>
      </c>
      <c r="D62" s="122"/>
      <c r="E62" s="122"/>
      <c r="F62" s="122"/>
      <c r="G62" s="123"/>
      <c r="H62" s="16">
        <f>SUM(H59:H61)</f>
        <v>91.7</v>
      </c>
    </row>
    <row r="63" spans="1:8" x14ac:dyDescent="0.25">
      <c r="A63" s="33"/>
      <c r="B63" s="2"/>
      <c r="C63" s="121" t="s">
        <v>306</v>
      </c>
      <c r="D63" s="122"/>
      <c r="E63" s="122"/>
      <c r="F63" s="122"/>
      <c r="G63" s="123"/>
      <c r="H63" s="16">
        <f>H62/35.32</f>
        <v>2.5962627406568517</v>
      </c>
    </row>
    <row r="64" spans="1:8" x14ac:dyDescent="0.25">
      <c r="A64" s="33"/>
      <c r="B64" s="57"/>
      <c r="C64" s="122" t="s">
        <v>307</v>
      </c>
      <c r="D64" s="122"/>
      <c r="E64" s="122"/>
      <c r="F64" s="122"/>
      <c r="G64" s="122"/>
      <c r="H64" s="58">
        <f>H63*1.1</f>
        <v>2.8558890147225373</v>
      </c>
    </row>
    <row r="65" spans="1:8" ht="64.5" customHeight="1" x14ac:dyDescent="0.25">
      <c r="A65" s="36" t="s">
        <v>289</v>
      </c>
      <c r="B65" s="124" t="str">
        <f>'C-CW-SHEET'!B17</f>
        <v>(b) Deformed bars (Grade-40)</v>
      </c>
      <c r="C65" s="125"/>
      <c r="D65" s="125"/>
      <c r="E65" s="125"/>
      <c r="F65" s="125"/>
      <c r="G65" s="125"/>
      <c r="H65" s="126"/>
    </row>
    <row r="66" spans="1:8" s="3" customFormat="1" x14ac:dyDescent="0.25">
      <c r="A66" s="127" t="s">
        <v>290</v>
      </c>
      <c r="B66" s="129" t="s">
        <v>25</v>
      </c>
      <c r="C66" s="129" t="s">
        <v>26</v>
      </c>
      <c r="D66" s="129" t="s">
        <v>291</v>
      </c>
      <c r="E66" s="131" t="s">
        <v>292</v>
      </c>
      <c r="F66" s="131"/>
      <c r="G66" s="131"/>
      <c r="H66" s="129" t="s">
        <v>27</v>
      </c>
    </row>
    <row r="67" spans="1:8" s="3" customFormat="1" x14ac:dyDescent="0.25">
      <c r="A67" s="128"/>
      <c r="B67" s="130"/>
      <c r="C67" s="130"/>
      <c r="D67" s="130"/>
      <c r="E67" s="14" t="s">
        <v>293</v>
      </c>
      <c r="F67" s="14" t="s">
        <v>294</v>
      </c>
      <c r="G67" s="14" t="s">
        <v>295</v>
      </c>
      <c r="H67" s="130"/>
    </row>
    <row r="68" spans="1:8" x14ac:dyDescent="0.25">
      <c r="A68" s="33">
        <v>1</v>
      </c>
      <c r="B68" s="51" t="s">
        <v>303</v>
      </c>
      <c r="C68" s="57" t="str">
        <f>'C-CW-SHEET'!C17</f>
        <v>per cwt</v>
      </c>
      <c r="D68" s="7">
        <v>1</v>
      </c>
      <c r="E68" s="140">
        <f>'[1]L.G.F.RAFT (2)'!$P$42</f>
        <v>1530.7593749999999</v>
      </c>
      <c r="F68" s="122"/>
      <c r="G68" s="123"/>
      <c r="H68" s="16">
        <f>E68*D68</f>
        <v>1530.7593749999999</v>
      </c>
    </row>
    <row r="69" spans="1:8" x14ac:dyDescent="0.25">
      <c r="A69" s="33"/>
      <c r="B69" s="2"/>
      <c r="C69" s="121" t="s">
        <v>305</v>
      </c>
      <c r="D69" s="122"/>
      <c r="E69" s="122"/>
      <c r="F69" s="122"/>
      <c r="G69" s="123"/>
      <c r="H69" s="16">
        <f>SUM(H68:H68)</f>
        <v>1530.7593749999999</v>
      </c>
    </row>
    <row r="70" spans="1:8" x14ac:dyDescent="0.25">
      <c r="A70" s="33"/>
      <c r="B70" s="2"/>
      <c r="C70" s="121" t="s">
        <v>306</v>
      </c>
      <c r="D70" s="122"/>
      <c r="E70" s="122"/>
      <c r="F70" s="122"/>
      <c r="G70" s="123"/>
      <c r="H70" s="16">
        <f>H69/50.8</f>
        <v>30.133058562992126</v>
      </c>
    </row>
    <row r="71" spans="1:8" x14ac:dyDescent="0.25">
      <c r="A71" s="33"/>
      <c r="B71" s="57"/>
      <c r="C71" s="122" t="s">
        <v>307</v>
      </c>
      <c r="D71" s="122"/>
      <c r="E71" s="122"/>
      <c r="F71" s="122"/>
      <c r="G71" s="122"/>
      <c r="H71" s="58">
        <f>H70*1.1</f>
        <v>33.146364419291338</v>
      </c>
    </row>
    <row r="72" spans="1:8" ht="64.5" customHeight="1" x14ac:dyDescent="0.25">
      <c r="A72" s="36" t="s">
        <v>289</v>
      </c>
      <c r="B72" s="124" t="str">
        <f>'C-CW-SHEET'!B18</f>
        <v>('c) Deformed bars (Grade-60)</v>
      </c>
      <c r="C72" s="125"/>
      <c r="D72" s="125"/>
      <c r="E72" s="125"/>
      <c r="F72" s="125"/>
      <c r="G72" s="125"/>
      <c r="H72" s="126"/>
    </row>
    <row r="73" spans="1:8" s="3" customFormat="1" x14ac:dyDescent="0.25">
      <c r="A73" s="127" t="s">
        <v>290</v>
      </c>
      <c r="B73" s="129" t="s">
        <v>25</v>
      </c>
      <c r="C73" s="129" t="s">
        <v>26</v>
      </c>
      <c r="D73" s="129" t="s">
        <v>291</v>
      </c>
      <c r="E73" s="131" t="s">
        <v>292</v>
      </c>
      <c r="F73" s="131"/>
      <c r="G73" s="131"/>
      <c r="H73" s="129" t="s">
        <v>27</v>
      </c>
    </row>
    <row r="74" spans="1:8" s="3" customFormat="1" x14ac:dyDescent="0.25">
      <c r="A74" s="128"/>
      <c r="B74" s="130"/>
      <c r="C74" s="130"/>
      <c r="D74" s="130"/>
      <c r="E74" s="14" t="s">
        <v>293</v>
      </c>
      <c r="F74" s="14" t="s">
        <v>294</v>
      </c>
      <c r="G74" s="14" t="s">
        <v>295</v>
      </c>
      <c r="H74" s="130"/>
    </row>
    <row r="75" spans="1:8" x14ac:dyDescent="0.25">
      <c r="A75" s="33">
        <v>1</v>
      </c>
      <c r="B75" s="51" t="s">
        <v>303</v>
      </c>
      <c r="C75" s="57" t="str">
        <f>'C-CW-SHEET'!C18</f>
        <v>per cwt</v>
      </c>
      <c r="D75" s="7">
        <v>1</v>
      </c>
      <c r="E75" s="140">
        <f>'[1]L.G.F.RAFT (2)'!$P$41</f>
        <v>3146.4356079854811</v>
      </c>
      <c r="F75" s="122"/>
      <c r="G75" s="123"/>
      <c r="H75" s="16">
        <f>E75*D75</f>
        <v>3146.4356079854811</v>
      </c>
    </row>
    <row r="76" spans="1:8" x14ac:dyDescent="0.25">
      <c r="A76" s="33"/>
      <c r="B76" s="2"/>
      <c r="C76" s="121" t="s">
        <v>305</v>
      </c>
      <c r="D76" s="122"/>
      <c r="E76" s="122"/>
      <c r="F76" s="122"/>
      <c r="G76" s="123"/>
      <c r="H76" s="16">
        <f>SUM(H75:H75)</f>
        <v>3146.4356079854811</v>
      </c>
    </row>
    <row r="77" spans="1:8" x14ac:dyDescent="0.25">
      <c r="A77" s="33"/>
      <c r="B77" s="2"/>
      <c r="C77" s="121" t="s">
        <v>306</v>
      </c>
      <c r="D77" s="122"/>
      <c r="E77" s="122"/>
      <c r="F77" s="122"/>
      <c r="G77" s="123"/>
      <c r="H77" s="16">
        <f>H76/50.8</f>
        <v>61.937708818611839</v>
      </c>
    </row>
    <row r="78" spans="1:8" x14ac:dyDescent="0.25">
      <c r="A78" s="33"/>
      <c r="B78" s="57"/>
      <c r="C78" s="122" t="s">
        <v>307</v>
      </c>
      <c r="D78" s="122"/>
      <c r="E78" s="122"/>
      <c r="F78" s="122"/>
      <c r="G78" s="122"/>
      <c r="H78" s="58">
        <f>H77*1.1</f>
        <v>68.131479700473022</v>
      </c>
    </row>
    <row r="79" spans="1:8" ht="64.5" customHeight="1" x14ac:dyDescent="0.25">
      <c r="A79" s="36" t="s">
        <v>289</v>
      </c>
      <c r="B79" s="124" t="str">
        <f>'C-CW-SHEET'!B12</f>
        <v>cement concrete in haunches 1:6:12</v>
      </c>
      <c r="C79" s="125"/>
      <c r="D79" s="125"/>
      <c r="E79" s="125"/>
      <c r="F79" s="125"/>
      <c r="G79" s="125"/>
      <c r="H79" s="126"/>
    </row>
    <row r="80" spans="1:8" s="3" customFormat="1" x14ac:dyDescent="0.25">
      <c r="A80" s="127" t="s">
        <v>290</v>
      </c>
      <c r="B80" s="129" t="s">
        <v>25</v>
      </c>
      <c r="C80" s="129" t="s">
        <v>26</v>
      </c>
      <c r="D80" s="129" t="s">
        <v>291</v>
      </c>
      <c r="E80" s="131" t="s">
        <v>292</v>
      </c>
      <c r="F80" s="131"/>
      <c r="G80" s="131"/>
      <c r="H80" s="129" t="s">
        <v>27</v>
      </c>
    </row>
    <row r="81" spans="1:8" s="3" customFormat="1" x14ac:dyDescent="0.25">
      <c r="A81" s="128"/>
      <c r="B81" s="130"/>
      <c r="C81" s="130"/>
      <c r="D81" s="130"/>
      <c r="E81" s="14" t="s">
        <v>293</v>
      </c>
      <c r="F81" s="14" t="s">
        <v>294</v>
      </c>
      <c r="G81" s="14" t="s">
        <v>295</v>
      </c>
      <c r="H81" s="130"/>
    </row>
    <row r="82" spans="1:8" x14ac:dyDescent="0.25">
      <c r="A82" s="33">
        <v>1</v>
      </c>
      <c r="B82" s="51" t="s">
        <v>303</v>
      </c>
      <c r="C82" s="57" t="s">
        <v>297</v>
      </c>
      <c r="D82" s="7">
        <v>1</v>
      </c>
      <c r="E82" s="7">
        <v>26</v>
      </c>
      <c r="F82" s="7">
        <v>3</v>
      </c>
      <c r="G82" s="17">
        <v>3</v>
      </c>
      <c r="H82" s="16">
        <f>G82*F82*E82*D82</f>
        <v>234</v>
      </c>
    </row>
    <row r="83" spans="1:8" x14ac:dyDescent="0.25">
      <c r="A83" s="33"/>
      <c r="B83" s="2"/>
      <c r="C83" s="121" t="s">
        <v>305</v>
      </c>
      <c r="D83" s="122"/>
      <c r="E83" s="122"/>
      <c r="F83" s="122"/>
      <c r="G83" s="123"/>
      <c r="H83" s="16">
        <f>SUM(H82:H82)</f>
        <v>234</v>
      </c>
    </row>
    <row r="84" spans="1:8" x14ac:dyDescent="0.25">
      <c r="A84" s="33"/>
      <c r="B84" s="2"/>
      <c r="C84" s="121" t="s">
        <v>306</v>
      </c>
      <c r="D84" s="122"/>
      <c r="E84" s="122"/>
      <c r="F84" s="122"/>
      <c r="G84" s="123"/>
      <c r="H84" s="16">
        <f>H83/35.32</f>
        <v>6.6251415628539068</v>
      </c>
    </row>
    <row r="85" spans="1:8" x14ac:dyDescent="0.25">
      <c r="A85" s="33"/>
      <c r="B85" s="57"/>
      <c r="C85" s="122" t="s">
        <v>307</v>
      </c>
      <c r="D85" s="122"/>
      <c r="E85" s="122"/>
      <c r="F85" s="122"/>
      <c r="G85" s="122"/>
      <c r="H85" s="58">
        <f>H84*1.1</f>
        <v>7.2876557191392983</v>
      </c>
    </row>
    <row r="86" spans="1:8" ht="77.25" customHeight="1" x14ac:dyDescent="0.25">
      <c r="A86" s="36" t="s">
        <v>289</v>
      </c>
      <c r="B86" s="124" t="str">
        <f>'C-CW-SHEET'!B14</f>
        <v>(a)(iii) Reinforced cement concrete in slab of rafts / strip foundation, base slab of column and retaining walls; etc and footing beams, other structural members other than those mentioned in 6(a) (i)&amp;(ii) above not requiring form work (i.e. horizontal shuttering) complete in all respects:(3) Type C (nominal mix 1: 2: 4)</v>
      </c>
      <c r="C86" s="125"/>
      <c r="D86" s="125"/>
      <c r="E86" s="125"/>
      <c r="F86" s="125"/>
      <c r="G86" s="125"/>
      <c r="H86" s="126"/>
    </row>
    <row r="87" spans="1:8" s="3" customFormat="1" x14ac:dyDescent="0.25">
      <c r="A87" s="127" t="s">
        <v>290</v>
      </c>
      <c r="B87" s="129" t="s">
        <v>25</v>
      </c>
      <c r="C87" s="129" t="s">
        <v>26</v>
      </c>
      <c r="D87" s="129" t="s">
        <v>291</v>
      </c>
      <c r="E87" s="131" t="s">
        <v>292</v>
      </c>
      <c r="F87" s="131"/>
      <c r="G87" s="131"/>
      <c r="H87" s="129" t="s">
        <v>27</v>
      </c>
    </row>
    <row r="88" spans="1:8" s="3" customFormat="1" x14ac:dyDescent="0.25">
      <c r="A88" s="128"/>
      <c r="B88" s="130"/>
      <c r="C88" s="130"/>
      <c r="D88" s="130"/>
      <c r="E88" s="14" t="s">
        <v>293</v>
      </c>
      <c r="F88" s="14" t="s">
        <v>294</v>
      </c>
      <c r="G88" s="14" t="s">
        <v>295</v>
      </c>
      <c r="H88" s="130"/>
    </row>
    <row r="89" spans="1:8" x14ac:dyDescent="0.25">
      <c r="A89" s="33">
        <v>1</v>
      </c>
      <c r="B89" s="51" t="s">
        <v>296</v>
      </c>
      <c r="C89" s="2" t="s">
        <v>297</v>
      </c>
      <c r="D89" s="2">
        <v>6</v>
      </c>
      <c r="E89" s="2">
        <v>8</v>
      </c>
      <c r="F89" s="2">
        <v>8</v>
      </c>
      <c r="G89" s="2">
        <v>1</v>
      </c>
      <c r="H89" s="16">
        <f t="shared" ref="H89:H95" si="2">G89*F89*E89*D89</f>
        <v>384</v>
      </c>
    </row>
    <row r="90" spans="1:8" x14ac:dyDescent="0.25">
      <c r="A90" s="33">
        <v>2</v>
      </c>
      <c r="B90" s="51" t="s">
        <v>298</v>
      </c>
      <c r="C90" s="2" t="s">
        <v>297</v>
      </c>
      <c r="D90" s="2">
        <v>3</v>
      </c>
      <c r="E90" s="2">
        <v>4</v>
      </c>
      <c r="F90" s="2">
        <v>4</v>
      </c>
      <c r="G90" s="2">
        <v>1</v>
      </c>
      <c r="H90" s="16">
        <f t="shared" si="2"/>
        <v>48</v>
      </c>
    </row>
    <row r="91" spans="1:8" x14ac:dyDescent="0.25">
      <c r="A91" s="33">
        <v>3</v>
      </c>
      <c r="B91" s="51" t="s">
        <v>299</v>
      </c>
      <c r="C91" s="2" t="s">
        <v>297</v>
      </c>
      <c r="D91" s="2">
        <v>2</v>
      </c>
      <c r="E91" s="2">
        <v>9</v>
      </c>
      <c r="F91" s="2">
        <v>3</v>
      </c>
      <c r="G91" s="2">
        <v>0.75</v>
      </c>
      <c r="H91" s="16">
        <f t="shared" si="2"/>
        <v>40.5</v>
      </c>
    </row>
    <row r="92" spans="1:8" x14ac:dyDescent="0.25">
      <c r="A92" s="33">
        <v>4</v>
      </c>
      <c r="B92" s="51" t="s">
        <v>299</v>
      </c>
      <c r="C92" s="2" t="s">
        <v>297</v>
      </c>
      <c r="D92" s="2">
        <v>4</v>
      </c>
      <c r="E92" s="2">
        <v>4.5</v>
      </c>
      <c r="F92" s="2">
        <v>3</v>
      </c>
      <c r="G92" s="2">
        <v>0.75</v>
      </c>
      <c r="H92" s="16">
        <f t="shared" si="2"/>
        <v>40.5</v>
      </c>
    </row>
    <row r="93" spans="1:8" x14ac:dyDescent="0.25">
      <c r="A93" s="33">
        <v>5</v>
      </c>
      <c r="B93" s="51" t="s">
        <v>308</v>
      </c>
      <c r="C93" s="2" t="s">
        <v>297</v>
      </c>
      <c r="D93" s="2">
        <v>9</v>
      </c>
      <c r="E93" s="2">
        <v>1</v>
      </c>
      <c r="F93" s="2">
        <v>1</v>
      </c>
      <c r="G93" s="2">
        <v>5</v>
      </c>
      <c r="H93" s="16">
        <f t="shared" si="2"/>
        <v>45</v>
      </c>
    </row>
    <row r="94" spans="1:8" x14ac:dyDescent="0.25">
      <c r="A94" s="33">
        <v>6</v>
      </c>
      <c r="B94" s="51" t="s">
        <v>300</v>
      </c>
      <c r="C94" s="2" t="s">
        <v>297</v>
      </c>
      <c r="D94" s="2">
        <v>3</v>
      </c>
      <c r="E94" s="2">
        <v>27</v>
      </c>
      <c r="F94" s="2">
        <v>1</v>
      </c>
      <c r="G94" s="2">
        <v>1</v>
      </c>
      <c r="H94" s="16">
        <f t="shared" si="2"/>
        <v>81</v>
      </c>
    </row>
    <row r="95" spans="1:8" x14ac:dyDescent="0.25">
      <c r="A95" s="33">
        <v>7</v>
      </c>
      <c r="B95" s="51" t="s">
        <v>301</v>
      </c>
      <c r="C95" s="2" t="s">
        <v>297</v>
      </c>
      <c r="D95" s="2">
        <v>3</v>
      </c>
      <c r="E95" s="2">
        <v>25</v>
      </c>
      <c r="F95" s="2">
        <v>1</v>
      </c>
      <c r="G95" s="2">
        <v>1</v>
      </c>
      <c r="H95" s="16">
        <f t="shared" si="2"/>
        <v>75</v>
      </c>
    </row>
    <row r="96" spans="1:8" x14ac:dyDescent="0.25">
      <c r="A96" s="33"/>
      <c r="B96" s="2"/>
      <c r="C96" s="121" t="s">
        <v>305</v>
      </c>
      <c r="D96" s="122"/>
      <c r="E96" s="122"/>
      <c r="F96" s="122"/>
      <c r="G96" s="123"/>
      <c r="H96" s="16">
        <f>SUM(H89:H95)</f>
        <v>714</v>
      </c>
    </row>
    <row r="97" spans="1:8" x14ac:dyDescent="0.25">
      <c r="A97" s="33"/>
      <c r="B97" s="2"/>
      <c r="C97" s="121" t="s">
        <v>306</v>
      </c>
      <c r="D97" s="122"/>
      <c r="E97" s="122"/>
      <c r="F97" s="122"/>
      <c r="G97" s="123"/>
      <c r="H97" s="16">
        <f>H96/35.32</f>
        <v>20.215175537938844</v>
      </c>
    </row>
    <row r="98" spans="1:8" x14ac:dyDescent="0.25">
      <c r="A98" s="33"/>
      <c r="B98" s="57"/>
      <c r="C98" s="122" t="s">
        <v>307</v>
      </c>
      <c r="D98" s="122"/>
      <c r="E98" s="122"/>
      <c r="F98" s="122"/>
      <c r="G98" s="122"/>
      <c r="H98" s="58">
        <f>H97*1.1</f>
        <v>22.236693091732729</v>
      </c>
    </row>
    <row r="99" spans="1:8" ht="64.5" customHeight="1" x14ac:dyDescent="0.25">
      <c r="A99" s="36" t="s">
        <v>289</v>
      </c>
      <c r="B99" s="124" t="str">
        <f>'C-CW-SHEET'!B15</f>
        <v>(a) (i) Reinforced cement concrete in roof slab, beams columns lintels, girders and other structural members laid in situ or precast laid in position, or prestressed members cast in situ, complete in all respects:-(3) Type C (nominal mix 1: 2: 4)</v>
      </c>
      <c r="C99" s="125"/>
      <c r="D99" s="125"/>
      <c r="E99" s="125"/>
      <c r="F99" s="125"/>
      <c r="G99" s="125"/>
      <c r="H99" s="126"/>
    </row>
    <row r="100" spans="1:8" s="3" customFormat="1" x14ac:dyDescent="0.25">
      <c r="A100" s="127" t="s">
        <v>290</v>
      </c>
      <c r="B100" s="129" t="s">
        <v>25</v>
      </c>
      <c r="C100" s="129" t="s">
        <v>26</v>
      </c>
      <c r="D100" s="129" t="s">
        <v>291</v>
      </c>
      <c r="E100" s="131" t="s">
        <v>292</v>
      </c>
      <c r="F100" s="131"/>
      <c r="G100" s="131"/>
      <c r="H100" s="129" t="s">
        <v>27</v>
      </c>
    </row>
    <row r="101" spans="1:8" s="3" customFormat="1" x14ac:dyDescent="0.25">
      <c r="A101" s="128"/>
      <c r="B101" s="130"/>
      <c r="C101" s="130"/>
      <c r="D101" s="130"/>
      <c r="E101" s="14" t="s">
        <v>293</v>
      </c>
      <c r="F101" s="14" t="s">
        <v>294</v>
      </c>
      <c r="G101" s="14" t="s">
        <v>295</v>
      </c>
      <c r="H101" s="130"/>
    </row>
    <row r="102" spans="1:8" x14ac:dyDescent="0.25">
      <c r="A102" s="33">
        <v>1</v>
      </c>
      <c r="B102" s="51" t="s">
        <v>309</v>
      </c>
      <c r="C102" s="2" t="s">
        <v>297</v>
      </c>
      <c r="D102" s="2">
        <v>9</v>
      </c>
      <c r="E102" s="2">
        <v>1</v>
      </c>
      <c r="F102" s="2">
        <v>1</v>
      </c>
      <c r="G102" s="2">
        <v>10</v>
      </c>
      <c r="H102" s="16">
        <f t="shared" ref="H102:H108" si="3">G102*F102*E102*D102</f>
        <v>90</v>
      </c>
    </row>
    <row r="103" spans="1:8" x14ac:dyDescent="0.25">
      <c r="A103" s="33">
        <v>2</v>
      </c>
      <c r="B103" s="51" t="s">
        <v>310</v>
      </c>
      <c r="C103" s="2" t="s">
        <v>297</v>
      </c>
      <c r="D103" s="2">
        <v>3</v>
      </c>
      <c r="E103" s="2">
        <v>30</v>
      </c>
      <c r="F103" s="2">
        <v>1</v>
      </c>
      <c r="G103" s="2">
        <v>1</v>
      </c>
      <c r="H103" s="16">
        <f t="shared" si="3"/>
        <v>90</v>
      </c>
    </row>
    <row r="104" spans="1:8" x14ac:dyDescent="0.25">
      <c r="A104" s="33">
        <v>3</v>
      </c>
      <c r="B104" s="51" t="s">
        <v>311</v>
      </c>
      <c r="C104" s="2" t="s">
        <v>297</v>
      </c>
      <c r="D104" s="2">
        <v>3</v>
      </c>
      <c r="E104" s="2">
        <v>30</v>
      </c>
      <c r="F104" s="2">
        <v>1</v>
      </c>
      <c r="G104" s="2">
        <v>1</v>
      </c>
      <c r="H104" s="16">
        <f t="shared" si="3"/>
        <v>90</v>
      </c>
    </row>
    <row r="105" spans="1:8" x14ac:dyDescent="0.25">
      <c r="A105" s="33">
        <v>4</v>
      </c>
      <c r="B105" s="51" t="s">
        <v>312</v>
      </c>
      <c r="C105" s="2" t="s">
        <v>297</v>
      </c>
      <c r="D105" s="2">
        <v>1</v>
      </c>
      <c r="E105" s="2">
        <v>30</v>
      </c>
      <c r="F105" s="2">
        <v>30</v>
      </c>
      <c r="G105" s="2">
        <v>0.5</v>
      </c>
      <c r="H105" s="16">
        <f t="shared" si="3"/>
        <v>450</v>
      </c>
    </row>
    <row r="106" spans="1:8" x14ac:dyDescent="0.25">
      <c r="A106" s="33">
        <v>5</v>
      </c>
      <c r="B106" s="51" t="s">
        <v>304</v>
      </c>
      <c r="C106" s="2" t="s">
        <v>297</v>
      </c>
      <c r="D106" s="2">
        <v>4</v>
      </c>
      <c r="E106" s="2">
        <v>30</v>
      </c>
      <c r="F106" s="2">
        <v>2</v>
      </c>
      <c r="G106" s="2">
        <v>0.5</v>
      </c>
      <c r="H106" s="16">
        <f t="shared" si="3"/>
        <v>120</v>
      </c>
    </row>
    <row r="107" spans="1:8" x14ac:dyDescent="0.25">
      <c r="A107" s="33"/>
      <c r="B107" s="2"/>
      <c r="C107" s="2" t="s">
        <v>297</v>
      </c>
      <c r="D107" s="2"/>
      <c r="E107" s="2"/>
      <c r="F107" s="2"/>
      <c r="G107" s="2"/>
      <c r="H107" s="16">
        <f t="shared" si="3"/>
        <v>0</v>
      </c>
    </row>
    <row r="108" spans="1:8" x14ac:dyDescent="0.25">
      <c r="A108" s="33"/>
      <c r="B108" s="2"/>
      <c r="C108" s="2" t="s">
        <v>297</v>
      </c>
      <c r="D108" s="2"/>
      <c r="E108" s="2"/>
      <c r="F108" s="2"/>
      <c r="G108" s="2"/>
      <c r="H108" s="16">
        <f t="shared" si="3"/>
        <v>0</v>
      </c>
    </row>
    <row r="109" spans="1:8" x14ac:dyDescent="0.25">
      <c r="A109" s="33"/>
      <c r="B109" s="2"/>
      <c r="C109" s="121" t="s">
        <v>305</v>
      </c>
      <c r="D109" s="122"/>
      <c r="E109" s="122"/>
      <c r="F109" s="122"/>
      <c r="G109" s="123"/>
      <c r="H109" s="16">
        <f>SUM(H102:H108)</f>
        <v>840</v>
      </c>
    </row>
    <row r="110" spans="1:8" x14ac:dyDescent="0.25">
      <c r="A110" s="33"/>
      <c r="B110" s="2"/>
      <c r="C110" s="121" t="s">
        <v>306</v>
      </c>
      <c r="D110" s="122"/>
      <c r="E110" s="122"/>
      <c r="F110" s="122"/>
      <c r="G110" s="123"/>
      <c r="H110" s="16">
        <f>H109/35.32</f>
        <v>23.782559456398641</v>
      </c>
    </row>
    <row r="111" spans="1:8" x14ac:dyDescent="0.25">
      <c r="A111" s="33"/>
      <c r="B111" s="57"/>
      <c r="C111" s="122" t="s">
        <v>307</v>
      </c>
      <c r="D111" s="122"/>
      <c r="E111" s="122"/>
      <c r="F111" s="122"/>
      <c r="G111" s="122"/>
      <c r="H111" s="58">
        <f>H110*1.1</f>
        <v>26.160815402038505</v>
      </c>
    </row>
    <row r="112" spans="1:8" ht="33.75" customHeight="1" x14ac:dyDescent="0.25">
      <c r="A112" s="36" t="s">
        <v>289</v>
      </c>
      <c r="B112" s="124" t="str">
        <f>'C-CW-SHEET'!B19</f>
        <v>Pacca brick work in foundation and plinth in:-i) Cement, sand mortar:-Ratio 1:4</v>
      </c>
      <c r="C112" s="125"/>
      <c r="D112" s="125"/>
      <c r="E112" s="125"/>
      <c r="F112" s="125"/>
      <c r="G112" s="125"/>
      <c r="H112" s="126"/>
    </row>
    <row r="113" spans="1:8" s="3" customFormat="1" x14ac:dyDescent="0.25">
      <c r="A113" s="127" t="s">
        <v>290</v>
      </c>
      <c r="B113" s="129" t="s">
        <v>25</v>
      </c>
      <c r="C113" s="129" t="s">
        <v>26</v>
      </c>
      <c r="D113" s="129" t="s">
        <v>291</v>
      </c>
      <c r="E113" s="131" t="s">
        <v>292</v>
      </c>
      <c r="F113" s="131"/>
      <c r="G113" s="131"/>
      <c r="H113" s="129" t="s">
        <v>27</v>
      </c>
    </row>
    <row r="114" spans="1:8" s="3" customFormat="1" x14ac:dyDescent="0.25">
      <c r="A114" s="128"/>
      <c r="B114" s="130"/>
      <c r="C114" s="130"/>
      <c r="D114" s="130"/>
      <c r="E114" s="14" t="s">
        <v>293</v>
      </c>
      <c r="F114" s="14" t="s">
        <v>294</v>
      </c>
      <c r="G114" s="14" t="s">
        <v>295</v>
      </c>
      <c r="H114" s="130"/>
    </row>
    <row r="115" spans="1:8" x14ac:dyDescent="0.25">
      <c r="A115" s="36">
        <v>1</v>
      </c>
      <c r="B115" s="51" t="s">
        <v>313</v>
      </c>
      <c r="C115" s="2" t="s">
        <v>297</v>
      </c>
      <c r="D115" s="2">
        <v>2</v>
      </c>
      <c r="E115" s="2">
        <v>26</v>
      </c>
      <c r="F115" s="2">
        <v>0.75</v>
      </c>
      <c r="G115" s="2">
        <v>5</v>
      </c>
      <c r="H115" s="2">
        <f>G115*F115*E115*D115</f>
        <v>195</v>
      </c>
    </row>
    <row r="116" spans="1:8" x14ac:dyDescent="0.25">
      <c r="A116" s="33">
        <v>2</v>
      </c>
      <c r="B116" s="51" t="s">
        <v>314</v>
      </c>
      <c r="C116" s="2" t="s">
        <v>297</v>
      </c>
      <c r="D116" s="2">
        <v>2</v>
      </c>
      <c r="E116" s="2">
        <v>17</v>
      </c>
      <c r="F116" s="2">
        <v>0.75</v>
      </c>
      <c r="G116" s="2">
        <v>5</v>
      </c>
      <c r="H116" s="2">
        <f t="shared" ref="H116:H120" si="4">G116*F116*E116*D116</f>
        <v>127.5</v>
      </c>
    </row>
    <row r="117" spans="1:8" x14ac:dyDescent="0.25">
      <c r="A117" s="33">
        <v>3</v>
      </c>
      <c r="B117" s="51" t="s">
        <v>315</v>
      </c>
      <c r="C117" s="2" t="s">
        <v>297</v>
      </c>
      <c r="D117" s="2">
        <v>2</v>
      </c>
      <c r="E117" s="2">
        <v>1.125</v>
      </c>
      <c r="F117" s="2">
        <v>0.75</v>
      </c>
      <c r="G117" s="2">
        <v>5</v>
      </c>
      <c r="H117" s="2">
        <f t="shared" si="4"/>
        <v>8.4375</v>
      </c>
    </row>
    <row r="118" spans="1:8" x14ac:dyDescent="0.25">
      <c r="A118" s="33">
        <v>4</v>
      </c>
      <c r="B118" s="51" t="s">
        <v>316</v>
      </c>
      <c r="C118" s="2"/>
      <c r="D118" s="2">
        <v>2</v>
      </c>
      <c r="E118" s="2">
        <v>6</v>
      </c>
      <c r="F118" s="2">
        <v>0.75</v>
      </c>
      <c r="G118" s="2">
        <v>5</v>
      </c>
      <c r="H118" s="2">
        <f t="shared" si="4"/>
        <v>45</v>
      </c>
    </row>
    <row r="119" spans="1:8" x14ac:dyDescent="0.25">
      <c r="A119" s="33">
        <v>5</v>
      </c>
      <c r="B119" s="51" t="s">
        <v>317</v>
      </c>
      <c r="C119" s="2"/>
      <c r="D119" s="2">
        <v>1</v>
      </c>
      <c r="E119" s="2">
        <v>27</v>
      </c>
      <c r="F119" s="2">
        <v>0.75</v>
      </c>
      <c r="G119" s="2">
        <v>5</v>
      </c>
      <c r="H119" s="2">
        <f t="shared" si="4"/>
        <v>101.25</v>
      </c>
    </row>
    <row r="120" spans="1:8" x14ac:dyDescent="0.25">
      <c r="A120" s="33">
        <v>6</v>
      </c>
      <c r="B120" s="51" t="s">
        <v>318</v>
      </c>
      <c r="C120" s="2"/>
      <c r="D120" s="2">
        <v>4</v>
      </c>
      <c r="E120" s="2">
        <v>31</v>
      </c>
      <c r="F120" s="2">
        <v>0.75</v>
      </c>
      <c r="G120" s="2">
        <v>2</v>
      </c>
      <c r="H120" s="2">
        <f t="shared" si="4"/>
        <v>186</v>
      </c>
    </row>
    <row r="121" spans="1:8" x14ac:dyDescent="0.25">
      <c r="A121" s="33">
        <v>7</v>
      </c>
      <c r="B121" s="51" t="s">
        <v>319</v>
      </c>
      <c r="C121" s="2" t="s">
        <v>297</v>
      </c>
      <c r="D121" s="2">
        <v>-9</v>
      </c>
      <c r="E121" s="2">
        <v>1</v>
      </c>
      <c r="F121" s="2">
        <v>1</v>
      </c>
      <c r="G121" s="2">
        <v>5</v>
      </c>
      <c r="H121" s="2">
        <f t="shared" ref="H121" si="5">G121*F121*E121*D121</f>
        <v>-45</v>
      </c>
    </row>
    <row r="122" spans="1:8" x14ac:dyDescent="0.25">
      <c r="A122" s="33"/>
      <c r="B122" s="132" t="s">
        <v>320</v>
      </c>
      <c r="C122" s="133"/>
      <c r="D122" s="133"/>
      <c r="E122" s="133"/>
      <c r="F122" s="134"/>
      <c r="G122" s="2" t="s">
        <v>297</v>
      </c>
      <c r="H122" s="2">
        <f>SUM(H115:H121)</f>
        <v>618.1875</v>
      </c>
    </row>
    <row r="123" spans="1:8" x14ac:dyDescent="0.25">
      <c r="A123" s="33"/>
      <c r="B123" s="135"/>
      <c r="C123" s="136"/>
      <c r="D123" s="136"/>
      <c r="E123" s="136"/>
      <c r="F123" s="137"/>
      <c r="G123" s="2" t="s">
        <v>33</v>
      </c>
      <c r="H123" s="16">
        <f>H122/35.32</f>
        <v>17.502477349943376</v>
      </c>
    </row>
    <row r="124" spans="1:8" x14ac:dyDescent="0.25">
      <c r="A124" s="33"/>
      <c r="B124" s="57"/>
      <c r="C124" s="122" t="s">
        <v>307</v>
      </c>
      <c r="D124" s="122"/>
      <c r="E124" s="122"/>
      <c r="F124" s="122"/>
      <c r="G124" s="122"/>
      <c r="H124" s="58">
        <f>H123*1.1</f>
        <v>19.252725084937715</v>
      </c>
    </row>
    <row r="126" spans="1:8" ht="33.75" customHeight="1" x14ac:dyDescent="0.25">
      <c r="A126" s="36" t="s">
        <v>289</v>
      </c>
      <c r="B126" s="124" t="s">
        <v>329</v>
      </c>
      <c r="C126" s="125"/>
      <c r="D126" s="125"/>
      <c r="E126" s="125"/>
      <c r="F126" s="125"/>
      <c r="G126" s="125"/>
      <c r="H126" s="126"/>
    </row>
    <row r="127" spans="1:8" s="3" customFormat="1" x14ac:dyDescent="0.25">
      <c r="A127" s="127" t="s">
        <v>290</v>
      </c>
      <c r="B127" s="129" t="s">
        <v>25</v>
      </c>
      <c r="C127" s="129" t="s">
        <v>26</v>
      </c>
      <c r="D127" s="129" t="s">
        <v>291</v>
      </c>
      <c r="E127" s="131" t="s">
        <v>292</v>
      </c>
      <c r="F127" s="131"/>
      <c r="G127" s="131"/>
      <c r="H127" s="129" t="s">
        <v>27</v>
      </c>
    </row>
    <row r="128" spans="1:8" s="3" customFormat="1" x14ac:dyDescent="0.25">
      <c r="A128" s="128"/>
      <c r="B128" s="130"/>
      <c r="C128" s="130"/>
      <c r="D128" s="130"/>
      <c r="E128" s="14" t="s">
        <v>293</v>
      </c>
      <c r="F128" s="14" t="s">
        <v>294</v>
      </c>
      <c r="G128" s="14" t="s">
        <v>295</v>
      </c>
      <c r="H128" s="130"/>
    </row>
    <row r="129" spans="1:8" x14ac:dyDescent="0.25">
      <c r="A129" s="36">
        <v>1</v>
      </c>
      <c r="B129" s="51" t="s">
        <v>313</v>
      </c>
      <c r="C129" s="2" t="s">
        <v>297</v>
      </c>
      <c r="D129" s="2">
        <v>2</v>
      </c>
      <c r="E129" s="2">
        <v>26</v>
      </c>
      <c r="F129" s="2">
        <v>0.75</v>
      </c>
      <c r="G129" s="2">
        <v>9.5</v>
      </c>
      <c r="H129" s="2">
        <f>G129*F129*E129*D129</f>
        <v>370.5</v>
      </c>
    </row>
    <row r="130" spans="1:8" x14ac:dyDescent="0.25">
      <c r="A130" s="33">
        <v>2</v>
      </c>
      <c r="B130" s="51" t="s">
        <v>314</v>
      </c>
      <c r="C130" s="2" t="s">
        <v>297</v>
      </c>
      <c r="D130" s="2">
        <v>2</v>
      </c>
      <c r="E130" s="2">
        <v>17</v>
      </c>
      <c r="F130" s="2">
        <v>0.75</v>
      </c>
      <c r="G130" s="2">
        <v>9.5</v>
      </c>
      <c r="H130" s="2">
        <f t="shared" ref="H130:H137" si="6">G130*F130*E130*D130</f>
        <v>242.25</v>
      </c>
    </row>
    <row r="131" spans="1:8" x14ac:dyDescent="0.25">
      <c r="A131" s="33">
        <v>3</v>
      </c>
      <c r="B131" s="51" t="s">
        <v>315</v>
      </c>
      <c r="C131" s="2" t="s">
        <v>297</v>
      </c>
      <c r="D131" s="2">
        <v>2</v>
      </c>
      <c r="E131" s="2">
        <v>1.125</v>
      </c>
      <c r="F131" s="2">
        <v>0.75</v>
      </c>
      <c r="G131" s="2">
        <v>9.5</v>
      </c>
      <c r="H131" s="2">
        <f t="shared" si="6"/>
        <v>16.03125</v>
      </c>
    </row>
    <row r="132" spans="1:8" x14ac:dyDescent="0.25">
      <c r="A132" s="33"/>
      <c r="B132" s="51"/>
      <c r="C132" s="2"/>
      <c r="D132" s="2"/>
      <c r="E132" s="2"/>
      <c r="F132" s="2"/>
      <c r="G132" s="2"/>
      <c r="H132" s="2"/>
    </row>
    <row r="133" spans="1:8" x14ac:dyDescent="0.25">
      <c r="A133" s="33">
        <v>4</v>
      </c>
      <c r="B133" s="51" t="s">
        <v>321</v>
      </c>
      <c r="C133" s="2"/>
      <c r="D133" s="2"/>
      <c r="E133" s="2"/>
      <c r="F133" s="2"/>
      <c r="G133" s="2"/>
      <c r="H133" s="2">
        <f t="shared" si="6"/>
        <v>0</v>
      </c>
    </row>
    <row r="134" spans="1:8" x14ac:dyDescent="0.25">
      <c r="A134" s="33">
        <v>5</v>
      </c>
      <c r="B134" s="51" t="s">
        <v>322</v>
      </c>
      <c r="C134" s="2" t="s">
        <v>297</v>
      </c>
      <c r="D134" s="2">
        <v>-2</v>
      </c>
      <c r="E134" s="2">
        <v>4</v>
      </c>
      <c r="F134" s="2">
        <v>0.75</v>
      </c>
      <c r="G134" s="2">
        <v>9.5</v>
      </c>
      <c r="H134" s="2">
        <f t="shared" si="6"/>
        <v>-57</v>
      </c>
    </row>
    <row r="135" spans="1:8" x14ac:dyDescent="0.25">
      <c r="A135" s="33">
        <v>6</v>
      </c>
      <c r="B135" s="51" t="s">
        <v>323</v>
      </c>
      <c r="C135" s="2" t="s">
        <v>297</v>
      </c>
      <c r="D135" s="2">
        <v>-2</v>
      </c>
      <c r="E135" s="2">
        <v>6</v>
      </c>
      <c r="F135" s="2">
        <v>0.75</v>
      </c>
      <c r="G135" s="2">
        <v>6.5</v>
      </c>
      <c r="H135" s="2">
        <f t="shared" si="6"/>
        <v>-58.5</v>
      </c>
    </row>
    <row r="136" spans="1:8" x14ac:dyDescent="0.25">
      <c r="A136" s="33">
        <v>7</v>
      </c>
      <c r="B136" s="51" t="s">
        <v>324</v>
      </c>
      <c r="C136" s="2" t="s">
        <v>297</v>
      </c>
      <c r="D136" s="2">
        <v>-2</v>
      </c>
      <c r="E136" s="2">
        <v>3</v>
      </c>
      <c r="F136" s="2">
        <v>0.75</v>
      </c>
      <c r="G136" s="2">
        <v>6.5</v>
      </c>
      <c r="H136" s="2">
        <f t="shared" si="6"/>
        <v>-29.25</v>
      </c>
    </row>
    <row r="137" spans="1:8" x14ac:dyDescent="0.25">
      <c r="A137" s="33">
        <v>8</v>
      </c>
      <c r="B137" s="51" t="s">
        <v>319</v>
      </c>
      <c r="C137" s="2" t="s">
        <v>297</v>
      </c>
      <c r="D137" s="2">
        <v>-6</v>
      </c>
      <c r="E137" s="2">
        <v>1</v>
      </c>
      <c r="F137" s="2">
        <v>1</v>
      </c>
      <c r="G137" s="2">
        <v>9.5</v>
      </c>
      <c r="H137" s="2">
        <f t="shared" si="6"/>
        <v>-57</v>
      </c>
    </row>
    <row r="138" spans="1:8" x14ac:dyDescent="0.25">
      <c r="A138" s="33"/>
      <c r="B138" s="132" t="s">
        <v>320</v>
      </c>
      <c r="C138" s="133"/>
      <c r="D138" s="133"/>
      <c r="E138" s="133"/>
      <c r="F138" s="134"/>
      <c r="G138" s="2" t="s">
        <v>297</v>
      </c>
      <c r="H138" s="2">
        <f>SUM(H129:H137)</f>
        <v>427.03125</v>
      </c>
    </row>
    <row r="139" spans="1:8" x14ac:dyDescent="0.25">
      <c r="A139" s="33"/>
      <c r="B139" s="135"/>
      <c r="C139" s="136"/>
      <c r="D139" s="136"/>
      <c r="E139" s="136"/>
      <c r="F139" s="137"/>
      <c r="G139" s="2" t="s">
        <v>33</v>
      </c>
      <c r="H139" s="2">
        <f>H138/35.32</f>
        <v>12.090352491506229</v>
      </c>
    </row>
    <row r="140" spans="1:8" x14ac:dyDescent="0.25">
      <c r="A140" s="33"/>
      <c r="B140" s="57"/>
      <c r="C140" s="122" t="s">
        <v>307</v>
      </c>
      <c r="D140" s="122"/>
      <c r="E140" s="122"/>
      <c r="F140" s="122"/>
      <c r="G140" s="122"/>
      <c r="H140" s="58">
        <f>H139*1.1</f>
        <v>13.299387740656853</v>
      </c>
    </row>
    <row r="141" spans="1:8" ht="75.75" customHeight="1" x14ac:dyDescent="0.25">
      <c r="A141" s="36" t="s">
        <v>289</v>
      </c>
      <c r="B141" s="124" t="str">
        <f>'C-CW-SHEET'!B21</f>
        <v>Cement plaster 1:4 upto 20' (6.00 m) height:a)  ½" (13 mm) thick</v>
      </c>
      <c r="C141" s="125"/>
      <c r="D141" s="125"/>
      <c r="E141" s="125"/>
      <c r="F141" s="125"/>
      <c r="G141" s="125"/>
      <c r="H141" s="126"/>
    </row>
    <row r="142" spans="1:8" s="3" customFormat="1" x14ac:dyDescent="0.25">
      <c r="A142" s="127" t="s">
        <v>290</v>
      </c>
      <c r="B142" s="129" t="s">
        <v>25</v>
      </c>
      <c r="C142" s="129" t="s">
        <v>26</v>
      </c>
      <c r="D142" s="129" t="s">
        <v>291</v>
      </c>
      <c r="E142" s="131" t="s">
        <v>292</v>
      </c>
      <c r="F142" s="131"/>
      <c r="G142" s="131"/>
      <c r="H142" s="129" t="s">
        <v>27</v>
      </c>
    </row>
    <row r="143" spans="1:8" s="3" customFormat="1" x14ac:dyDescent="0.25">
      <c r="A143" s="128"/>
      <c r="B143" s="130"/>
      <c r="C143" s="130"/>
      <c r="D143" s="130"/>
      <c r="E143" s="14" t="s">
        <v>293</v>
      </c>
      <c r="F143" s="14" t="s">
        <v>294</v>
      </c>
      <c r="G143" s="14" t="s">
        <v>295</v>
      </c>
      <c r="H143" s="130"/>
    </row>
    <row r="144" spans="1:8" x14ac:dyDescent="0.25">
      <c r="A144" s="33">
        <v>1</v>
      </c>
      <c r="B144" s="51" t="s">
        <v>313</v>
      </c>
      <c r="C144" s="2" t="s">
        <v>325</v>
      </c>
      <c r="D144" s="2">
        <v>2</v>
      </c>
      <c r="E144" s="2">
        <v>24</v>
      </c>
      <c r="F144" s="2">
        <v>10</v>
      </c>
      <c r="G144" s="2"/>
      <c r="H144" s="2">
        <f>F144*E144*D144</f>
        <v>480</v>
      </c>
    </row>
    <row r="145" spans="1:8" x14ac:dyDescent="0.25">
      <c r="A145" s="33">
        <v>2</v>
      </c>
      <c r="B145" s="51" t="s">
        <v>298</v>
      </c>
      <c r="C145" s="2" t="s">
        <v>325</v>
      </c>
      <c r="D145" s="2">
        <v>2</v>
      </c>
      <c r="E145" s="2">
        <v>16</v>
      </c>
      <c r="F145" s="2">
        <v>10</v>
      </c>
      <c r="G145" s="2"/>
      <c r="H145" s="2">
        <f t="shared" ref="H145" si="7">F145*E145*D145</f>
        <v>320</v>
      </c>
    </row>
    <row r="146" spans="1:8" x14ac:dyDescent="0.25">
      <c r="A146" s="33"/>
      <c r="B146" s="2"/>
      <c r="C146" s="121" t="s">
        <v>305</v>
      </c>
      <c r="D146" s="122"/>
      <c r="E146" s="122"/>
      <c r="F146" s="122"/>
      <c r="G146" s="123"/>
      <c r="H146" s="2">
        <f>SUM(H144:H145)</f>
        <v>800</v>
      </c>
    </row>
    <row r="147" spans="1:8" x14ac:dyDescent="0.25">
      <c r="A147" s="33"/>
      <c r="B147" s="2"/>
      <c r="C147" s="121" t="s">
        <v>306</v>
      </c>
      <c r="D147" s="122"/>
      <c r="E147" s="122"/>
      <c r="F147" s="122"/>
      <c r="G147" s="123"/>
      <c r="H147" s="16">
        <f>H146/10.75</f>
        <v>74.418604651162795</v>
      </c>
    </row>
    <row r="148" spans="1:8" x14ac:dyDescent="0.25">
      <c r="A148" s="33"/>
      <c r="B148" s="57"/>
      <c r="C148" s="122" t="s">
        <v>307</v>
      </c>
      <c r="D148" s="122"/>
      <c r="E148" s="122"/>
      <c r="F148" s="122"/>
      <c r="G148" s="122"/>
      <c r="H148" s="58">
        <f>H147*1.1</f>
        <v>81.860465116279087</v>
      </c>
    </row>
    <row r="149" spans="1:8" ht="75.75" customHeight="1" x14ac:dyDescent="0.25">
      <c r="A149" s="36" t="s">
        <v>289</v>
      </c>
      <c r="B149" s="124" t="str">
        <f>'C-CW-SHEET'!B22</f>
        <v>Cement plaster 1:4 upto 20' (6.00 m) height ¾" (20 mm) thick</v>
      </c>
      <c r="C149" s="125"/>
      <c r="D149" s="125"/>
      <c r="E149" s="125"/>
      <c r="F149" s="125"/>
      <c r="G149" s="125"/>
      <c r="H149" s="126"/>
    </row>
    <row r="150" spans="1:8" s="3" customFormat="1" x14ac:dyDescent="0.25">
      <c r="A150" s="127" t="s">
        <v>290</v>
      </c>
      <c r="B150" s="129" t="s">
        <v>25</v>
      </c>
      <c r="C150" s="129" t="s">
        <v>26</v>
      </c>
      <c r="D150" s="129" t="s">
        <v>291</v>
      </c>
      <c r="E150" s="131" t="s">
        <v>292</v>
      </c>
      <c r="F150" s="131"/>
      <c r="G150" s="131"/>
      <c r="H150" s="129" t="s">
        <v>27</v>
      </c>
    </row>
    <row r="151" spans="1:8" s="3" customFormat="1" x14ac:dyDescent="0.25">
      <c r="A151" s="128"/>
      <c r="B151" s="130"/>
      <c r="C151" s="130"/>
      <c r="D151" s="130"/>
      <c r="E151" s="14" t="s">
        <v>293</v>
      </c>
      <c r="F151" s="14" t="s">
        <v>294</v>
      </c>
      <c r="G151" s="14" t="s">
        <v>295</v>
      </c>
      <c r="H151" s="130"/>
    </row>
    <row r="152" spans="1:8" x14ac:dyDescent="0.25">
      <c r="A152" s="33">
        <v>1</v>
      </c>
      <c r="B152" s="51" t="s">
        <v>313</v>
      </c>
      <c r="C152" s="2" t="s">
        <v>325</v>
      </c>
      <c r="D152" s="2">
        <v>1</v>
      </c>
      <c r="E152" s="2">
        <v>30</v>
      </c>
      <c r="F152" s="2">
        <v>30</v>
      </c>
      <c r="G152" s="2"/>
      <c r="H152" s="2">
        <f>F152*E152*D152</f>
        <v>900</v>
      </c>
    </row>
    <row r="153" spans="1:8" x14ac:dyDescent="0.25">
      <c r="A153" s="33"/>
      <c r="B153" s="51"/>
      <c r="C153" s="121" t="s">
        <v>305</v>
      </c>
      <c r="D153" s="122"/>
      <c r="E153" s="122"/>
      <c r="F153" s="122"/>
      <c r="G153" s="123"/>
      <c r="H153" s="2">
        <f>SUM(H152:H152)</f>
        <v>900</v>
      </c>
    </row>
    <row r="154" spans="1:8" x14ac:dyDescent="0.25">
      <c r="A154" s="33"/>
      <c r="B154" s="2"/>
      <c r="C154" s="121" t="s">
        <v>306</v>
      </c>
      <c r="D154" s="122"/>
      <c r="E154" s="122"/>
      <c r="F154" s="122"/>
      <c r="G154" s="123"/>
      <c r="H154" s="16">
        <f>H153/10.75</f>
        <v>83.720930232558146</v>
      </c>
    </row>
    <row r="155" spans="1:8" x14ac:dyDescent="0.25">
      <c r="A155" s="33"/>
      <c r="B155" s="57"/>
      <c r="C155" s="122" t="s">
        <v>307</v>
      </c>
      <c r="D155" s="122"/>
      <c r="E155" s="122"/>
      <c r="F155" s="122"/>
      <c r="G155" s="122"/>
      <c r="H155" s="58">
        <f>H154*1.1</f>
        <v>92.093023255813975</v>
      </c>
    </row>
    <row r="156" spans="1:8" ht="75.75" customHeight="1" x14ac:dyDescent="0.25">
      <c r="A156" s="36" t="s">
        <v>289</v>
      </c>
      <c r="B156" s="124" t="str">
        <f>'C-CW-SHEET'!B23</f>
        <v>Cement plaster 3/8" (10 mm) thick under soffit of R.C.C. roof slabs only, upto 20' height 1:4</v>
      </c>
      <c r="C156" s="125"/>
      <c r="D156" s="125"/>
      <c r="E156" s="125"/>
      <c r="F156" s="125"/>
      <c r="G156" s="125"/>
      <c r="H156" s="126"/>
    </row>
    <row r="157" spans="1:8" s="3" customFormat="1" x14ac:dyDescent="0.25">
      <c r="A157" s="127" t="s">
        <v>290</v>
      </c>
      <c r="B157" s="129" t="s">
        <v>25</v>
      </c>
      <c r="C157" s="129" t="s">
        <v>26</v>
      </c>
      <c r="D157" s="129" t="s">
        <v>291</v>
      </c>
      <c r="E157" s="131" t="s">
        <v>292</v>
      </c>
      <c r="F157" s="131"/>
      <c r="G157" s="131"/>
      <c r="H157" s="129" t="s">
        <v>27</v>
      </c>
    </row>
    <row r="158" spans="1:8" s="3" customFormat="1" x14ac:dyDescent="0.25">
      <c r="A158" s="128"/>
      <c r="B158" s="130"/>
      <c r="C158" s="130"/>
      <c r="D158" s="130"/>
      <c r="E158" s="14" t="s">
        <v>293</v>
      </c>
      <c r="F158" s="14" t="s">
        <v>294</v>
      </c>
      <c r="G158" s="14" t="s">
        <v>295</v>
      </c>
      <c r="H158" s="130"/>
    </row>
    <row r="159" spans="1:8" x14ac:dyDescent="0.25">
      <c r="A159" s="33">
        <v>1</v>
      </c>
      <c r="B159" s="51" t="s">
        <v>313</v>
      </c>
      <c r="C159" s="2" t="s">
        <v>325</v>
      </c>
      <c r="D159" s="2">
        <v>2</v>
      </c>
      <c r="E159" s="2">
        <v>26</v>
      </c>
      <c r="F159" s="2">
        <v>10</v>
      </c>
      <c r="G159" s="2"/>
      <c r="H159" s="2">
        <f>F159*E159*D159</f>
        <v>520</v>
      </c>
    </row>
    <row r="160" spans="1:8" x14ac:dyDescent="0.25">
      <c r="A160" s="33">
        <v>2</v>
      </c>
      <c r="B160" s="51" t="s">
        <v>298</v>
      </c>
      <c r="C160" s="2" t="s">
        <v>325</v>
      </c>
      <c r="D160" s="2">
        <v>2</v>
      </c>
      <c r="E160" s="2">
        <v>19</v>
      </c>
      <c r="F160" s="2">
        <v>10</v>
      </c>
      <c r="G160" s="2"/>
      <c r="H160" s="2">
        <f t="shared" ref="H160" si="8">F160*E160*D160</f>
        <v>380</v>
      </c>
    </row>
    <row r="161" spans="1:8" x14ac:dyDescent="0.25">
      <c r="A161" s="33"/>
      <c r="B161" s="51"/>
      <c r="C161" s="121" t="s">
        <v>305</v>
      </c>
      <c r="D161" s="122"/>
      <c r="E161" s="122"/>
      <c r="F161" s="122"/>
      <c r="G161" s="123"/>
      <c r="H161" s="2">
        <f>SUM(H159:H160)</f>
        <v>900</v>
      </c>
    </row>
    <row r="162" spans="1:8" x14ac:dyDescent="0.25">
      <c r="A162" s="33"/>
      <c r="B162" s="2"/>
      <c r="C162" s="121" t="s">
        <v>306</v>
      </c>
      <c r="D162" s="122"/>
      <c r="E162" s="122"/>
      <c r="F162" s="122"/>
      <c r="G162" s="123"/>
      <c r="H162" s="16">
        <f>H161/10.75</f>
        <v>83.720930232558146</v>
      </c>
    </row>
    <row r="163" spans="1:8" x14ac:dyDescent="0.25">
      <c r="A163" s="33"/>
      <c r="B163" s="57"/>
      <c r="C163" s="122" t="s">
        <v>307</v>
      </c>
      <c r="D163" s="122"/>
      <c r="E163" s="122"/>
      <c r="F163" s="122"/>
      <c r="G163" s="122"/>
      <c r="H163" s="58">
        <f>H162*1.1</f>
        <v>92.093023255813975</v>
      </c>
    </row>
    <row r="164" spans="1:8" ht="85.5" customHeight="1" x14ac:dyDescent="0.25">
      <c r="A164" s="36" t="s">
        <v>289</v>
      </c>
      <c r="B164" s="124" t="str">
        <f>'C-CW-SHEET'!B29</f>
        <v>Providing and laying roof insulation, comprising of single layer of tiles 9"x4½"x1½" (225x113x40 mm) grouted with cement sand mortar 1:3 laid over 2" (50 mm) thick earth (including mud plaster) over thermopore sheet, over polythene sheet 300 gauge over a layer of bitumen, complete in all respects:-ii) Thermopore sheet 1" (25 mm) thick</v>
      </c>
      <c r="C164" s="125"/>
      <c r="D164" s="125"/>
      <c r="E164" s="125"/>
      <c r="F164" s="125"/>
      <c r="G164" s="125"/>
      <c r="H164" s="126"/>
    </row>
    <row r="165" spans="1:8" s="3" customFormat="1" x14ac:dyDescent="0.25">
      <c r="A165" s="127" t="s">
        <v>290</v>
      </c>
      <c r="B165" s="129" t="s">
        <v>25</v>
      </c>
      <c r="C165" s="129" t="s">
        <v>26</v>
      </c>
      <c r="D165" s="129" t="s">
        <v>291</v>
      </c>
      <c r="E165" s="131" t="s">
        <v>292</v>
      </c>
      <c r="F165" s="131"/>
      <c r="G165" s="131"/>
      <c r="H165" s="129" t="s">
        <v>27</v>
      </c>
    </row>
    <row r="166" spans="1:8" s="3" customFormat="1" x14ac:dyDescent="0.25">
      <c r="A166" s="128"/>
      <c r="B166" s="130"/>
      <c r="C166" s="130"/>
      <c r="D166" s="130"/>
      <c r="E166" s="14" t="s">
        <v>293</v>
      </c>
      <c r="F166" s="14" t="s">
        <v>294</v>
      </c>
      <c r="G166" s="14" t="s">
        <v>295</v>
      </c>
      <c r="H166" s="130"/>
    </row>
    <row r="167" spans="1:8" x14ac:dyDescent="0.25">
      <c r="A167" s="33">
        <v>1</v>
      </c>
      <c r="B167" s="51" t="s">
        <v>313</v>
      </c>
      <c r="C167" s="2" t="s">
        <v>325</v>
      </c>
      <c r="D167" s="2">
        <v>1</v>
      </c>
      <c r="E167" s="2">
        <v>30</v>
      </c>
      <c r="F167" s="2">
        <v>30</v>
      </c>
      <c r="G167" s="2"/>
      <c r="H167" s="2">
        <f>F167*E167*D167</f>
        <v>900</v>
      </c>
    </row>
    <row r="168" spans="1:8" x14ac:dyDescent="0.25">
      <c r="A168" s="33"/>
      <c r="B168" s="2"/>
      <c r="C168" s="121" t="s">
        <v>305</v>
      </c>
      <c r="D168" s="122"/>
      <c r="E168" s="122"/>
      <c r="F168" s="122"/>
      <c r="G168" s="123"/>
      <c r="H168" s="2">
        <f>SUM(H167:H167)</f>
        <v>900</v>
      </c>
    </row>
    <row r="169" spans="1:8" x14ac:dyDescent="0.25">
      <c r="A169" s="33"/>
      <c r="B169" s="2"/>
      <c r="C169" s="121" t="s">
        <v>306</v>
      </c>
      <c r="D169" s="122"/>
      <c r="E169" s="122"/>
      <c r="F169" s="122"/>
      <c r="G169" s="123"/>
      <c r="H169" s="16">
        <f>H168/10.75</f>
        <v>83.720930232558146</v>
      </c>
    </row>
    <row r="170" spans="1:8" x14ac:dyDescent="0.25">
      <c r="A170" s="33"/>
      <c r="B170" s="57"/>
      <c r="C170" s="122" t="s">
        <v>307</v>
      </c>
      <c r="D170" s="122"/>
      <c r="E170" s="122"/>
      <c r="F170" s="122"/>
      <c r="G170" s="122"/>
      <c r="H170" s="58">
        <f>H169*1.1</f>
        <v>92.093023255813975</v>
      </c>
    </row>
    <row r="171" spans="1:8" ht="75.75" customHeight="1" x14ac:dyDescent="0.25">
      <c r="A171" s="36" t="s">
        <v>289</v>
      </c>
      <c r="B171" s="124" t="str">
        <f>'C-CW-SHEET'!B32</f>
        <v>Mosaic dado or skirting with one part of cement and marble powder in the ratio of 3:1 and two parts of marble chips, laid over ½"(13 mm) thick cement plaster 1:3, including rubbing and polishing, complete with finishing: ii) ½"(13 mm) thick</v>
      </c>
      <c r="C171" s="125"/>
      <c r="D171" s="125"/>
      <c r="E171" s="125"/>
      <c r="F171" s="125"/>
      <c r="G171" s="125"/>
      <c r="H171" s="126"/>
    </row>
    <row r="172" spans="1:8" s="3" customFormat="1" x14ac:dyDescent="0.25">
      <c r="A172" s="127" t="s">
        <v>290</v>
      </c>
      <c r="B172" s="129" t="s">
        <v>25</v>
      </c>
      <c r="C172" s="129" t="s">
        <v>26</v>
      </c>
      <c r="D172" s="129" t="s">
        <v>291</v>
      </c>
      <c r="E172" s="131" t="s">
        <v>292</v>
      </c>
      <c r="F172" s="131"/>
      <c r="G172" s="131"/>
      <c r="H172" s="129" t="s">
        <v>27</v>
      </c>
    </row>
    <row r="173" spans="1:8" s="3" customFormat="1" x14ac:dyDescent="0.25">
      <c r="A173" s="128"/>
      <c r="B173" s="130"/>
      <c r="C173" s="130"/>
      <c r="D173" s="130"/>
      <c r="E173" s="14" t="s">
        <v>293</v>
      </c>
      <c r="F173" s="14" t="s">
        <v>294</v>
      </c>
      <c r="G173" s="14" t="s">
        <v>295</v>
      </c>
      <c r="H173" s="130"/>
    </row>
    <row r="174" spans="1:8" x14ac:dyDescent="0.25">
      <c r="A174" s="33">
        <v>1</v>
      </c>
      <c r="B174" s="51" t="s">
        <v>313</v>
      </c>
      <c r="C174" s="2" t="s">
        <v>325</v>
      </c>
      <c r="D174" s="2">
        <v>2</v>
      </c>
      <c r="E174" s="2">
        <v>24</v>
      </c>
      <c r="F174" s="2">
        <v>3</v>
      </c>
      <c r="G174" s="2"/>
      <c r="H174" s="2">
        <f>F174*E174*D174</f>
        <v>144</v>
      </c>
    </row>
    <row r="175" spans="1:8" x14ac:dyDescent="0.25">
      <c r="A175" s="33">
        <v>2</v>
      </c>
      <c r="B175" s="51" t="s">
        <v>314</v>
      </c>
      <c r="C175" s="2" t="s">
        <v>325</v>
      </c>
      <c r="D175" s="2">
        <v>2</v>
      </c>
      <c r="E175" s="2">
        <v>16</v>
      </c>
      <c r="F175" s="2">
        <v>3</v>
      </c>
      <c r="G175" s="2"/>
      <c r="H175" s="2">
        <f t="shared" ref="H175:H176" si="9">F175*E175*D175</f>
        <v>96</v>
      </c>
    </row>
    <row r="176" spans="1:8" x14ac:dyDescent="0.25">
      <c r="A176" s="33">
        <v>3</v>
      </c>
      <c r="B176" s="51" t="s">
        <v>330</v>
      </c>
      <c r="C176" s="2" t="s">
        <v>325</v>
      </c>
      <c r="D176" s="7">
        <v>1</v>
      </c>
      <c r="E176" s="7">
        <v>26</v>
      </c>
      <c r="F176" s="7">
        <v>3</v>
      </c>
      <c r="G176" s="17"/>
      <c r="H176" s="2">
        <f t="shared" si="9"/>
        <v>78</v>
      </c>
    </row>
    <row r="177" spans="1:8" x14ac:dyDescent="0.25">
      <c r="A177" s="33"/>
      <c r="B177" s="2"/>
      <c r="C177" s="121" t="s">
        <v>305</v>
      </c>
      <c r="D177" s="122"/>
      <c r="E177" s="122"/>
      <c r="F177" s="122"/>
      <c r="G177" s="123"/>
      <c r="H177" s="2">
        <f>SUM(H174:H176)</f>
        <v>318</v>
      </c>
    </row>
    <row r="178" spans="1:8" x14ac:dyDescent="0.25">
      <c r="A178" s="33"/>
      <c r="B178" s="2"/>
      <c r="C178" s="121" t="s">
        <v>306</v>
      </c>
      <c r="D178" s="122"/>
      <c r="E178" s="122"/>
      <c r="F178" s="122"/>
      <c r="G178" s="123"/>
      <c r="H178" s="16">
        <f>H177/10.75</f>
        <v>29.581395348837209</v>
      </c>
    </row>
    <row r="179" spans="1:8" x14ac:dyDescent="0.25">
      <c r="A179" s="33"/>
      <c r="B179" s="57"/>
      <c r="C179" s="122" t="s">
        <v>307</v>
      </c>
      <c r="D179" s="122"/>
      <c r="E179" s="122"/>
      <c r="F179" s="122"/>
      <c r="G179" s="122"/>
      <c r="H179" s="58">
        <f>H178*1.1</f>
        <v>32.539534883720933</v>
      </c>
    </row>
    <row r="180" spans="1:8" ht="65.25" customHeight="1" x14ac:dyDescent="0.25">
      <c r="A180" s="36" t="s">
        <v>289</v>
      </c>
      <c r="B180" s="124" t="str">
        <f>'C-CW-SHEET'!B27</f>
        <v>Providing and laying damp proof course with cement sand plaster and bitumen coating:- (a) with one coat of bitumen and one coat of polythene sheet 500 gauge :- ii) Ratio 1:3 b) ¾ " thick (20mm)</v>
      </c>
      <c r="C180" s="125"/>
      <c r="D180" s="125"/>
      <c r="E180" s="125"/>
      <c r="F180" s="125"/>
      <c r="G180" s="125"/>
      <c r="H180" s="126"/>
    </row>
    <row r="181" spans="1:8" s="3" customFormat="1" x14ac:dyDescent="0.25">
      <c r="A181" s="127" t="s">
        <v>290</v>
      </c>
      <c r="B181" s="129" t="s">
        <v>25</v>
      </c>
      <c r="C181" s="129" t="s">
        <v>26</v>
      </c>
      <c r="D181" s="129" t="s">
        <v>291</v>
      </c>
      <c r="E181" s="131" t="s">
        <v>292</v>
      </c>
      <c r="F181" s="131"/>
      <c r="G181" s="131"/>
      <c r="H181" s="129" t="s">
        <v>27</v>
      </c>
    </row>
    <row r="182" spans="1:8" s="3" customFormat="1" x14ac:dyDescent="0.25">
      <c r="A182" s="128"/>
      <c r="B182" s="130"/>
      <c r="C182" s="130"/>
      <c r="D182" s="130"/>
      <c r="E182" s="14" t="s">
        <v>293</v>
      </c>
      <c r="F182" s="14" t="s">
        <v>294</v>
      </c>
      <c r="G182" s="14" t="s">
        <v>295</v>
      </c>
      <c r="H182" s="130"/>
    </row>
    <row r="183" spans="1:8" x14ac:dyDescent="0.25">
      <c r="A183" s="36">
        <v>1</v>
      </c>
      <c r="B183" s="51" t="s">
        <v>313</v>
      </c>
      <c r="C183" s="2" t="s">
        <v>297</v>
      </c>
      <c r="D183" s="2">
        <v>2</v>
      </c>
      <c r="E183" s="2">
        <v>26</v>
      </c>
      <c r="F183" s="2">
        <v>0.75</v>
      </c>
      <c r="G183" s="2"/>
      <c r="H183" s="2">
        <f>F183*E183*D183</f>
        <v>39</v>
      </c>
    </row>
    <row r="184" spans="1:8" x14ac:dyDescent="0.25">
      <c r="A184" s="33">
        <v>2</v>
      </c>
      <c r="B184" s="51" t="s">
        <v>314</v>
      </c>
      <c r="C184" s="2" t="s">
        <v>297</v>
      </c>
      <c r="D184" s="2">
        <v>2</v>
      </c>
      <c r="E184" s="2">
        <v>17</v>
      </c>
      <c r="F184" s="2">
        <v>0.75</v>
      </c>
      <c r="G184" s="2"/>
      <c r="H184" s="2">
        <f t="shared" ref="H184:H189" si="10">F184*E184*D184</f>
        <v>25.5</v>
      </c>
    </row>
    <row r="185" spans="1:8" x14ac:dyDescent="0.25">
      <c r="A185" s="33">
        <v>3</v>
      </c>
      <c r="B185" s="51" t="s">
        <v>315</v>
      </c>
      <c r="C185" s="2" t="s">
        <v>297</v>
      </c>
      <c r="D185" s="2">
        <v>2</v>
      </c>
      <c r="E185" s="2">
        <v>1.125</v>
      </c>
      <c r="F185" s="2">
        <v>0.75</v>
      </c>
      <c r="G185" s="2"/>
      <c r="H185" s="2">
        <f t="shared" si="10"/>
        <v>1.6875</v>
      </c>
    </row>
    <row r="186" spans="1:8" x14ac:dyDescent="0.25">
      <c r="A186" s="33">
        <v>4</v>
      </c>
      <c r="B186" s="51" t="s">
        <v>316</v>
      </c>
      <c r="C186" s="2" t="s">
        <v>297</v>
      </c>
      <c r="D186" s="2">
        <v>2</v>
      </c>
      <c r="E186" s="2">
        <v>8</v>
      </c>
      <c r="F186" s="2">
        <v>0.75</v>
      </c>
      <c r="G186" s="2"/>
      <c r="H186" s="2">
        <f t="shared" si="10"/>
        <v>12</v>
      </c>
    </row>
    <row r="187" spans="1:8" x14ac:dyDescent="0.25">
      <c r="A187" s="33">
        <v>5</v>
      </c>
      <c r="B187" s="51" t="s">
        <v>317</v>
      </c>
      <c r="C187" s="2" t="s">
        <v>297</v>
      </c>
      <c r="D187" s="2">
        <v>1</v>
      </c>
      <c r="E187" s="2">
        <v>27</v>
      </c>
      <c r="F187" s="2">
        <v>0.75</v>
      </c>
      <c r="G187" s="2"/>
      <c r="H187" s="2">
        <f t="shared" si="10"/>
        <v>20.25</v>
      </c>
    </row>
    <row r="188" spans="1:8" x14ac:dyDescent="0.25">
      <c r="A188" s="33"/>
      <c r="B188" s="51"/>
      <c r="C188" s="2"/>
      <c r="D188" s="2"/>
      <c r="E188" s="2"/>
      <c r="F188" s="2"/>
      <c r="G188" s="2"/>
      <c r="H188" s="2">
        <f t="shared" si="10"/>
        <v>0</v>
      </c>
    </row>
    <row r="189" spans="1:8" x14ac:dyDescent="0.25">
      <c r="A189" s="33">
        <v>6</v>
      </c>
      <c r="B189" s="51" t="s">
        <v>319</v>
      </c>
      <c r="C189" s="2" t="s">
        <v>297</v>
      </c>
      <c r="D189" s="2">
        <v>0</v>
      </c>
      <c r="E189" s="2">
        <v>1</v>
      </c>
      <c r="F189" s="2">
        <v>1</v>
      </c>
      <c r="G189" s="2">
        <v>5</v>
      </c>
      <c r="H189" s="2">
        <f t="shared" si="10"/>
        <v>0</v>
      </c>
    </row>
    <row r="190" spans="1:8" x14ac:dyDescent="0.25">
      <c r="A190" s="33"/>
      <c r="B190" s="132" t="s">
        <v>320</v>
      </c>
      <c r="C190" s="133"/>
      <c r="D190" s="133"/>
      <c r="E190" s="133"/>
      <c r="F190" s="134"/>
      <c r="G190" s="2" t="s">
        <v>297</v>
      </c>
      <c r="H190" s="2">
        <f>SUM(H183:H189)</f>
        <v>98.4375</v>
      </c>
    </row>
    <row r="191" spans="1:8" x14ac:dyDescent="0.25">
      <c r="A191" s="33"/>
      <c r="B191" s="135"/>
      <c r="C191" s="136"/>
      <c r="D191" s="136"/>
      <c r="E191" s="136"/>
      <c r="F191" s="137"/>
      <c r="G191" s="2" t="s">
        <v>33</v>
      </c>
      <c r="H191" s="16">
        <f>H190/10.75</f>
        <v>9.1569767441860463</v>
      </c>
    </row>
    <row r="192" spans="1:8" x14ac:dyDescent="0.25">
      <c r="A192" s="33"/>
      <c r="B192" s="6"/>
      <c r="C192" s="144" t="s">
        <v>307</v>
      </c>
      <c r="D192" s="144"/>
      <c r="E192" s="144"/>
      <c r="F192" s="144"/>
      <c r="G192" s="144"/>
      <c r="H192" s="25">
        <f>H191*1.1</f>
        <v>10.072674418604652</v>
      </c>
    </row>
    <row r="193" spans="1:8" ht="65.25" customHeight="1" x14ac:dyDescent="0.25">
      <c r="A193" s="36" t="s">
        <v>289</v>
      </c>
      <c r="B193" s="124" t="str">
        <f>'C-CW-SHEET'!B28</f>
        <v>Providing and laying vertical damp proof course with cement sand plaster and bitumen coating:-(a) with one coat of bitumen and one coat of polythene sheet 
500 gauge b) ¾ " thick (20 mm</v>
      </c>
      <c r="C193" s="125"/>
      <c r="D193" s="125"/>
      <c r="E193" s="125"/>
      <c r="F193" s="125"/>
      <c r="G193" s="125"/>
      <c r="H193" s="126"/>
    </row>
    <row r="194" spans="1:8" s="3" customFormat="1" x14ac:dyDescent="0.25">
      <c r="A194" s="127" t="s">
        <v>290</v>
      </c>
      <c r="B194" s="129" t="s">
        <v>25</v>
      </c>
      <c r="C194" s="129" t="s">
        <v>26</v>
      </c>
      <c r="D194" s="129" t="s">
        <v>291</v>
      </c>
      <c r="E194" s="131" t="s">
        <v>292</v>
      </c>
      <c r="F194" s="131"/>
      <c r="G194" s="131"/>
      <c r="H194" s="129" t="s">
        <v>27</v>
      </c>
    </row>
    <row r="195" spans="1:8" s="3" customFormat="1" x14ac:dyDescent="0.25">
      <c r="A195" s="128"/>
      <c r="B195" s="130"/>
      <c r="C195" s="130"/>
      <c r="D195" s="130"/>
      <c r="E195" s="14" t="s">
        <v>293</v>
      </c>
      <c r="F195" s="14" t="s">
        <v>294</v>
      </c>
      <c r="G195" s="14" t="s">
        <v>295</v>
      </c>
      <c r="H195" s="130"/>
    </row>
    <row r="196" spans="1:8" x14ac:dyDescent="0.25">
      <c r="A196" s="36">
        <v>1</v>
      </c>
      <c r="B196" s="51" t="s">
        <v>313</v>
      </c>
      <c r="C196" s="2" t="s">
        <v>325</v>
      </c>
      <c r="D196" s="2">
        <v>2</v>
      </c>
      <c r="E196" s="2">
        <v>26</v>
      </c>
      <c r="F196" s="2">
        <v>5</v>
      </c>
      <c r="G196" s="2"/>
      <c r="H196" s="2">
        <f>F196*E196*D196</f>
        <v>260</v>
      </c>
    </row>
    <row r="197" spans="1:8" x14ac:dyDescent="0.25">
      <c r="A197" s="33">
        <v>2</v>
      </c>
      <c r="B197" s="51" t="s">
        <v>314</v>
      </c>
      <c r="C197" s="2" t="s">
        <v>325</v>
      </c>
      <c r="D197" s="2">
        <v>2</v>
      </c>
      <c r="E197" s="2">
        <v>17</v>
      </c>
      <c r="F197" s="2">
        <v>5</v>
      </c>
      <c r="G197" s="2"/>
      <c r="H197" s="2">
        <f t="shared" ref="H197:H200" si="11">F197*E197*D197</f>
        <v>170</v>
      </c>
    </row>
    <row r="198" spans="1:8" x14ac:dyDescent="0.25">
      <c r="A198" s="33">
        <v>3</v>
      </c>
      <c r="B198" s="51" t="s">
        <v>315</v>
      </c>
      <c r="C198" s="2" t="s">
        <v>325</v>
      </c>
      <c r="D198" s="2">
        <v>2</v>
      </c>
      <c r="E198" s="2">
        <v>1.125</v>
      </c>
      <c r="F198" s="2">
        <v>5</v>
      </c>
      <c r="G198" s="2"/>
      <c r="H198" s="2">
        <f t="shared" si="11"/>
        <v>11.25</v>
      </c>
    </row>
    <row r="199" spans="1:8" x14ac:dyDescent="0.25">
      <c r="A199" s="33">
        <v>4</v>
      </c>
      <c r="B199" s="51" t="s">
        <v>316</v>
      </c>
      <c r="C199" s="2" t="s">
        <v>325</v>
      </c>
      <c r="D199" s="2">
        <v>2</v>
      </c>
      <c r="E199" s="2">
        <v>8</v>
      </c>
      <c r="F199" s="2">
        <v>0.75</v>
      </c>
      <c r="G199" s="2"/>
      <c r="H199" s="2">
        <f t="shared" si="11"/>
        <v>12</v>
      </c>
    </row>
    <row r="200" spans="1:8" x14ac:dyDescent="0.25">
      <c r="A200" s="33">
        <v>5</v>
      </c>
      <c r="B200" s="51" t="s">
        <v>317</v>
      </c>
      <c r="C200" s="2" t="s">
        <v>325</v>
      </c>
      <c r="D200" s="2">
        <v>1</v>
      </c>
      <c r="E200" s="2">
        <v>27</v>
      </c>
      <c r="F200" s="2">
        <v>0.75</v>
      </c>
      <c r="G200" s="2"/>
      <c r="H200" s="2">
        <f t="shared" si="11"/>
        <v>20.25</v>
      </c>
    </row>
    <row r="201" spans="1:8" x14ac:dyDescent="0.25">
      <c r="A201" s="33">
        <v>6</v>
      </c>
      <c r="B201" s="51" t="s">
        <v>319</v>
      </c>
      <c r="C201" s="2" t="s">
        <v>325</v>
      </c>
      <c r="D201" s="2">
        <v>-6</v>
      </c>
      <c r="E201" s="2">
        <v>1</v>
      </c>
      <c r="F201" s="2">
        <v>1</v>
      </c>
      <c r="G201" s="2">
        <v>5</v>
      </c>
      <c r="H201" s="2"/>
    </row>
    <row r="202" spans="1:8" x14ac:dyDescent="0.25">
      <c r="A202" s="33"/>
      <c r="B202" s="132" t="s">
        <v>320</v>
      </c>
      <c r="C202" s="133"/>
      <c r="D202" s="133"/>
      <c r="E202" s="133"/>
      <c r="F202" s="134"/>
      <c r="G202" s="2" t="s">
        <v>297</v>
      </c>
      <c r="H202" s="2">
        <f>SUM(H196:H201)</f>
        <v>473.5</v>
      </c>
    </row>
    <row r="203" spans="1:8" x14ac:dyDescent="0.25">
      <c r="A203" s="33"/>
      <c r="B203" s="135"/>
      <c r="C203" s="136"/>
      <c r="D203" s="136"/>
      <c r="E203" s="136"/>
      <c r="F203" s="137"/>
      <c r="G203" s="2" t="s">
        <v>33</v>
      </c>
      <c r="H203" s="16">
        <f>H202/10.75</f>
        <v>44.046511627906973</v>
      </c>
    </row>
    <row r="204" spans="1:8" x14ac:dyDescent="0.25">
      <c r="A204" s="33"/>
      <c r="B204" s="57"/>
      <c r="C204" s="122" t="s">
        <v>307</v>
      </c>
      <c r="D204" s="122"/>
      <c r="E204" s="122"/>
      <c r="F204" s="122"/>
      <c r="G204" s="122"/>
      <c r="H204" s="58">
        <f>H203*1.1</f>
        <v>48.451162790697673</v>
      </c>
    </row>
    <row r="205" spans="1:8" ht="64.5" customHeight="1" x14ac:dyDescent="0.25">
      <c r="A205" s="36" t="s">
        <v>289</v>
      </c>
      <c r="B205" s="124" t="str">
        <f>'C-CW-SHEET'!B27</f>
        <v>Providing and laying damp proof course with cement sand plaster and bitumen coating:- (a) with one coat of bitumen and one coat of polythene sheet 500 gauge :- ii) Ratio 1:3 b) ¾ " thick (20mm)</v>
      </c>
      <c r="C205" s="125"/>
      <c r="D205" s="125"/>
      <c r="E205" s="125"/>
      <c r="F205" s="125"/>
      <c r="G205" s="125"/>
      <c r="H205" s="126"/>
    </row>
    <row r="206" spans="1:8" s="3" customFormat="1" x14ac:dyDescent="0.25">
      <c r="A206" s="127" t="s">
        <v>290</v>
      </c>
      <c r="B206" s="129" t="s">
        <v>25</v>
      </c>
      <c r="C206" s="129" t="s">
        <v>26</v>
      </c>
      <c r="D206" s="129" t="s">
        <v>291</v>
      </c>
      <c r="E206" s="131" t="s">
        <v>292</v>
      </c>
      <c r="F206" s="131"/>
      <c r="G206" s="131"/>
      <c r="H206" s="129" t="s">
        <v>27</v>
      </c>
    </row>
    <row r="207" spans="1:8" s="3" customFormat="1" x14ac:dyDescent="0.25">
      <c r="A207" s="128"/>
      <c r="B207" s="130"/>
      <c r="C207" s="130"/>
      <c r="D207" s="130"/>
      <c r="E207" s="14" t="s">
        <v>293</v>
      </c>
      <c r="F207" s="14" t="s">
        <v>294</v>
      </c>
      <c r="G207" s="14" t="s">
        <v>295</v>
      </c>
      <c r="H207" s="130"/>
    </row>
    <row r="208" spans="1:8" x14ac:dyDescent="0.25">
      <c r="A208" s="33">
        <v>1</v>
      </c>
      <c r="B208" s="51" t="s">
        <v>296</v>
      </c>
      <c r="C208" s="2" t="s">
        <v>325</v>
      </c>
      <c r="D208" s="2">
        <v>6</v>
      </c>
      <c r="E208" s="2">
        <v>8</v>
      </c>
      <c r="F208" s="2">
        <v>8</v>
      </c>
      <c r="G208" s="2"/>
      <c r="H208" s="16">
        <f>F208*E208*D208</f>
        <v>384</v>
      </c>
    </row>
    <row r="209" spans="1:8" x14ac:dyDescent="0.25">
      <c r="A209" s="33">
        <v>2</v>
      </c>
      <c r="B209" s="51" t="s">
        <v>298</v>
      </c>
      <c r="C209" s="2" t="s">
        <v>325</v>
      </c>
      <c r="D209" s="2">
        <v>3</v>
      </c>
      <c r="E209" s="2">
        <v>4</v>
      </c>
      <c r="F209" s="2">
        <v>4</v>
      </c>
      <c r="G209" s="2"/>
      <c r="H209" s="16">
        <f t="shared" ref="H209:H214" si="12">F209*E209*D209</f>
        <v>48</v>
      </c>
    </row>
    <row r="210" spans="1:8" x14ac:dyDescent="0.25">
      <c r="A210" s="33">
        <v>3</v>
      </c>
      <c r="B210" s="51" t="s">
        <v>299</v>
      </c>
      <c r="C210" s="2" t="s">
        <v>325</v>
      </c>
      <c r="D210" s="2">
        <v>2</v>
      </c>
      <c r="E210" s="2">
        <v>9</v>
      </c>
      <c r="F210" s="2">
        <v>3</v>
      </c>
      <c r="G210" s="2"/>
      <c r="H210" s="16">
        <f t="shared" si="12"/>
        <v>54</v>
      </c>
    </row>
    <row r="211" spans="1:8" x14ac:dyDescent="0.25">
      <c r="A211" s="33">
        <v>4</v>
      </c>
      <c r="B211" s="51" t="s">
        <v>299</v>
      </c>
      <c r="C211" s="2" t="s">
        <v>325</v>
      </c>
      <c r="D211" s="2">
        <v>4</v>
      </c>
      <c r="E211" s="2">
        <v>4.5</v>
      </c>
      <c r="F211" s="2">
        <v>3</v>
      </c>
      <c r="G211" s="2"/>
      <c r="H211" s="16">
        <f t="shared" si="12"/>
        <v>54</v>
      </c>
    </row>
    <row r="212" spans="1:8" x14ac:dyDescent="0.25">
      <c r="A212" s="33">
        <v>5</v>
      </c>
      <c r="B212" s="51" t="s">
        <v>308</v>
      </c>
      <c r="C212" s="2" t="s">
        <v>325</v>
      </c>
      <c r="D212" s="2">
        <v>9</v>
      </c>
      <c r="E212" s="2">
        <v>1</v>
      </c>
      <c r="F212" s="2">
        <v>1</v>
      </c>
      <c r="G212" s="2"/>
      <c r="H212" s="16">
        <f t="shared" si="12"/>
        <v>9</v>
      </c>
    </row>
    <row r="213" spans="1:8" x14ac:dyDescent="0.25">
      <c r="A213" s="33">
        <v>6</v>
      </c>
      <c r="B213" s="51" t="s">
        <v>300</v>
      </c>
      <c r="C213" s="2" t="s">
        <v>325</v>
      </c>
      <c r="D213" s="2">
        <v>3</v>
      </c>
      <c r="E213" s="2">
        <v>27</v>
      </c>
      <c r="F213" s="2">
        <v>1</v>
      </c>
      <c r="G213" s="2"/>
      <c r="H213" s="16">
        <f t="shared" si="12"/>
        <v>81</v>
      </c>
    </row>
    <row r="214" spans="1:8" x14ac:dyDescent="0.25">
      <c r="A214" s="33">
        <v>7</v>
      </c>
      <c r="B214" s="51" t="s">
        <v>301</v>
      </c>
      <c r="C214" s="2" t="s">
        <v>325</v>
      </c>
      <c r="D214" s="2">
        <v>3</v>
      </c>
      <c r="E214" s="2">
        <v>25</v>
      </c>
      <c r="F214" s="2">
        <v>1</v>
      </c>
      <c r="G214" s="2"/>
      <c r="H214" s="16">
        <f t="shared" si="12"/>
        <v>75</v>
      </c>
    </row>
    <row r="215" spans="1:8" x14ac:dyDescent="0.25">
      <c r="A215" s="33"/>
      <c r="B215" s="2"/>
      <c r="C215" s="121" t="s">
        <v>305</v>
      </c>
      <c r="D215" s="122"/>
      <c r="E215" s="122"/>
      <c r="F215" s="122"/>
      <c r="G215" s="123"/>
      <c r="H215" s="16">
        <f>SUM(H208:H214)</f>
        <v>705</v>
      </c>
    </row>
    <row r="216" spans="1:8" x14ac:dyDescent="0.25">
      <c r="A216" s="33"/>
      <c r="B216" s="2"/>
      <c r="C216" s="121" t="s">
        <v>306</v>
      </c>
      <c r="D216" s="122"/>
      <c r="E216" s="122"/>
      <c r="F216" s="122"/>
      <c r="G216" s="123"/>
      <c r="H216" s="16">
        <f>H215/10.75</f>
        <v>65.581395348837205</v>
      </c>
    </row>
    <row r="217" spans="1:8" x14ac:dyDescent="0.25">
      <c r="A217" s="33"/>
      <c r="B217" s="57"/>
      <c r="C217" s="122" t="s">
        <v>307</v>
      </c>
      <c r="D217" s="122"/>
      <c r="E217" s="122"/>
      <c r="F217" s="122"/>
      <c r="G217" s="122"/>
      <c r="H217" s="58">
        <f>H216*1.1</f>
        <v>72.139534883720927</v>
      </c>
    </row>
    <row r="218" spans="1:8" ht="117" customHeight="1" x14ac:dyDescent="0.25">
      <c r="A218" s="36" t="s">
        <v>289</v>
      </c>
      <c r="B218" s="124" t="str">
        <f>'C-CW-SHEET'!B33</f>
        <v>Providing and laying flooring with China Verona Marble having uniform texture (Spotless) of required size and specified thickness, with adhesive bond over 3/4" thick bedding of (1:2) cement sand mortor i/c the cost of matching sealer,cutting, grinding and chemical polishing complete in all respect as approved and directed by the Engineer Incharge i) 1/2" thick(12"x12"/12"x24")</v>
      </c>
      <c r="C218" s="125"/>
      <c r="D218" s="125"/>
      <c r="E218" s="125"/>
      <c r="F218" s="125"/>
      <c r="G218" s="125"/>
      <c r="H218" s="126"/>
    </row>
    <row r="219" spans="1:8" s="3" customFormat="1" x14ac:dyDescent="0.25">
      <c r="A219" s="127" t="s">
        <v>290</v>
      </c>
      <c r="B219" s="129" t="s">
        <v>25</v>
      </c>
      <c r="C219" s="129" t="s">
        <v>26</v>
      </c>
      <c r="D219" s="129" t="s">
        <v>291</v>
      </c>
      <c r="E219" s="131" t="s">
        <v>292</v>
      </c>
      <c r="F219" s="131"/>
      <c r="G219" s="131"/>
      <c r="H219" s="129" t="s">
        <v>27</v>
      </c>
    </row>
    <row r="220" spans="1:8" s="3" customFormat="1" x14ac:dyDescent="0.25">
      <c r="A220" s="128"/>
      <c r="B220" s="130"/>
      <c r="C220" s="130"/>
      <c r="D220" s="130"/>
      <c r="E220" s="14" t="s">
        <v>293</v>
      </c>
      <c r="F220" s="14" t="s">
        <v>294</v>
      </c>
      <c r="G220" s="14" t="s">
        <v>295</v>
      </c>
      <c r="H220" s="130"/>
    </row>
    <row r="221" spans="1:8" x14ac:dyDescent="0.25">
      <c r="A221" s="33">
        <v>1</v>
      </c>
      <c r="B221" s="51" t="s">
        <v>331</v>
      </c>
      <c r="C221" s="2" t="s">
        <v>297</v>
      </c>
      <c r="D221" s="2">
        <v>1</v>
      </c>
      <c r="E221" s="2">
        <v>30</v>
      </c>
      <c r="F221" s="2">
        <v>30</v>
      </c>
      <c r="G221" s="2"/>
      <c r="H221" s="16">
        <f>F221*E221*D221</f>
        <v>900</v>
      </c>
    </row>
    <row r="222" spans="1:8" x14ac:dyDescent="0.25">
      <c r="A222" s="33"/>
      <c r="B222" s="2"/>
      <c r="C222" s="121" t="s">
        <v>305</v>
      </c>
      <c r="D222" s="122"/>
      <c r="E222" s="122"/>
      <c r="F222" s="122"/>
      <c r="G222" s="123"/>
      <c r="H222" s="16">
        <f>SUM(H221:H221)</f>
        <v>900</v>
      </c>
    </row>
    <row r="223" spans="1:8" x14ac:dyDescent="0.25">
      <c r="A223" s="33"/>
      <c r="B223" s="2"/>
      <c r="C223" s="121" t="s">
        <v>306</v>
      </c>
      <c r="D223" s="122"/>
      <c r="E223" s="122"/>
      <c r="F223" s="122"/>
      <c r="G223" s="123"/>
      <c r="H223" s="16">
        <f>H222/10.75</f>
        <v>83.720930232558146</v>
      </c>
    </row>
    <row r="224" spans="1:8" x14ac:dyDescent="0.25">
      <c r="A224" s="33"/>
      <c r="B224" s="57"/>
      <c r="C224" s="122" t="s">
        <v>307</v>
      </c>
      <c r="D224" s="122"/>
      <c r="E224" s="122"/>
      <c r="F224" s="122"/>
      <c r="G224" s="122"/>
      <c r="H224" s="58">
        <f>H223*1.1</f>
        <v>92.093023255813975</v>
      </c>
    </row>
    <row r="225" spans="1:8" ht="117" customHeight="1" x14ac:dyDescent="0.25">
      <c r="A225" s="36" t="s">
        <v>289</v>
      </c>
      <c r="B225" s="124" t="str">
        <f>'C-CW-SHEET'!B38</f>
        <v>Providing/fixing stair railing consisting of M.S. Box section size 1-1/2"x3" of 16 SWG welded with M.S. flat 1"x1/8" continuously and welded over M.S. square bars 5/8"x5/8" punched in M.S. flat 2 ¾' high @ 5½" c/c fixed in steps of stair I/C painting 3 coats complete</v>
      </c>
      <c r="C225" s="125"/>
      <c r="D225" s="125"/>
      <c r="E225" s="125"/>
      <c r="F225" s="125"/>
      <c r="G225" s="125"/>
      <c r="H225" s="126"/>
    </row>
    <row r="226" spans="1:8" s="3" customFormat="1" x14ac:dyDescent="0.25">
      <c r="A226" s="127" t="s">
        <v>290</v>
      </c>
      <c r="B226" s="129" t="s">
        <v>25</v>
      </c>
      <c r="C226" s="129" t="s">
        <v>26</v>
      </c>
      <c r="D226" s="129" t="s">
        <v>291</v>
      </c>
      <c r="E226" s="131" t="s">
        <v>292</v>
      </c>
      <c r="F226" s="131"/>
      <c r="G226" s="131"/>
      <c r="H226" s="129" t="s">
        <v>27</v>
      </c>
    </row>
    <row r="227" spans="1:8" s="3" customFormat="1" x14ac:dyDescent="0.25">
      <c r="A227" s="128"/>
      <c r="B227" s="130"/>
      <c r="C227" s="130"/>
      <c r="D227" s="130"/>
      <c r="E227" s="14" t="s">
        <v>293</v>
      </c>
      <c r="F227" s="14" t="s">
        <v>294</v>
      </c>
      <c r="G227" s="14" t="s">
        <v>295</v>
      </c>
      <c r="H227" s="130"/>
    </row>
    <row r="228" spans="1:8" x14ac:dyDescent="0.25">
      <c r="A228" s="33">
        <v>1</v>
      </c>
      <c r="B228" s="51" t="s">
        <v>331</v>
      </c>
      <c r="C228" s="2" t="s">
        <v>297</v>
      </c>
      <c r="D228" s="2">
        <v>1</v>
      </c>
      <c r="E228" s="2">
        <v>40</v>
      </c>
      <c r="F228" s="2">
        <v>3</v>
      </c>
      <c r="G228" s="2"/>
      <c r="H228" s="16">
        <f>F228*E228*D228</f>
        <v>120</v>
      </c>
    </row>
    <row r="229" spans="1:8" x14ac:dyDescent="0.25">
      <c r="A229" s="33"/>
      <c r="B229" s="2"/>
      <c r="C229" s="121" t="s">
        <v>305</v>
      </c>
      <c r="D229" s="122"/>
      <c r="E229" s="122"/>
      <c r="F229" s="122"/>
      <c r="G229" s="123"/>
      <c r="H229" s="16">
        <f>SUM(H228:H228)</f>
        <v>120</v>
      </c>
    </row>
    <row r="230" spans="1:8" x14ac:dyDescent="0.25">
      <c r="A230" s="33"/>
      <c r="B230" s="2"/>
      <c r="C230" s="121" t="s">
        <v>306</v>
      </c>
      <c r="D230" s="122"/>
      <c r="E230" s="122"/>
      <c r="F230" s="122"/>
      <c r="G230" s="123"/>
      <c r="H230" s="16">
        <f>H229/10.75</f>
        <v>11.162790697674419</v>
      </c>
    </row>
    <row r="231" spans="1:8" x14ac:dyDescent="0.25">
      <c r="A231" s="33"/>
      <c r="B231" s="57"/>
      <c r="C231" s="122" t="s">
        <v>307</v>
      </c>
      <c r="D231" s="122"/>
      <c r="E231" s="122"/>
      <c r="F231" s="122"/>
      <c r="G231" s="122"/>
      <c r="H231" s="58">
        <f>H230*1.1</f>
        <v>12.279069767441861</v>
      </c>
    </row>
    <row r="232" spans="1:8" ht="117" customHeight="1" x14ac:dyDescent="0.25">
      <c r="A232" s="36" t="s">
        <v>289</v>
      </c>
      <c r="B232" s="141" t="str">
        <f>'C-CW-SHEET'!B39</f>
        <v>Providing and fixing M.S. sheet hollow pressed frame of doors, windows, C. windows, etc. (chowkat only) of 20 SWG welded with M.S. flat 5"x 2" x 1/8" (127mmx50mmx3mm) M.S. holdfast 9"x1"x1/8" (225mmx25mmx3mm) welded/screwed 4" (100 mm) long iron hinges, including filling chowkat with cement sand mortar 1:8 and embedding holdfast in cement concrete 1:2:4, complete in all respects: double rebate</v>
      </c>
      <c r="C232" s="142"/>
      <c r="D232" s="142"/>
      <c r="E232" s="142"/>
      <c r="F232" s="142"/>
      <c r="G232" s="142"/>
      <c r="H232" s="143"/>
    </row>
    <row r="233" spans="1:8" s="3" customFormat="1" x14ac:dyDescent="0.25">
      <c r="A233" s="127" t="s">
        <v>290</v>
      </c>
      <c r="B233" s="129" t="s">
        <v>25</v>
      </c>
      <c r="C233" s="129" t="s">
        <v>26</v>
      </c>
      <c r="D233" s="129" t="s">
        <v>291</v>
      </c>
      <c r="E233" s="131" t="s">
        <v>292</v>
      </c>
      <c r="F233" s="131"/>
      <c r="G233" s="131"/>
      <c r="H233" s="129" t="s">
        <v>27</v>
      </c>
    </row>
    <row r="234" spans="1:8" s="3" customFormat="1" x14ac:dyDescent="0.25">
      <c r="A234" s="128"/>
      <c r="B234" s="130"/>
      <c r="C234" s="130"/>
      <c r="D234" s="130"/>
      <c r="E234" s="14" t="s">
        <v>293</v>
      </c>
      <c r="F234" s="14" t="s">
        <v>294</v>
      </c>
      <c r="G234" s="14" t="s">
        <v>295</v>
      </c>
      <c r="H234" s="130"/>
    </row>
    <row r="235" spans="1:8" x14ac:dyDescent="0.25">
      <c r="A235" s="33">
        <v>1</v>
      </c>
      <c r="B235" s="51" t="s">
        <v>322</v>
      </c>
      <c r="C235" s="2" t="s">
        <v>325</v>
      </c>
      <c r="D235" s="2">
        <v>1</v>
      </c>
      <c r="E235" s="2">
        <v>4</v>
      </c>
      <c r="F235" s="2">
        <v>9.5</v>
      </c>
      <c r="G235" s="2"/>
      <c r="H235" s="16">
        <f>F235*E235*D235</f>
        <v>38</v>
      </c>
    </row>
    <row r="236" spans="1:8" x14ac:dyDescent="0.25">
      <c r="A236" s="33">
        <v>2</v>
      </c>
      <c r="B236" s="51" t="s">
        <v>332</v>
      </c>
      <c r="C236" s="2" t="s">
        <v>325</v>
      </c>
      <c r="D236" s="2">
        <v>2</v>
      </c>
      <c r="E236" s="2">
        <v>6</v>
      </c>
      <c r="F236" s="2">
        <v>6.5</v>
      </c>
      <c r="G236" s="2"/>
      <c r="H236" s="16">
        <f t="shared" ref="H236:H237" si="13">F236*E236*D236</f>
        <v>78</v>
      </c>
    </row>
    <row r="237" spans="1:8" x14ac:dyDescent="0.25">
      <c r="A237" s="33">
        <v>3</v>
      </c>
      <c r="B237" s="51" t="s">
        <v>333</v>
      </c>
      <c r="C237" s="2" t="s">
        <v>325</v>
      </c>
      <c r="D237" s="2">
        <v>2</v>
      </c>
      <c r="E237" s="2">
        <v>3</v>
      </c>
      <c r="F237" s="2">
        <v>6.5</v>
      </c>
      <c r="G237" s="2"/>
      <c r="H237" s="16">
        <f t="shared" si="13"/>
        <v>39</v>
      </c>
    </row>
    <row r="238" spans="1:8" x14ac:dyDescent="0.25">
      <c r="A238" s="33"/>
      <c r="B238" s="2"/>
      <c r="C238" s="121" t="s">
        <v>305</v>
      </c>
      <c r="D238" s="122"/>
      <c r="E238" s="122"/>
      <c r="F238" s="122"/>
      <c r="G238" s="123"/>
      <c r="H238" s="16">
        <f>SUM(H235:H237)</f>
        <v>155</v>
      </c>
    </row>
    <row r="239" spans="1:8" x14ac:dyDescent="0.25">
      <c r="A239" s="33"/>
      <c r="B239" s="2"/>
      <c r="C239" s="121" t="s">
        <v>306</v>
      </c>
      <c r="D239" s="122"/>
      <c r="E239" s="122"/>
      <c r="F239" s="122"/>
      <c r="G239" s="123"/>
      <c r="H239" s="16">
        <f>H238/10.75</f>
        <v>14.418604651162791</v>
      </c>
    </row>
    <row r="240" spans="1:8" x14ac:dyDescent="0.25">
      <c r="A240" s="33"/>
      <c r="B240" s="57"/>
      <c r="C240" s="122" t="s">
        <v>307</v>
      </c>
      <c r="D240" s="122"/>
      <c r="E240" s="122"/>
      <c r="F240" s="122"/>
      <c r="G240" s="122"/>
      <c r="H240" s="58">
        <f>H239*1.1</f>
        <v>15.860465116279071</v>
      </c>
    </row>
    <row r="241" spans="1:8" ht="117" customHeight="1" x14ac:dyDescent="0.25">
      <c r="A241" s="36" t="s">
        <v>289</v>
      </c>
      <c r="B241" s="124" t="str">
        <f>'C-CW-SHEET'!B41</f>
        <v>Providing and Fixing steel grating on windows comprising of ¾” MS square bars of 4"c/c penetrated through punched holes of 3 no Ms flat 2”x3/8” duly welded wiith 2”x2”x3/8" angle iron frame i/c three coat painting complete in all respect as approved by the Engineer incharge</v>
      </c>
      <c r="C241" s="125"/>
      <c r="D241" s="125"/>
      <c r="E241" s="125"/>
      <c r="F241" s="125"/>
      <c r="G241" s="125"/>
      <c r="H241" s="126"/>
    </row>
    <row r="242" spans="1:8" s="3" customFormat="1" x14ac:dyDescent="0.25">
      <c r="A242" s="127" t="s">
        <v>290</v>
      </c>
      <c r="B242" s="129" t="s">
        <v>25</v>
      </c>
      <c r="C242" s="129" t="s">
        <v>26</v>
      </c>
      <c r="D242" s="129" t="s">
        <v>291</v>
      </c>
      <c r="E242" s="131" t="s">
        <v>292</v>
      </c>
      <c r="F242" s="131"/>
      <c r="G242" s="131"/>
      <c r="H242" s="129" t="s">
        <v>27</v>
      </c>
    </row>
    <row r="243" spans="1:8" s="3" customFormat="1" x14ac:dyDescent="0.25">
      <c r="A243" s="128"/>
      <c r="B243" s="130"/>
      <c r="C243" s="130"/>
      <c r="D243" s="130"/>
      <c r="E243" s="14" t="s">
        <v>293</v>
      </c>
      <c r="F243" s="14" t="s">
        <v>294</v>
      </c>
      <c r="G243" s="14" t="s">
        <v>295</v>
      </c>
      <c r="H243" s="130"/>
    </row>
    <row r="244" spans="1:8" x14ac:dyDescent="0.25">
      <c r="A244" s="33">
        <v>1</v>
      </c>
      <c r="B244" s="51" t="s">
        <v>332</v>
      </c>
      <c r="C244" s="2" t="s">
        <v>325</v>
      </c>
      <c r="D244" s="2">
        <v>2</v>
      </c>
      <c r="E244" s="2">
        <v>6</v>
      </c>
      <c r="F244" s="2">
        <v>6.5</v>
      </c>
      <c r="G244" s="2"/>
      <c r="H244" s="16">
        <f t="shared" ref="H244:H245" si="14">F244*E244*D244</f>
        <v>78</v>
      </c>
    </row>
    <row r="245" spans="1:8" x14ac:dyDescent="0.25">
      <c r="A245" s="33">
        <v>2</v>
      </c>
      <c r="B245" s="51" t="s">
        <v>333</v>
      </c>
      <c r="C245" s="2" t="s">
        <v>325</v>
      </c>
      <c r="D245" s="2">
        <v>2</v>
      </c>
      <c r="E245" s="2">
        <v>3</v>
      </c>
      <c r="F245" s="2">
        <v>6.5</v>
      </c>
      <c r="G245" s="2"/>
      <c r="H245" s="16">
        <f t="shared" si="14"/>
        <v>39</v>
      </c>
    </row>
    <row r="246" spans="1:8" x14ac:dyDescent="0.25">
      <c r="A246" s="33"/>
      <c r="B246" s="2"/>
      <c r="C246" s="121" t="s">
        <v>305</v>
      </c>
      <c r="D246" s="122"/>
      <c r="E246" s="122"/>
      <c r="F246" s="122"/>
      <c r="G246" s="123"/>
      <c r="H246" s="16">
        <f>SUM(H244:H245)</f>
        <v>117</v>
      </c>
    </row>
    <row r="247" spans="1:8" x14ac:dyDescent="0.25">
      <c r="A247" s="33"/>
      <c r="B247" s="2"/>
      <c r="C247" s="121" t="s">
        <v>306</v>
      </c>
      <c r="D247" s="122"/>
      <c r="E247" s="122"/>
      <c r="F247" s="122"/>
      <c r="G247" s="123"/>
      <c r="H247" s="16">
        <f>H246/10.75</f>
        <v>10.883720930232558</v>
      </c>
    </row>
    <row r="248" spans="1:8" x14ac:dyDescent="0.25">
      <c r="A248" s="33"/>
      <c r="B248" s="57"/>
      <c r="C248" s="122" t="s">
        <v>307</v>
      </c>
      <c r="D248" s="122"/>
      <c r="E248" s="122"/>
      <c r="F248" s="122"/>
      <c r="G248" s="122"/>
      <c r="H248" s="58">
        <f>H247*1.1</f>
        <v>11.972093023255814</v>
      </c>
    </row>
    <row r="249" spans="1:8" ht="136.5" customHeight="1" x14ac:dyDescent="0.25">
      <c r="A249" s="36" t="s">
        <v>289</v>
      </c>
      <c r="B249" s="124" t="str">
        <f>'C-CW-SHEET'!B40</f>
        <v>Providing and fixing steel windows with openable glazed panels, using beam section for frame 1½"x1"x5/8"x1/8" (40x25x16x3 mm), Z-section for leaves ¾"x1"x¾"x1/8" (20x25x20x3 mm), T-section sashes 1"x1"x1/8" (25x25x3 mm), glass panes, wooden screed for glazing embedded over a thin layer of putty duly screwed with leaves, brass
fittings, holdfast, duly painted, complete in all respects,
including all cost of material and labour, etc. as per
approved design and as directed by the
Engineer-in-charge:-v) glass pane 5 mm thick</v>
      </c>
      <c r="C249" s="125"/>
      <c r="D249" s="125"/>
      <c r="E249" s="125"/>
      <c r="F249" s="125"/>
      <c r="G249" s="125"/>
      <c r="H249" s="126"/>
    </row>
    <row r="250" spans="1:8" s="3" customFormat="1" x14ac:dyDescent="0.25">
      <c r="A250" s="127" t="s">
        <v>290</v>
      </c>
      <c r="B250" s="129" t="s">
        <v>25</v>
      </c>
      <c r="C250" s="129" t="s">
        <v>26</v>
      </c>
      <c r="D250" s="129" t="s">
        <v>291</v>
      </c>
      <c r="E250" s="131" t="s">
        <v>292</v>
      </c>
      <c r="F250" s="131"/>
      <c r="G250" s="131"/>
      <c r="H250" s="129" t="s">
        <v>27</v>
      </c>
    </row>
    <row r="251" spans="1:8" s="3" customFormat="1" x14ac:dyDescent="0.25">
      <c r="A251" s="128"/>
      <c r="B251" s="130"/>
      <c r="C251" s="130"/>
      <c r="D251" s="130"/>
      <c r="E251" s="14" t="s">
        <v>293</v>
      </c>
      <c r="F251" s="14" t="s">
        <v>294</v>
      </c>
      <c r="G251" s="14" t="s">
        <v>295</v>
      </c>
      <c r="H251" s="130"/>
    </row>
    <row r="252" spans="1:8" x14ac:dyDescent="0.25">
      <c r="A252" s="33">
        <v>1</v>
      </c>
      <c r="B252" s="51" t="s">
        <v>334</v>
      </c>
      <c r="C252" s="2" t="s">
        <v>325</v>
      </c>
      <c r="D252" s="2">
        <v>2</v>
      </c>
      <c r="E252" s="2">
        <v>6</v>
      </c>
      <c r="F252" s="2">
        <v>6.5</v>
      </c>
      <c r="G252" s="2"/>
      <c r="H252" s="16">
        <f t="shared" ref="H252:H253" si="15">F252*E252*D252</f>
        <v>78</v>
      </c>
    </row>
    <row r="253" spans="1:8" x14ac:dyDescent="0.25">
      <c r="A253" s="33">
        <v>2</v>
      </c>
      <c r="B253" s="51" t="s">
        <v>335</v>
      </c>
      <c r="C253" s="2" t="s">
        <v>325</v>
      </c>
      <c r="D253" s="2">
        <v>2</v>
      </c>
      <c r="E253" s="2">
        <v>3</v>
      </c>
      <c r="F253" s="2">
        <v>6.5</v>
      </c>
      <c r="G253" s="2"/>
      <c r="H253" s="16">
        <f t="shared" si="15"/>
        <v>39</v>
      </c>
    </row>
    <row r="254" spans="1:8" x14ac:dyDescent="0.25">
      <c r="A254" s="33"/>
      <c r="B254" s="2"/>
      <c r="C254" s="121" t="s">
        <v>305</v>
      </c>
      <c r="D254" s="122"/>
      <c r="E254" s="122"/>
      <c r="F254" s="122"/>
      <c r="G254" s="123"/>
      <c r="H254" s="16">
        <f>SUM(H252:H253)</f>
        <v>117</v>
      </c>
    </row>
    <row r="255" spans="1:8" x14ac:dyDescent="0.25">
      <c r="A255" s="33"/>
      <c r="B255" s="2"/>
      <c r="C255" s="121" t="s">
        <v>306</v>
      </c>
      <c r="D255" s="122"/>
      <c r="E255" s="122"/>
      <c r="F255" s="122"/>
      <c r="G255" s="123"/>
      <c r="H255" s="16">
        <f>H254/10.75</f>
        <v>10.883720930232558</v>
      </c>
    </row>
    <row r="256" spans="1:8" x14ac:dyDescent="0.25">
      <c r="A256" s="33"/>
      <c r="B256" s="57"/>
      <c r="C256" s="122" t="s">
        <v>307</v>
      </c>
      <c r="D256" s="122"/>
      <c r="E256" s="122"/>
      <c r="F256" s="122"/>
      <c r="G256" s="122"/>
      <c r="H256" s="58">
        <f>H255*1.1</f>
        <v>11.972093023255814</v>
      </c>
    </row>
    <row r="257" spans="1:8" ht="117" customHeight="1" x14ac:dyDescent="0.25">
      <c r="A257" s="36" t="s">
        <v>289</v>
      </c>
      <c r="B257" s="124" t="str">
        <f>'C-CW-SHEET'!B42</f>
        <v>Providing and fixing 1-1/2" thick G.I sheet forged door comprising of G.I pressed double skin pannelled sheet of 22 SWG in specified width of rails, Styles and panels pressed on both sides of fillet (Honey Comb paper), dully fixed in chowkat with Archtrative on one side, with heavy duty 4 No. steel hinges i/c M.S Tower bolt 9" long, M.S Sliding bolt 12" long, Rowel bolt for Hold Fasts, duly powder coated paint and punching of required holes as approved and directed by the Engineer Incharge</v>
      </c>
      <c r="C257" s="125"/>
      <c r="D257" s="125"/>
      <c r="E257" s="125"/>
      <c r="F257" s="125"/>
      <c r="G257" s="125"/>
      <c r="H257" s="126"/>
    </row>
    <row r="258" spans="1:8" s="3" customFormat="1" x14ac:dyDescent="0.25">
      <c r="A258" s="127" t="s">
        <v>290</v>
      </c>
      <c r="B258" s="129" t="s">
        <v>25</v>
      </c>
      <c r="C258" s="129" t="s">
        <v>26</v>
      </c>
      <c r="D258" s="129" t="s">
        <v>291</v>
      </c>
      <c r="E258" s="131" t="s">
        <v>292</v>
      </c>
      <c r="F258" s="131"/>
      <c r="G258" s="131"/>
      <c r="H258" s="129" t="s">
        <v>27</v>
      </c>
    </row>
    <row r="259" spans="1:8" s="3" customFormat="1" x14ac:dyDescent="0.25">
      <c r="A259" s="128"/>
      <c r="B259" s="130"/>
      <c r="C259" s="130"/>
      <c r="D259" s="130"/>
      <c r="E259" s="14" t="s">
        <v>293</v>
      </c>
      <c r="F259" s="14" t="s">
        <v>294</v>
      </c>
      <c r="G259" s="14" t="s">
        <v>295</v>
      </c>
      <c r="H259" s="130"/>
    </row>
    <row r="260" spans="1:8" x14ac:dyDescent="0.25">
      <c r="A260" s="33">
        <v>1</v>
      </c>
      <c r="B260" s="51" t="s">
        <v>322</v>
      </c>
      <c r="C260" s="2" t="s">
        <v>325</v>
      </c>
      <c r="D260" s="2">
        <v>1</v>
      </c>
      <c r="E260" s="2">
        <v>4</v>
      </c>
      <c r="F260" s="2">
        <v>9.5</v>
      </c>
      <c r="G260" s="2"/>
      <c r="H260" s="16">
        <f>F260*E260*D260</f>
        <v>38</v>
      </c>
    </row>
    <row r="261" spans="1:8" x14ac:dyDescent="0.25">
      <c r="A261" s="33"/>
      <c r="B261" s="2"/>
      <c r="C261" s="121" t="s">
        <v>305</v>
      </c>
      <c r="D261" s="122"/>
      <c r="E261" s="122"/>
      <c r="F261" s="122"/>
      <c r="G261" s="123"/>
      <c r="H261" s="16">
        <f>SUM(H260:H260)</f>
        <v>38</v>
      </c>
    </row>
    <row r="262" spans="1:8" x14ac:dyDescent="0.25">
      <c r="A262" s="33"/>
      <c r="B262" s="2"/>
      <c r="C262" s="121" t="s">
        <v>306</v>
      </c>
      <c r="D262" s="122"/>
      <c r="E262" s="122"/>
      <c r="F262" s="122"/>
      <c r="G262" s="123"/>
      <c r="H262" s="16">
        <f>H261/10.75</f>
        <v>3.5348837209302326</v>
      </c>
    </row>
    <row r="263" spans="1:8" x14ac:dyDescent="0.25">
      <c r="A263" s="33"/>
      <c r="B263" s="57"/>
      <c r="C263" s="122" t="s">
        <v>307</v>
      </c>
      <c r="D263" s="122"/>
      <c r="E263" s="122"/>
      <c r="F263" s="122"/>
      <c r="G263" s="122"/>
      <c r="H263" s="58">
        <f>H262*1.1</f>
        <v>3.8883720930232561</v>
      </c>
    </row>
    <row r="264" spans="1:8" ht="117" customHeight="1" x14ac:dyDescent="0.25">
      <c r="A264" s="36" t="s">
        <v>289</v>
      </c>
      <c r="B264" s="124" t="str">
        <f>'C-CW-SHEET'!B43</f>
        <v>Providing and fixing 2.00 ft deep M.Steel Lockers (Wardrobes) consisting of 1-1/4”x1-1/4”x3/16” angle Iron Frame &amp; 1”x1”x1/8” MS Flat for center vertical bracing duly welded with MS sheet 24- SWG Sheet on all Sides, Back &amp; Top and for partitions / Shelves and 1"x1"x1/8" Angle Iron for Leaf Frame duly welded with 18- SWG for Front Door and hinges and locking arragement ,handles duly painted with hammar paint 3-coats complete in all respect as approved by the Engineer Incharge</v>
      </c>
      <c r="C264" s="125"/>
      <c r="D264" s="125"/>
      <c r="E264" s="125"/>
      <c r="F264" s="125"/>
      <c r="G264" s="125"/>
      <c r="H264" s="126"/>
    </row>
    <row r="265" spans="1:8" s="3" customFormat="1" x14ac:dyDescent="0.25">
      <c r="A265" s="127" t="s">
        <v>290</v>
      </c>
      <c r="B265" s="129" t="s">
        <v>25</v>
      </c>
      <c r="C265" s="129" t="s">
        <v>26</v>
      </c>
      <c r="D265" s="129" t="s">
        <v>291</v>
      </c>
      <c r="E265" s="131" t="s">
        <v>292</v>
      </c>
      <c r="F265" s="131"/>
      <c r="G265" s="131"/>
      <c r="H265" s="129" t="s">
        <v>27</v>
      </c>
    </row>
    <row r="266" spans="1:8" s="3" customFormat="1" x14ac:dyDescent="0.25">
      <c r="A266" s="128"/>
      <c r="B266" s="130"/>
      <c r="C266" s="130"/>
      <c r="D266" s="130"/>
      <c r="E266" s="14" t="s">
        <v>293</v>
      </c>
      <c r="F266" s="14" t="s">
        <v>294</v>
      </c>
      <c r="G266" s="14" t="s">
        <v>295</v>
      </c>
      <c r="H266" s="130"/>
    </row>
    <row r="267" spans="1:8" x14ac:dyDescent="0.25">
      <c r="A267" s="33">
        <v>1</v>
      </c>
      <c r="B267" s="51" t="s">
        <v>336</v>
      </c>
      <c r="C267" s="2" t="s">
        <v>325</v>
      </c>
      <c r="D267" s="2">
        <v>2</v>
      </c>
      <c r="E267" s="2">
        <v>2</v>
      </c>
      <c r="F267" s="2">
        <v>6.75</v>
      </c>
      <c r="G267" s="2"/>
      <c r="H267" s="16">
        <f>F267*E267*D267</f>
        <v>27</v>
      </c>
    </row>
    <row r="268" spans="1:8" x14ac:dyDescent="0.25">
      <c r="A268" s="33"/>
      <c r="B268" s="2"/>
      <c r="C268" s="121" t="s">
        <v>305</v>
      </c>
      <c r="D268" s="122"/>
      <c r="E268" s="122"/>
      <c r="F268" s="122"/>
      <c r="G268" s="123"/>
      <c r="H268" s="16">
        <f>SUM(H267:H267)</f>
        <v>27</v>
      </c>
    </row>
    <row r="269" spans="1:8" x14ac:dyDescent="0.25">
      <c r="A269" s="33"/>
      <c r="B269" s="2"/>
      <c r="C269" s="121" t="s">
        <v>306</v>
      </c>
      <c r="D269" s="122"/>
      <c r="E269" s="122"/>
      <c r="F269" s="122"/>
      <c r="G269" s="123"/>
      <c r="H269" s="16">
        <f>H268/10.75</f>
        <v>2.5116279069767442</v>
      </c>
    </row>
    <row r="270" spans="1:8" x14ac:dyDescent="0.25">
      <c r="A270" s="33"/>
      <c r="B270" s="57"/>
      <c r="C270" s="122" t="s">
        <v>307</v>
      </c>
      <c r="D270" s="122"/>
      <c r="E270" s="122"/>
      <c r="F270" s="122"/>
      <c r="G270" s="122"/>
      <c r="H270" s="58">
        <f>H269*1.1</f>
        <v>2.762790697674419</v>
      </c>
    </row>
    <row r="271" spans="1:8" ht="117" customHeight="1" x14ac:dyDescent="0.25">
      <c r="A271" s="36" t="s">
        <v>289</v>
      </c>
      <c r="B271" s="124" t="str">
        <f>'C-CW-SHEET'!B35</f>
        <v>Providing and laying 3/8" thick Prepolished Marble skirting/risers having uniform texture (spot less) of size 24"x6" of approved quality and shade with adhesive bond over 3/4" thick (1:2) cement sand mortor complete in all respect i/c the cost of matching sealer to finish the joints as approved and directed by the Engineer Incharge. i) China Verona</v>
      </c>
      <c r="C271" s="125"/>
      <c r="D271" s="125"/>
      <c r="E271" s="125"/>
      <c r="F271" s="125"/>
      <c r="G271" s="125"/>
      <c r="H271" s="126"/>
    </row>
    <row r="272" spans="1:8" s="3" customFormat="1" x14ac:dyDescent="0.25">
      <c r="A272" s="127" t="s">
        <v>290</v>
      </c>
      <c r="B272" s="129" t="s">
        <v>25</v>
      </c>
      <c r="C272" s="129" t="s">
        <v>26</v>
      </c>
      <c r="D272" s="129" t="s">
        <v>291</v>
      </c>
      <c r="E272" s="131" t="s">
        <v>292</v>
      </c>
      <c r="F272" s="131"/>
      <c r="G272" s="131"/>
      <c r="H272" s="129" t="s">
        <v>27</v>
      </c>
    </row>
    <row r="273" spans="1:8" s="3" customFormat="1" x14ac:dyDescent="0.25">
      <c r="A273" s="128"/>
      <c r="B273" s="130"/>
      <c r="C273" s="130"/>
      <c r="D273" s="130"/>
      <c r="E273" s="14" t="s">
        <v>293</v>
      </c>
      <c r="F273" s="14" t="s">
        <v>294</v>
      </c>
      <c r="G273" s="14" t="s">
        <v>295</v>
      </c>
      <c r="H273" s="130"/>
    </row>
    <row r="274" spans="1:8" x14ac:dyDescent="0.25">
      <c r="A274" s="33">
        <v>1</v>
      </c>
      <c r="B274" s="51" t="s">
        <v>336</v>
      </c>
      <c r="C274" s="2" t="s">
        <v>325</v>
      </c>
      <c r="D274" s="2">
        <v>4</v>
      </c>
      <c r="E274" s="2">
        <v>26</v>
      </c>
      <c r="F274" s="2">
        <v>0.57999999999999996</v>
      </c>
      <c r="G274" s="2"/>
      <c r="H274" s="16">
        <f>F274*E274*D274</f>
        <v>60.319999999999993</v>
      </c>
    </row>
    <row r="275" spans="1:8" x14ac:dyDescent="0.25">
      <c r="A275" s="33"/>
      <c r="B275" s="2"/>
      <c r="C275" s="121" t="s">
        <v>305</v>
      </c>
      <c r="D275" s="122"/>
      <c r="E275" s="122"/>
      <c r="F275" s="122"/>
      <c r="G275" s="123"/>
      <c r="H275" s="16">
        <f>SUM(H274:H274)</f>
        <v>60.319999999999993</v>
      </c>
    </row>
    <row r="276" spans="1:8" x14ac:dyDescent="0.25">
      <c r="A276" s="33"/>
      <c r="B276" s="2"/>
      <c r="C276" s="121" t="s">
        <v>306</v>
      </c>
      <c r="D276" s="122"/>
      <c r="E276" s="122"/>
      <c r="F276" s="122"/>
      <c r="G276" s="123"/>
      <c r="H276" s="16">
        <f>H275/10.75</f>
        <v>5.6111627906976738</v>
      </c>
    </row>
    <row r="277" spans="1:8" x14ac:dyDescent="0.25">
      <c r="A277" s="33"/>
      <c r="B277" s="57"/>
      <c r="C277" s="122" t="s">
        <v>307</v>
      </c>
      <c r="D277" s="122"/>
      <c r="E277" s="122"/>
      <c r="F277" s="122"/>
      <c r="G277" s="122"/>
      <c r="H277" s="58">
        <f>H276*1.1</f>
        <v>6.1722790697674412</v>
      </c>
    </row>
    <row r="278" spans="1:8" ht="117" customHeight="1" x14ac:dyDescent="0.25">
      <c r="A278" s="36" t="s">
        <v>289</v>
      </c>
      <c r="B278" s="124" t="str">
        <f>'C-CW-SHEET'!B36</f>
        <v>Providing and laying 3/4" thick full width Prepolished Marble slab for Vanities / Shelves / Treads/Window Cills , having Uniform texture (Spotless) with adhesive bond over 3/4" thick (1:2) cement sand mortor i/c the cost of matching sealer complete in all respects as approved and directed by the Engineer Incharge.i) China Verona</v>
      </c>
      <c r="C278" s="125"/>
      <c r="D278" s="125"/>
      <c r="E278" s="125"/>
      <c r="F278" s="125"/>
      <c r="G278" s="125"/>
      <c r="H278" s="126"/>
    </row>
    <row r="279" spans="1:8" s="3" customFormat="1" x14ac:dyDescent="0.25">
      <c r="A279" s="127" t="s">
        <v>290</v>
      </c>
      <c r="B279" s="129" t="s">
        <v>25</v>
      </c>
      <c r="C279" s="129" t="s">
        <v>26</v>
      </c>
      <c r="D279" s="129" t="s">
        <v>291</v>
      </c>
      <c r="E279" s="131" t="s">
        <v>292</v>
      </c>
      <c r="F279" s="131"/>
      <c r="G279" s="131"/>
      <c r="H279" s="129" t="s">
        <v>27</v>
      </c>
    </row>
    <row r="280" spans="1:8" s="3" customFormat="1" x14ac:dyDescent="0.25">
      <c r="A280" s="128"/>
      <c r="B280" s="130"/>
      <c r="C280" s="130"/>
      <c r="D280" s="130"/>
      <c r="E280" s="14" t="s">
        <v>293</v>
      </c>
      <c r="F280" s="14" t="s">
        <v>294</v>
      </c>
      <c r="G280" s="14" t="s">
        <v>295</v>
      </c>
      <c r="H280" s="130"/>
    </row>
    <row r="281" spans="1:8" x14ac:dyDescent="0.25">
      <c r="A281" s="33">
        <v>1</v>
      </c>
      <c r="B281" s="51" t="s">
        <v>337</v>
      </c>
      <c r="C281" s="2" t="s">
        <v>325</v>
      </c>
      <c r="D281" s="2">
        <v>4</v>
      </c>
      <c r="E281" s="2">
        <v>26</v>
      </c>
      <c r="F281" s="2">
        <v>1</v>
      </c>
      <c r="G281" s="2"/>
      <c r="H281" s="16">
        <f>F281*E281*D281</f>
        <v>104</v>
      </c>
    </row>
    <row r="282" spans="1:8" x14ac:dyDescent="0.25">
      <c r="A282" s="33"/>
      <c r="B282" s="2"/>
      <c r="C282" s="121" t="s">
        <v>305</v>
      </c>
      <c r="D282" s="122"/>
      <c r="E282" s="122"/>
      <c r="F282" s="122"/>
      <c r="G282" s="123"/>
      <c r="H282" s="16">
        <f>SUM(H281:H281)</f>
        <v>104</v>
      </c>
    </row>
    <row r="283" spans="1:8" x14ac:dyDescent="0.25">
      <c r="A283" s="33"/>
      <c r="B283" s="2"/>
      <c r="C283" s="121" t="s">
        <v>306</v>
      </c>
      <c r="D283" s="122"/>
      <c r="E283" s="122"/>
      <c r="F283" s="122"/>
      <c r="G283" s="123"/>
      <c r="H283" s="16">
        <f>H282/10.75</f>
        <v>9.6744186046511622</v>
      </c>
    </row>
    <row r="284" spans="1:8" x14ac:dyDescent="0.25">
      <c r="A284" s="33"/>
      <c r="B284" s="57"/>
      <c r="C284" s="122" t="s">
        <v>307</v>
      </c>
      <c r="D284" s="122"/>
      <c r="E284" s="122"/>
      <c r="F284" s="122"/>
      <c r="G284" s="122"/>
      <c r="H284" s="58">
        <f>H283*1.1</f>
        <v>10.641860465116279</v>
      </c>
    </row>
    <row r="285" spans="1:8" ht="117" customHeight="1" x14ac:dyDescent="0.25">
      <c r="A285" s="36" t="s">
        <v>289</v>
      </c>
      <c r="B285" s="124" t="str">
        <f>'C-CW-SHEET'!B44</f>
        <v>Making and fixing 1" (25 mm) thick kail or chir wooden green board with frame.</v>
      </c>
      <c r="C285" s="125"/>
      <c r="D285" s="125"/>
      <c r="E285" s="125"/>
      <c r="F285" s="125"/>
      <c r="G285" s="125"/>
      <c r="H285" s="126"/>
    </row>
    <row r="286" spans="1:8" s="3" customFormat="1" x14ac:dyDescent="0.25">
      <c r="A286" s="127" t="s">
        <v>290</v>
      </c>
      <c r="B286" s="129" t="s">
        <v>25</v>
      </c>
      <c r="C286" s="129" t="s">
        <v>26</v>
      </c>
      <c r="D286" s="129" t="s">
        <v>291</v>
      </c>
      <c r="E286" s="131" t="s">
        <v>292</v>
      </c>
      <c r="F286" s="131"/>
      <c r="G286" s="131"/>
      <c r="H286" s="129" t="s">
        <v>27</v>
      </c>
    </row>
    <row r="287" spans="1:8" s="3" customFormat="1" x14ac:dyDescent="0.25">
      <c r="A287" s="128"/>
      <c r="B287" s="130"/>
      <c r="C287" s="130"/>
      <c r="D287" s="130"/>
      <c r="E287" s="14" t="s">
        <v>293</v>
      </c>
      <c r="F287" s="14" t="s">
        <v>294</v>
      </c>
      <c r="G287" s="14" t="s">
        <v>295</v>
      </c>
      <c r="H287" s="130"/>
    </row>
    <row r="288" spans="1:8" x14ac:dyDescent="0.25">
      <c r="A288" s="33">
        <v>1</v>
      </c>
      <c r="B288" s="51" t="s">
        <v>336</v>
      </c>
      <c r="C288" s="2" t="s">
        <v>325</v>
      </c>
      <c r="D288" s="2">
        <v>2</v>
      </c>
      <c r="E288" s="2">
        <v>8</v>
      </c>
      <c r="F288" s="2">
        <v>4</v>
      </c>
      <c r="G288" s="2"/>
      <c r="H288" s="16">
        <f>F288*E288*D288</f>
        <v>64</v>
      </c>
    </row>
    <row r="289" spans="1:8" x14ac:dyDescent="0.25">
      <c r="A289" s="33"/>
      <c r="B289" s="2"/>
      <c r="C289" s="121" t="s">
        <v>305</v>
      </c>
      <c r="D289" s="122"/>
      <c r="E289" s="122"/>
      <c r="F289" s="122"/>
      <c r="G289" s="123"/>
      <c r="H289" s="16">
        <f>SUM(H288:H288)</f>
        <v>64</v>
      </c>
    </row>
    <row r="290" spans="1:8" x14ac:dyDescent="0.25">
      <c r="A290" s="33"/>
      <c r="B290" s="2"/>
      <c r="C290" s="121" t="s">
        <v>306</v>
      </c>
      <c r="D290" s="122"/>
      <c r="E290" s="122"/>
      <c r="F290" s="122"/>
      <c r="G290" s="123"/>
      <c r="H290" s="16">
        <f>H289/10.75</f>
        <v>5.9534883720930232</v>
      </c>
    </row>
    <row r="291" spans="1:8" x14ac:dyDescent="0.25">
      <c r="A291" s="33"/>
      <c r="B291" s="57"/>
      <c r="C291" s="122" t="s">
        <v>307</v>
      </c>
      <c r="D291" s="122"/>
      <c r="E291" s="122"/>
      <c r="F291" s="122"/>
      <c r="G291" s="122"/>
      <c r="H291" s="58">
        <f>H290*1.1</f>
        <v>6.5488372093023264</v>
      </c>
    </row>
  </sheetData>
  <mergeCells count="310">
    <mergeCell ref="A80:A81"/>
    <mergeCell ref="H80:H81"/>
    <mergeCell ref="E127:G127"/>
    <mergeCell ref="B127:B128"/>
    <mergeCell ref="C127:C128"/>
    <mergeCell ref="B3:H3"/>
    <mergeCell ref="A4:A5"/>
    <mergeCell ref="B4:B5"/>
    <mergeCell ref="C4:C5"/>
    <mergeCell ref="D4:D5"/>
    <mergeCell ref="E4:G4"/>
    <mergeCell ref="H4:H5"/>
    <mergeCell ref="C12:G12"/>
    <mergeCell ref="C13:G13"/>
    <mergeCell ref="C46:G46"/>
    <mergeCell ref="C47:G47"/>
    <mergeCell ref="A87:A88"/>
    <mergeCell ref="B87:B88"/>
    <mergeCell ref="C87:C88"/>
    <mergeCell ref="D87:D88"/>
    <mergeCell ref="E87:G87"/>
    <mergeCell ref="H87:H88"/>
    <mergeCell ref="B122:F123"/>
    <mergeCell ref="B99:H99"/>
    <mergeCell ref="A100:A101"/>
    <mergeCell ref="B100:B101"/>
    <mergeCell ref="C100:C101"/>
    <mergeCell ref="D100:D101"/>
    <mergeCell ref="E100:G100"/>
    <mergeCell ref="H100:H101"/>
    <mergeCell ref="C109:G109"/>
    <mergeCell ref="C110:G110"/>
    <mergeCell ref="B112:H112"/>
    <mergeCell ref="A24:A25"/>
    <mergeCell ref="B24:B25"/>
    <mergeCell ref="C24:C25"/>
    <mergeCell ref="D24:D25"/>
    <mergeCell ref="E24:G24"/>
    <mergeCell ref="H24:H25"/>
    <mergeCell ref="A57:A58"/>
    <mergeCell ref="B57:B58"/>
    <mergeCell ref="B49:H49"/>
    <mergeCell ref="A50:A51"/>
    <mergeCell ref="B50:B51"/>
    <mergeCell ref="C50:C51"/>
    <mergeCell ref="D50:D51"/>
    <mergeCell ref="E50:G50"/>
    <mergeCell ref="H50:H51"/>
    <mergeCell ref="C53:G53"/>
    <mergeCell ref="C54:G54"/>
    <mergeCell ref="H57:H58"/>
    <mergeCell ref="A35:A36"/>
    <mergeCell ref="B65:H65"/>
    <mergeCell ref="A66:A67"/>
    <mergeCell ref="B66:B67"/>
    <mergeCell ref="C66:C67"/>
    <mergeCell ref="B141:H141"/>
    <mergeCell ref="A142:A143"/>
    <mergeCell ref="B142:B143"/>
    <mergeCell ref="C142:C143"/>
    <mergeCell ref="D142:D143"/>
    <mergeCell ref="E142:G142"/>
    <mergeCell ref="H142:H143"/>
    <mergeCell ref="C124:G124"/>
    <mergeCell ref="C140:G140"/>
    <mergeCell ref="B138:F139"/>
    <mergeCell ref="H127:H128"/>
    <mergeCell ref="B126:H126"/>
    <mergeCell ref="A127:A128"/>
    <mergeCell ref="D127:D128"/>
    <mergeCell ref="C85:G85"/>
    <mergeCell ref="A113:A114"/>
    <mergeCell ref="B113:B114"/>
    <mergeCell ref="C113:C114"/>
    <mergeCell ref="C96:G96"/>
    <mergeCell ref="C97:G97"/>
    <mergeCell ref="A165:A166"/>
    <mergeCell ref="B165:B166"/>
    <mergeCell ref="C165:C166"/>
    <mergeCell ref="D165:D166"/>
    <mergeCell ref="E165:G165"/>
    <mergeCell ref="H165:H166"/>
    <mergeCell ref="C148:G148"/>
    <mergeCell ref="C155:G155"/>
    <mergeCell ref="C163:G163"/>
    <mergeCell ref="C161:G161"/>
    <mergeCell ref="C162:G162"/>
    <mergeCell ref="C153:G153"/>
    <mergeCell ref="C154:G154"/>
    <mergeCell ref="B156:H156"/>
    <mergeCell ref="A157:A158"/>
    <mergeCell ref="B157:B158"/>
    <mergeCell ref="C157:C158"/>
    <mergeCell ref="D157:D158"/>
    <mergeCell ref="E157:G157"/>
    <mergeCell ref="H157:H158"/>
    <mergeCell ref="B149:H149"/>
    <mergeCell ref="A150:A151"/>
    <mergeCell ref="B150:B151"/>
    <mergeCell ref="C150:C151"/>
    <mergeCell ref="A181:A182"/>
    <mergeCell ref="B181:B182"/>
    <mergeCell ref="C181:C182"/>
    <mergeCell ref="D181:D182"/>
    <mergeCell ref="E181:G181"/>
    <mergeCell ref="H181:H182"/>
    <mergeCell ref="B190:F191"/>
    <mergeCell ref="B193:H193"/>
    <mergeCell ref="C169:G169"/>
    <mergeCell ref="B171:H171"/>
    <mergeCell ref="A172:A173"/>
    <mergeCell ref="B172:B173"/>
    <mergeCell ref="C172:C173"/>
    <mergeCell ref="D172:D173"/>
    <mergeCell ref="E172:G172"/>
    <mergeCell ref="H172:H173"/>
    <mergeCell ref="C170:G170"/>
    <mergeCell ref="B205:H205"/>
    <mergeCell ref="A206:A207"/>
    <mergeCell ref="B206:B207"/>
    <mergeCell ref="C206:C207"/>
    <mergeCell ref="D206:D207"/>
    <mergeCell ref="E206:G206"/>
    <mergeCell ref="H206:H207"/>
    <mergeCell ref="H194:H195"/>
    <mergeCell ref="B202:F203"/>
    <mergeCell ref="C204:G204"/>
    <mergeCell ref="A194:A195"/>
    <mergeCell ref="B86:H86"/>
    <mergeCell ref="C55:G55"/>
    <mergeCell ref="B56:H56"/>
    <mergeCell ref="E194:G194"/>
    <mergeCell ref="C177:G177"/>
    <mergeCell ref="C178:G178"/>
    <mergeCell ref="C179:G179"/>
    <mergeCell ref="C192:G192"/>
    <mergeCell ref="B180:H180"/>
    <mergeCell ref="C168:G168"/>
    <mergeCell ref="B164:H164"/>
    <mergeCell ref="C146:G146"/>
    <mergeCell ref="C147:G147"/>
    <mergeCell ref="D150:D151"/>
    <mergeCell ref="E150:G150"/>
    <mergeCell ref="H150:H151"/>
    <mergeCell ref="D113:D114"/>
    <mergeCell ref="E113:G113"/>
    <mergeCell ref="H113:H114"/>
    <mergeCell ref="C83:G83"/>
    <mergeCell ref="C84:G84"/>
    <mergeCell ref="B194:B195"/>
    <mergeCell ref="C194:C195"/>
    <mergeCell ref="D194:D195"/>
    <mergeCell ref="A226:A227"/>
    <mergeCell ref="B226:B227"/>
    <mergeCell ref="C226:C227"/>
    <mergeCell ref="D226:D227"/>
    <mergeCell ref="E226:G226"/>
    <mergeCell ref="H226:H227"/>
    <mergeCell ref="C14:G14"/>
    <mergeCell ref="C33:G33"/>
    <mergeCell ref="C48:G48"/>
    <mergeCell ref="C98:G98"/>
    <mergeCell ref="C111:G111"/>
    <mergeCell ref="C57:C58"/>
    <mergeCell ref="D57:D58"/>
    <mergeCell ref="E57:G57"/>
    <mergeCell ref="C62:G62"/>
    <mergeCell ref="C63:G63"/>
    <mergeCell ref="C64:G64"/>
    <mergeCell ref="B79:H79"/>
    <mergeCell ref="B80:B81"/>
    <mergeCell ref="C80:C81"/>
    <mergeCell ref="D80:D81"/>
    <mergeCell ref="E80:G80"/>
    <mergeCell ref="C31:G31"/>
    <mergeCell ref="C32:G32"/>
    <mergeCell ref="D219:D220"/>
    <mergeCell ref="E219:G219"/>
    <mergeCell ref="H219:H220"/>
    <mergeCell ref="C215:G215"/>
    <mergeCell ref="C216:G216"/>
    <mergeCell ref="C222:G222"/>
    <mergeCell ref="C223:G223"/>
    <mergeCell ref="C224:G224"/>
    <mergeCell ref="B225:H225"/>
    <mergeCell ref="C238:G238"/>
    <mergeCell ref="C239:G239"/>
    <mergeCell ref="C240:G240"/>
    <mergeCell ref="B257:H257"/>
    <mergeCell ref="B232:H232"/>
    <mergeCell ref="A233:A234"/>
    <mergeCell ref="B233:B234"/>
    <mergeCell ref="C233:C234"/>
    <mergeCell ref="D233:D234"/>
    <mergeCell ref="E233:G233"/>
    <mergeCell ref="H233:H234"/>
    <mergeCell ref="C229:G229"/>
    <mergeCell ref="C230:G230"/>
    <mergeCell ref="C231:G231"/>
    <mergeCell ref="C217:G217"/>
    <mergeCell ref="B218:H218"/>
    <mergeCell ref="A219:A220"/>
    <mergeCell ref="B219:B220"/>
    <mergeCell ref="C219:C220"/>
    <mergeCell ref="A258:A259"/>
    <mergeCell ref="B258:B259"/>
    <mergeCell ref="C258:C259"/>
    <mergeCell ref="D258:D259"/>
    <mergeCell ref="E258:G258"/>
    <mergeCell ref="H258:H259"/>
    <mergeCell ref="B241:H241"/>
    <mergeCell ref="A242:A243"/>
    <mergeCell ref="B242:B243"/>
    <mergeCell ref="C242:C243"/>
    <mergeCell ref="D242:D243"/>
    <mergeCell ref="E242:G242"/>
    <mergeCell ref="H242:H243"/>
    <mergeCell ref="C246:G246"/>
    <mergeCell ref="C247:G247"/>
    <mergeCell ref="C248:G248"/>
    <mergeCell ref="B264:H264"/>
    <mergeCell ref="A265:A266"/>
    <mergeCell ref="B265:B266"/>
    <mergeCell ref="C265:C266"/>
    <mergeCell ref="D265:D266"/>
    <mergeCell ref="E265:G265"/>
    <mergeCell ref="H265:H266"/>
    <mergeCell ref="C261:G261"/>
    <mergeCell ref="C262:G262"/>
    <mergeCell ref="C263:G263"/>
    <mergeCell ref="C269:G269"/>
    <mergeCell ref="C270:G270"/>
    <mergeCell ref="B271:H271"/>
    <mergeCell ref="A272:A273"/>
    <mergeCell ref="B272:B273"/>
    <mergeCell ref="C272:C273"/>
    <mergeCell ref="D272:D273"/>
    <mergeCell ref="E272:G272"/>
    <mergeCell ref="H272:H273"/>
    <mergeCell ref="C289:G289"/>
    <mergeCell ref="C290:G290"/>
    <mergeCell ref="C291:G291"/>
    <mergeCell ref="B285:H285"/>
    <mergeCell ref="A286:A287"/>
    <mergeCell ref="B286:B287"/>
    <mergeCell ref="C286:C287"/>
    <mergeCell ref="D286:D287"/>
    <mergeCell ref="E286:G286"/>
    <mergeCell ref="H286:H287"/>
    <mergeCell ref="C282:G282"/>
    <mergeCell ref="C283:G283"/>
    <mergeCell ref="C284:G284"/>
    <mergeCell ref="B249:H249"/>
    <mergeCell ref="A250:A251"/>
    <mergeCell ref="B250:B251"/>
    <mergeCell ref="C250:C251"/>
    <mergeCell ref="D250:D251"/>
    <mergeCell ref="E250:G250"/>
    <mergeCell ref="H250:H251"/>
    <mergeCell ref="C254:G254"/>
    <mergeCell ref="C255:G255"/>
    <mergeCell ref="C256:G256"/>
    <mergeCell ref="C275:G275"/>
    <mergeCell ref="C276:G276"/>
    <mergeCell ref="C277:G277"/>
    <mergeCell ref="B278:H278"/>
    <mergeCell ref="A279:A280"/>
    <mergeCell ref="B279:B280"/>
    <mergeCell ref="C279:C280"/>
    <mergeCell ref="D279:D280"/>
    <mergeCell ref="E279:G279"/>
    <mergeCell ref="H279:H280"/>
    <mergeCell ref="C268:G268"/>
    <mergeCell ref="D16:D17"/>
    <mergeCell ref="E16:G16"/>
    <mergeCell ref="H16:H17"/>
    <mergeCell ref="C20:G20"/>
    <mergeCell ref="C21:G21"/>
    <mergeCell ref="C22:G22"/>
    <mergeCell ref="B35:B36"/>
    <mergeCell ref="C35:C36"/>
    <mergeCell ref="D35:D36"/>
    <mergeCell ref="E35:G35"/>
    <mergeCell ref="H35:H36"/>
    <mergeCell ref="B34:H34"/>
    <mergeCell ref="B23:H23"/>
    <mergeCell ref="A1:H1"/>
    <mergeCell ref="A2:H2"/>
    <mergeCell ref="C76:G76"/>
    <mergeCell ref="C77:G77"/>
    <mergeCell ref="C78:G78"/>
    <mergeCell ref="E68:G68"/>
    <mergeCell ref="E75:G75"/>
    <mergeCell ref="D66:D67"/>
    <mergeCell ref="E66:G66"/>
    <mergeCell ref="H66:H67"/>
    <mergeCell ref="C69:G69"/>
    <mergeCell ref="C70:G70"/>
    <mergeCell ref="C71:G71"/>
    <mergeCell ref="B72:H72"/>
    <mergeCell ref="A73:A74"/>
    <mergeCell ref="B73:B74"/>
    <mergeCell ref="C73:C74"/>
    <mergeCell ref="D73:D74"/>
    <mergeCell ref="E73:G73"/>
    <mergeCell ref="H73:H74"/>
    <mergeCell ref="B15:H15"/>
    <mergeCell ref="A16:A17"/>
    <mergeCell ref="B16:B17"/>
    <mergeCell ref="C16:C17"/>
  </mergeCells>
  <pageMargins left="0.7" right="0.7" top="0.75" bottom="0.75" header="0.3" footer="0.3"/>
  <pageSetup paperSize="9" scale="91" orientation="portrait" r:id="rId1"/>
  <rowBreaks count="1" manualBreakCount="1">
    <brk id="263"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83"/>
  <sheetViews>
    <sheetView topLeftCell="A70" workbookViewId="0">
      <selection activeCell="J94" sqref="J94"/>
    </sheetView>
  </sheetViews>
  <sheetFormatPr defaultRowHeight="15" x14ac:dyDescent="0.25"/>
  <cols>
    <col min="1" max="1" width="9.140625" style="34"/>
    <col min="2" max="2" width="26.85546875" customWidth="1"/>
    <col min="8" max="8" width="10.140625" customWidth="1"/>
  </cols>
  <sheetData>
    <row r="1" spans="1:8" ht="32.25" customHeight="1" x14ac:dyDescent="0.25">
      <c r="A1" s="138" t="str">
        <f>'C-CW-SHEET'!A1:F1</f>
        <v>GGHS Mari Kanjoor District Attock
Construction of 01. No. Additional C/Room &amp; Rehabilitation of Existing Building</v>
      </c>
      <c r="B1" s="138"/>
      <c r="C1" s="138"/>
      <c r="D1" s="138"/>
      <c r="E1" s="138"/>
      <c r="F1" s="138"/>
      <c r="G1" s="138"/>
      <c r="H1" s="138"/>
    </row>
    <row r="2" spans="1:8" x14ac:dyDescent="0.25">
      <c r="A2" s="119"/>
      <c r="B2" s="119"/>
      <c r="C2" s="119"/>
      <c r="D2" s="119"/>
      <c r="E2" s="119"/>
      <c r="F2" s="119"/>
      <c r="G2" s="119"/>
      <c r="H2" s="119"/>
    </row>
    <row r="3" spans="1:8" ht="64.5" customHeight="1" x14ac:dyDescent="0.25">
      <c r="A3" s="36" t="s">
        <v>289</v>
      </c>
      <c r="B3" s="124" t="str">
        <f>'C-EW-SHEET'!B5</f>
        <v>Supply and erection of tube light, including rod, choke, starter with frame, flexible wire, including connection from ceiling rose, etc., complete. ii) single rod (40 watts) with one choke and one starter.</v>
      </c>
      <c r="C3" s="125"/>
      <c r="D3" s="125"/>
      <c r="E3" s="125"/>
      <c r="F3" s="125"/>
      <c r="G3" s="125"/>
      <c r="H3" s="126"/>
    </row>
    <row r="4" spans="1:8" s="3" customFormat="1" x14ac:dyDescent="0.25">
      <c r="A4" s="127" t="s">
        <v>290</v>
      </c>
      <c r="B4" s="129" t="s">
        <v>25</v>
      </c>
      <c r="C4" s="129" t="s">
        <v>26</v>
      </c>
      <c r="D4" s="129" t="s">
        <v>291</v>
      </c>
      <c r="E4" s="131" t="s">
        <v>292</v>
      </c>
      <c r="F4" s="131"/>
      <c r="G4" s="131"/>
      <c r="H4" s="129" t="s">
        <v>27</v>
      </c>
    </row>
    <row r="5" spans="1:8" s="3" customFormat="1" x14ac:dyDescent="0.25">
      <c r="A5" s="128"/>
      <c r="B5" s="130"/>
      <c r="C5" s="130"/>
      <c r="D5" s="130"/>
      <c r="E5" s="14" t="s">
        <v>293</v>
      </c>
      <c r="F5" s="14" t="s">
        <v>294</v>
      </c>
      <c r="G5" s="14" t="s">
        <v>295</v>
      </c>
      <c r="H5" s="130"/>
    </row>
    <row r="6" spans="1:8" x14ac:dyDescent="0.25">
      <c r="A6" s="33"/>
      <c r="B6" s="51" t="s">
        <v>338</v>
      </c>
      <c r="C6" s="2" t="s">
        <v>85</v>
      </c>
      <c r="D6" s="2">
        <v>1</v>
      </c>
      <c r="E6" s="2">
        <v>8</v>
      </c>
      <c r="F6" s="2"/>
      <c r="G6" s="2"/>
      <c r="H6" s="2">
        <f>E6*D6</f>
        <v>8</v>
      </c>
    </row>
    <row r="7" spans="1:8" x14ac:dyDescent="0.25">
      <c r="A7" s="33"/>
      <c r="B7" s="2"/>
      <c r="C7" s="121" t="s">
        <v>305</v>
      </c>
      <c r="D7" s="122"/>
      <c r="E7" s="122"/>
      <c r="F7" s="122"/>
      <c r="G7" s="123"/>
      <c r="H7" s="2">
        <f>SUM(H6:H6)</f>
        <v>8</v>
      </c>
    </row>
    <row r="8" spans="1:8" x14ac:dyDescent="0.25">
      <c r="A8" s="33"/>
      <c r="B8" s="2"/>
      <c r="C8" s="121" t="s">
        <v>306</v>
      </c>
      <c r="D8" s="122"/>
      <c r="E8" s="122"/>
      <c r="F8" s="122"/>
      <c r="G8" s="123"/>
      <c r="H8" s="16"/>
    </row>
    <row r="9" spans="1:8" x14ac:dyDescent="0.25">
      <c r="A9" s="33"/>
      <c r="B9" s="57"/>
      <c r="C9" s="122" t="s">
        <v>307</v>
      </c>
      <c r="D9" s="122"/>
      <c r="E9" s="122"/>
      <c r="F9" s="122"/>
      <c r="G9" s="122"/>
      <c r="H9" s="58"/>
    </row>
    <row r="10" spans="1:8" ht="64.5" customHeight="1" x14ac:dyDescent="0.25">
      <c r="A10" s="36" t="s">
        <v>289</v>
      </c>
      <c r="B10" s="124" t="str">
        <f>'C-EW-SHEET'!B6</f>
        <v>Providing and fixing Copper winded ceiling fan made of Pak/Younas/G.F.C or NEECA approved equivalent i/c the cost of necessary cable and hardware for connection as approved and directed by Engineer Incharge. iii) 56" dia</v>
      </c>
      <c r="C10" s="125"/>
      <c r="D10" s="125"/>
      <c r="E10" s="125"/>
      <c r="F10" s="125"/>
      <c r="G10" s="125"/>
      <c r="H10" s="126"/>
    </row>
    <row r="11" spans="1:8" s="3" customFormat="1" x14ac:dyDescent="0.25">
      <c r="A11" s="127" t="s">
        <v>290</v>
      </c>
      <c r="B11" s="129" t="s">
        <v>25</v>
      </c>
      <c r="C11" s="129" t="s">
        <v>26</v>
      </c>
      <c r="D11" s="129" t="s">
        <v>291</v>
      </c>
      <c r="E11" s="131" t="s">
        <v>292</v>
      </c>
      <c r="F11" s="131"/>
      <c r="G11" s="131"/>
      <c r="H11" s="129" t="s">
        <v>27</v>
      </c>
    </row>
    <row r="12" spans="1:8" s="3" customFormat="1" x14ac:dyDescent="0.25">
      <c r="A12" s="128"/>
      <c r="B12" s="130"/>
      <c r="C12" s="130"/>
      <c r="D12" s="130"/>
      <c r="E12" s="14" t="s">
        <v>293</v>
      </c>
      <c r="F12" s="14" t="s">
        <v>294</v>
      </c>
      <c r="G12" s="14" t="s">
        <v>295</v>
      </c>
      <c r="H12" s="130"/>
    </row>
    <row r="13" spans="1:8" x14ac:dyDescent="0.25">
      <c r="A13" s="33"/>
      <c r="B13" s="51" t="s">
        <v>338</v>
      </c>
      <c r="C13" s="2" t="s">
        <v>85</v>
      </c>
      <c r="D13" s="2">
        <v>1</v>
      </c>
      <c r="E13" s="2">
        <v>4</v>
      </c>
      <c r="F13" s="2"/>
      <c r="G13" s="2"/>
      <c r="H13" s="2">
        <f>E13*D13</f>
        <v>4</v>
      </c>
    </row>
    <row r="14" spans="1:8" x14ac:dyDescent="0.25">
      <c r="A14" s="33"/>
      <c r="B14" s="2"/>
      <c r="C14" s="121" t="s">
        <v>305</v>
      </c>
      <c r="D14" s="122"/>
      <c r="E14" s="122"/>
      <c r="F14" s="122"/>
      <c r="G14" s="123"/>
      <c r="H14" s="2">
        <f>SUM(H13:H13)</f>
        <v>4</v>
      </c>
    </row>
    <row r="15" spans="1:8" x14ac:dyDescent="0.25">
      <c r="A15" s="33"/>
      <c r="B15" s="2"/>
      <c r="C15" s="121" t="s">
        <v>306</v>
      </c>
      <c r="D15" s="122"/>
      <c r="E15" s="122"/>
      <c r="F15" s="122"/>
      <c r="G15" s="123"/>
      <c r="H15" s="16"/>
    </row>
    <row r="16" spans="1:8" x14ac:dyDescent="0.25">
      <c r="A16" s="33"/>
      <c r="B16" s="57"/>
      <c r="C16" s="122" t="s">
        <v>307</v>
      </c>
      <c r="D16" s="122"/>
      <c r="E16" s="122"/>
      <c r="F16" s="122"/>
      <c r="G16" s="122"/>
      <c r="H16" s="58"/>
    </row>
    <row r="17" spans="1:8" ht="110.25" customHeight="1" x14ac:dyDescent="0.25">
      <c r="A17" s="36" t="s">
        <v>289</v>
      </c>
      <c r="B17" s="124" t="str">
        <f>'C-EW-SHEET'!B8</f>
        <v xml:space="preserve">P/F wall mounted DB (Distribution Board) made with 16SWG Sheet (Recessded/Surface mounted Type), Powder coated Paint, i/c the cost of Lock, Indication lights,Thimble, Copper Comb, Wiring, Netural &amp; Earth Bar, Door Earthing, Digital Voltmeter,Digital Ammeter,Volt Selector Switch,Ammeter selector switch,Current Transformers and Controles Complete in all respect as approved and directed by the Engineer Incharge (Breakers will be Paid Separately).(i) 20~60A </v>
      </c>
      <c r="C17" s="125"/>
      <c r="D17" s="125"/>
      <c r="E17" s="125"/>
      <c r="F17" s="125"/>
      <c r="G17" s="125"/>
      <c r="H17" s="126"/>
    </row>
    <row r="18" spans="1:8" s="3" customFormat="1" x14ac:dyDescent="0.25">
      <c r="A18" s="127" t="s">
        <v>290</v>
      </c>
      <c r="B18" s="129" t="s">
        <v>25</v>
      </c>
      <c r="C18" s="129" t="s">
        <v>26</v>
      </c>
      <c r="D18" s="129" t="s">
        <v>291</v>
      </c>
      <c r="E18" s="131" t="s">
        <v>292</v>
      </c>
      <c r="F18" s="131"/>
      <c r="G18" s="131"/>
      <c r="H18" s="129" t="s">
        <v>27</v>
      </c>
    </row>
    <row r="19" spans="1:8" s="3" customFormat="1" x14ac:dyDescent="0.25">
      <c r="A19" s="128"/>
      <c r="B19" s="130"/>
      <c r="C19" s="130"/>
      <c r="D19" s="130"/>
      <c r="E19" s="14" t="s">
        <v>293</v>
      </c>
      <c r="F19" s="14" t="s">
        <v>294</v>
      </c>
      <c r="G19" s="14" t="s">
        <v>295</v>
      </c>
      <c r="H19" s="130"/>
    </row>
    <row r="20" spans="1:8" x14ac:dyDescent="0.25">
      <c r="A20" s="33"/>
      <c r="B20" s="51" t="s">
        <v>338</v>
      </c>
      <c r="C20" s="2" t="s">
        <v>85</v>
      </c>
      <c r="D20" s="2">
        <v>1</v>
      </c>
      <c r="E20" s="2">
        <v>1</v>
      </c>
      <c r="F20" s="2">
        <v>1</v>
      </c>
      <c r="G20" s="2"/>
      <c r="H20" s="2">
        <f>E20*D20</f>
        <v>1</v>
      </c>
    </row>
    <row r="21" spans="1:8" x14ac:dyDescent="0.25">
      <c r="A21" s="33"/>
      <c r="B21" s="2"/>
      <c r="C21" s="121" t="s">
        <v>305</v>
      </c>
      <c r="D21" s="122"/>
      <c r="E21" s="122"/>
      <c r="F21" s="122"/>
      <c r="G21" s="123"/>
      <c r="H21" s="2">
        <f>SUM(H20:H20)</f>
        <v>1</v>
      </c>
    </row>
    <row r="22" spans="1:8" x14ac:dyDescent="0.25">
      <c r="A22" s="33"/>
      <c r="B22" s="2"/>
      <c r="C22" s="121" t="s">
        <v>306</v>
      </c>
      <c r="D22" s="122"/>
      <c r="E22" s="122"/>
      <c r="F22" s="122"/>
      <c r="G22" s="123"/>
      <c r="H22" s="16"/>
    </row>
    <row r="23" spans="1:8" x14ac:dyDescent="0.25">
      <c r="A23" s="33"/>
      <c r="B23" s="57"/>
      <c r="C23" s="122" t="s">
        <v>307</v>
      </c>
      <c r="D23" s="122"/>
      <c r="E23" s="122"/>
      <c r="F23" s="122"/>
      <c r="G23" s="122"/>
      <c r="H23" s="58"/>
    </row>
    <row r="24" spans="1:8" ht="81" customHeight="1" x14ac:dyDescent="0.25">
      <c r="A24" s="36" t="s">
        <v>289</v>
      </c>
      <c r="B24" s="124" t="str">
        <f>'C-EW-SHEET'!B9</f>
        <v>Suppling,Installation and comissioning of MCB (Miniature Circuit Breaker) of specified rating made of LEGRAND FRANCE/ GE U.S.A / SCHNEIDER GERMANY /SIEMEN GERMAN/TERASAKI JAPAN/ ABB SWITZERLAND in prelaid DBs and Panels i/c the cost of screwes,necessary wire complete in all respect as approved and directed by the Engineer</v>
      </c>
      <c r="C24" s="125"/>
      <c r="D24" s="125"/>
      <c r="E24" s="125"/>
      <c r="F24" s="125"/>
      <c r="G24" s="125"/>
      <c r="H24" s="126"/>
    </row>
    <row r="25" spans="1:8" s="3" customFormat="1" x14ac:dyDescent="0.25">
      <c r="A25" s="127" t="s">
        <v>290</v>
      </c>
      <c r="B25" s="129" t="s">
        <v>25</v>
      </c>
      <c r="C25" s="129" t="s">
        <v>26</v>
      </c>
      <c r="D25" s="129" t="s">
        <v>291</v>
      </c>
      <c r="E25" s="131" t="s">
        <v>292</v>
      </c>
      <c r="F25" s="131"/>
      <c r="G25" s="131"/>
      <c r="H25" s="129" t="s">
        <v>27</v>
      </c>
    </row>
    <row r="26" spans="1:8" s="3" customFormat="1" x14ac:dyDescent="0.25">
      <c r="A26" s="128"/>
      <c r="B26" s="130"/>
      <c r="C26" s="130"/>
      <c r="D26" s="130"/>
      <c r="E26" s="14" t="s">
        <v>293</v>
      </c>
      <c r="F26" s="14" t="s">
        <v>294</v>
      </c>
      <c r="G26" s="14" t="s">
        <v>295</v>
      </c>
      <c r="H26" s="130"/>
    </row>
    <row r="27" spans="1:8" x14ac:dyDescent="0.25">
      <c r="A27" s="33"/>
      <c r="B27" s="51" t="str">
        <f>'C-EW-SHEET'!B10</f>
        <v>(ii) 6-40 Amp (6 KA)</v>
      </c>
      <c r="C27" s="2" t="s">
        <v>85</v>
      </c>
      <c r="D27" s="2">
        <v>1</v>
      </c>
      <c r="E27" s="2">
        <v>3</v>
      </c>
      <c r="F27" s="2"/>
      <c r="G27" s="2"/>
      <c r="H27" s="2">
        <f>E27*D27</f>
        <v>3</v>
      </c>
    </row>
    <row r="28" spans="1:8" x14ac:dyDescent="0.25">
      <c r="A28" s="33"/>
      <c r="B28" s="2"/>
      <c r="C28" s="121" t="s">
        <v>305</v>
      </c>
      <c r="D28" s="122"/>
      <c r="E28" s="122"/>
      <c r="F28" s="122"/>
      <c r="G28" s="123"/>
      <c r="H28" s="2">
        <f>SUM(H27:H27)</f>
        <v>3</v>
      </c>
    </row>
    <row r="29" spans="1:8" x14ac:dyDescent="0.25">
      <c r="A29" s="33"/>
      <c r="B29" s="2"/>
      <c r="C29" s="121" t="s">
        <v>306</v>
      </c>
      <c r="D29" s="122"/>
      <c r="E29" s="122"/>
      <c r="F29" s="122"/>
      <c r="G29" s="123"/>
      <c r="H29" s="16"/>
    </row>
    <row r="30" spans="1:8" x14ac:dyDescent="0.25">
      <c r="A30" s="33"/>
      <c r="B30" s="57"/>
      <c r="C30" s="122" t="s">
        <v>307</v>
      </c>
      <c r="D30" s="122"/>
      <c r="E30" s="122"/>
      <c r="F30" s="122"/>
      <c r="G30" s="122"/>
      <c r="H30" s="58"/>
    </row>
    <row r="31" spans="1:8" s="3" customFormat="1" x14ac:dyDescent="0.25">
      <c r="A31" s="127" t="s">
        <v>290</v>
      </c>
      <c r="B31" s="129" t="s">
        <v>25</v>
      </c>
      <c r="C31" s="129" t="s">
        <v>26</v>
      </c>
      <c r="D31" s="129" t="s">
        <v>291</v>
      </c>
      <c r="E31" s="131" t="s">
        <v>292</v>
      </c>
      <c r="F31" s="131"/>
      <c r="G31" s="131"/>
      <c r="H31" s="129" t="s">
        <v>27</v>
      </c>
    </row>
    <row r="32" spans="1:8" s="3" customFormat="1" x14ac:dyDescent="0.25">
      <c r="A32" s="128"/>
      <c r="B32" s="130"/>
      <c r="C32" s="130"/>
      <c r="D32" s="130"/>
      <c r="E32" s="14" t="s">
        <v>293</v>
      </c>
      <c r="F32" s="14" t="s">
        <v>294</v>
      </c>
      <c r="G32" s="14" t="s">
        <v>295</v>
      </c>
      <c r="H32" s="130"/>
    </row>
    <row r="33" spans="1:8" x14ac:dyDescent="0.25">
      <c r="A33" s="33"/>
      <c r="B33" s="2" t="str">
        <f>'C-EW-SHEET'!B11</f>
        <v>(iii) 6-63 Amp (10 KA)</v>
      </c>
      <c r="C33" s="2" t="s">
        <v>85</v>
      </c>
      <c r="D33" s="2">
        <v>1</v>
      </c>
      <c r="E33" s="2">
        <v>1</v>
      </c>
      <c r="F33" s="2"/>
      <c r="G33" s="2"/>
      <c r="H33" s="2">
        <f>E33*D33</f>
        <v>1</v>
      </c>
    </row>
    <row r="34" spans="1:8" x14ac:dyDescent="0.25">
      <c r="A34" s="33"/>
      <c r="B34" s="2"/>
      <c r="C34" s="121" t="s">
        <v>305</v>
      </c>
      <c r="D34" s="122"/>
      <c r="E34" s="122"/>
      <c r="F34" s="122"/>
      <c r="G34" s="123"/>
      <c r="H34" s="2">
        <f>SUM(H33:H33)</f>
        <v>1</v>
      </c>
    </row>
    <row r="35" spans="1:8" x14ac:dyDescent="0.25">
      <c r="A35" s="33"/>
      <c r="B35" s="2"/>
      <c r="C35" s="121" t="s">
        <v>306</v>
      </c>
      <c r="D35" s="122"/>
      <c r="E35" s="122"/>
      <c r="F35" s="122"/>
      <c r="G35" s="123"/>
      <c r="H35" s="16"/>
    </row>
    <row r="36" spans="1:8" x14ac:dyDescent="0.25">
      <c r="A36" s="33"/>
      <c r="B36" s="57"/>
      <c r="C36" s="122" t="s">
        <v>307</v>
      </c>
      <c r="D36" s="122"/>
      <c r="E36" s="122"/>
      <c r="F36" s="122"/>
      <c r="G36" s="122"/>
      <c r="H36" s="58"/>
    </row>
    <row r="37" spans="1:8" ht="84.75" customHeight="1" x14ac:dyDescent="0.25">
      <c r="A37" s="36" t="s">
        <v>289</v>
      </c>
      <c r="B37" s="124" t="str">
        <f>'C-EW-SHEET'!B12</f>
        <v>Supplying ,Installation and commissioning of MCCB (Moulded Case Circuit Breaker) of specified rating made of LEGRAND FRANCE/ GE U.S.A / SCHNEIDER GERMANY / TERASAKI JAPAN/SIEMEN/ABB SWITZERLAND (with fixed Thermal-Magnetic Trip ) in prelaid DBs and Panels i/c the cost of screws, necessary wire complete in all respect as approved and directed by the Engineer Incharge.</v>
      </c>
      <c r="C37" s="125"/>
      <c r="D37" s="125"/>
      <c r="E37" s="125"/>
      <c r="F37" s="125"/>
      <c r="G37" s="125"/>
      <c r="H37" s="126"/>
    </row>
    <row r="38" spans="1:8" s="3" customFormat="1" x14ac:dyDescent="0.25">
      <c r="A38" s="127" t="s">
        <v>290</v>
      </c>
      <c r="B38" s="129" t="s">
        <v>25</v>
      </c>
      <c r="C38" s="129" t="s">
        <v>26</v>
      </c>
      <c r="D38" s="129" t="s">
        <v>291</v>
      </c>
      <c r="E38" s="131" t="s">
        <v>292</v>
      </c>
      <c r="F38" s="131"/>
      <c r="G38" s="131"/>
      <c r="H38" s="129" t="s">
        <v>27</v>
      </c>
    </row>
    <row r="39" spans="1:8" s="3" customFormat="1" x14ac:dyDescent="0.25">
      <c r="A39" s="128"/>
      <c r="B39" s="130"/>
      <c r="C39" s="130"/>
      <c r="D39" s="130"/>
      <c r="E39" s="14" t="s">
        <v>293</v>
      </c>
      <c r="F39" s="14" t="s">
        <v>294</v>
      </c>
      <c r="G39" s="14" t="s">
        <v>295</v>
      </c>
      <c r="H39" s="130"/>
    </row>
    <row r="40" spans="1:8" x14ac:dyDescent="0.25">
      <c r="A40" s="33"/>
      <c r="B40" s="35" t="str">
        <f>'C-EW-SHEET'!B13</f>
        <v>(ii) 15-100 Amp (10 KA,15KA)</v>
      </c>
      <c r="C40" s="35" t="s">
        <v>85</v>
      </c>
      <c r="D40" s="35">
        <v>1</v>
      </c>
      <c r="E40" s="35">
        <v>1</v>
      </c>
      <c r="F40" s="35"/>
      <c r="G40" s="35"/>
      <c r="H40" s="35">
        <f>E40*D40</f>
        <v>1</v>
      </c>
    </row>
    <row r="41" spans="1:8" x14ac:dyDescent="0.25">
      <c r="A41" s="33"/>
      <c r="B41" s="35"/>
      <c r="C41" s="145" t="s">
        <v>305</v>
      </c>
      <c r="D41" s="144"/>
      <c r="E41" s="144"/>
      <c r="F41" s="144"/>
      <c r="G41" s="146"/>
      <c r="H41" s="35">
        <f>SUM(H40:H40)</f>
        <v>1</v>
      </c>
    </row>
    <row r="42" spans="1:8" x14ac:dyDescent="0.25">
      <c r="A42" s="33"/>
      <c r="B42" s="35"/>
      <c r="C42" s="145" t="s">
        <v>306</v>
      </c>
      <c r="D42" s="144"/>
      <c r="E42" s="144"/>
      <c r="F42" s="144"/>
      <c r="G42" s="146"/>
      <c r="H42" s="40"/>
    </row>
    <row r="43" spans="1:8" x14ac:dyDescent="0.25">
      <c r="A43" s="33"/>
      <c r="B43" s="37"/>
      <c r="C43" s="144" t="s">
        <v>307</v>
      </c>
      <c r="D43" s="144"/>
      <c r="E43" s="144"/>
      <c r="F43" s="144"/>
      <c r="G43" s="144"/>
      <c r="H43" s="59"/>
    </row>
    <row r="44" spans="1:8" s="3" customFormat="1" x14ac:dyDescent="0.25">
      <c r="A44" s="127" t="s">
        <v>290</v>
      </c>
      <c r="B44" s="129" t="s">
        <v>25</v>
      </c>
      <c r="C44" s="129" t="s">
        <v>26</v>
      </c>
      <c r="D44" s="129" t="s">
        <v>291</v>
      </c>
      <c r="E44" s="131" t="s">
        <v>292</v>
      </c>
      <c r="F44" s="131"/>
      <c r="G44" s="131"/>
      <c r="H44" s="129" t="s">
        <v>27</v>
      </c>
    </row>
    <row r="45" spans="1:8" s="3" customFormat="1" x14ac:dyDescent="0.25">
      <c r="A45" s="128"/>
      <c r="B45" s="130"/>
      <c r="C45" s="130"/>
      <c r="D45" s="130"/>
      <c r="E45" s="14" t="s">
        <v>293</v>
      </c>
      <c r="F45" s="14" t="s">
        <v>294</v>
      </c>
      <c r="G45" s="14" t="s">
        <v>295</v>
      </c>
      <c r="H45" s="130"/>
    </row>
    <row r="46" spans="1:8" x14ac:dyDescent="0.25">
      <c r="A46" s="33"/>
      <c r="B46" s="51" t="str">
        <f>'C-EW-SHEET'!B14</f>
        <v>(i) 15-63 Amp(7.5 KA)</v>
      </c>
      <c r="C46" s="2" t="s">
        <v>85</v>
      </c>
      <c r="D46" s="2">
        <v>1</v>
      </c>
      <c r="E46" s="2">
        <v>1</v>
      </c>
      <c r="F46" s="2"/>
      <c r="G46" s="2"/>
      <c r="H46" s="2">
        <f>E46*D46</f>
        <v>1</v>
      </c>
    </row>
    <row r="47" spans="1:8" x14ac:dyDescent="0.25">
      <c r="A47" s="33"/>
      <c r="B47" s="2"/>
      <c r="C47" s="121" t="s">
        <v>305</v>
      </c>
      <c r="D47" s="122"/>
      <c r="E47" s="122"/>
      <c r="F47" s="122"/>
      <c r="G47" s="123"/>
      <c r="H47" s="2">
        <f>SUM(H46:H46)</f>
        <v>1</v>
      </c>
    </row>
    <row r="48" spans="1:8" x14ac:dyDescent="0.25">
      <c r="A48" s="33"/>
      <c r="B48" s="2"/>
      <c r="C48" s="121" t="s">
        <v>306</v>
      </c>
      <c r="D48" s="122"/>
      <c r="E48" s="122"/>
      <c r="F48" s="122"/>
      <c r="G48" s="123"/>
      <c r="H48" s="16"/>
    </row>
    <row r="49" spans="1:8" x14ac:dyDescent="0.25">
      <c r="A49" s="33"/>
      <c r="B49" s="57"/>
      <c r="C49" s="122" t="s">
        <v>307</v>
      </c>
      <c r="D49" s="122"/>
      <c r="E49" s="122"/>
      <c r="F49" s="122"/>
      <c r="G49" s="122"/>
      <c r="H49" s="58"/>
    </row>
    <row r="50" spans="1:8" ht="147" customHeight="1" x14ac:dyDescent="0.25">
      <c r="A50" s="36" t="s">
        <v>289</v>
      </c>
      <c r="B50" s="124" t="str">
        <f>'C-EW-SHEET'!B15</f>
        <v xml:space="preserve">P/F floor mounted Electric Panel board of required depth and size, fabricarted with 14SWG M.S sheet (Indoor/Outdoor Type),derusting, zinc Phosphated, finish with electro static powder coating in approved colour i/c the cost of Lock, Indication lights, Brass glands, Netural &amp; Earth bar, Digital volt meter/ Amp meter, Slector switchs, Current Transformers, Controles, Channels, Copper bus bars of specified capacity ,Door Earthing, complete in all respects as approved and directed by theEngineer Incharge (Breakers will be Paid Separately).i) LT Switchboards
a) 2.50 Ft deep
(i)250~600A </v>
      </c>
      <c r="C50" s="125"/>
      <c r="D50" s="125"/>
      <c r="E50" s="125"/>
      <c r="F50" s="125"/>
      <c r="G50" s="125"/>
      <c r="H50" s="126"/>
    </row>
    <row r="51" spans="1:8" s="3" customFormat="1" x14ac:dyDescent="0.25">
      <c r="A51" s="127" t="s">
        <v>290</v>
      </c>
      <c r="B51" s="129" t="s">
        <v>25</v>
      </c>
      <c r="C51" s="129" t="s">
        <v>26</v>
      </c>
      <c r="D51" s="129" t="s">
        <v>291</v>
      </c>
      <c r="E51" s="131" t="s">
        <v>292</v>
      </c>
      <c r="F51" s="131"/>
      <c r="G51" s="131"/>
      <c r="H51" s="129" t="s">
        <v>27</v>
      </c>
    </row>
    <row r="52" spans="1:8" s="3" customFormat="1" x14ac:dyDescent="0.25">
      <c r="A52" s="128"/>
      <c r="B52" s="130"/>
      <c r="C52" s="130"/>
      <c r="D52" s="130"/>
      <c r="E52" s="14" t="s">
        <v>293</v>
      </c>
      <c r="F52" s="14" t="s">
        <v>294</v>
      </c>
      <c r="G52" s="14" t="s">
        <v>295</v>
      </c>
      <c r="H52" s="130"/>
    </row>
    <row r="53" spans="1:8" x14ac:dyDescent="0.25">
      <c r="A53" s="33"/>
      <c r="B53" s="51" t="s">
        <v>339</v>
      </c>
      <c r="C53" s="2" t="s">
        <v>85</v>
      </c>
      <c r="D53" s="2">
        <v>1</v>
      </c>
      <c r="E53" s="2">
        <v>1</v>
      </c>
      <c r="F53" s="2"/>
      <c r="G53" s="2"/>
      <c r="H53" s="2">
        <f>E53*D53</f>
        <v>1</v>
      </c>
    </row>
    <row r="54" spans="1:8" x14ac:dyDescent="0.25">
      <c r="A54" s="33"/>
      <c r="B54" s="2"/>
      <c r="C54" s="121" t="s">
        <v>305</v>
      </c>
      <c r="D54" s="122"/>
      <c r="E54" s="122"/>
      <c r="F54" s="122"/>
      <c r="G54" s="123"/>
      <c r="H54" s="2">
        <f>SUM(H53:H53)</f>
        <v>1</v>
      </c>
    </row>
    <row r="55" spans="1:8" x14ac:dyDescent="0.25">
      <c r="A55" s="33"/>
      <c r="B55" s="2"/>
      <c r="C55" s="121" t="s">
        <v>306</v>
      </c>
      <c r="D55" s="122"/>
      <c r="E55" s="122"/>
      <c r="F55" s="122"/>
      <c r="G55" s="123"/>
      <c r="H55" s="16"/>
    </row>
    <row r="56" spans="1:8" x14ac:dyDescent="0.25">
      <c r="A56" s="33"/>
      <c r="B56" s="57"/>
      <c r="C56" s="122" t="s">
        <v>307</v>
      </c>
      <c r="D56" s="122"/>
      <c r="E56" s="122"/>
      <c r="F56" s="122"/>
      <c r="G56" s="122"/>
      <c r="H56" s="58"/>
    </row>
    <row r="57" spans="1:8" ht="68.25" customHeight="1" x14ac:dyDescent="0.25">
      <c r="A57" s="36" t="s">
        <v>289</v>
      </c>
      <c r="B57" s="124" t="str">
        <f>'C-EW-SHEET'!B16</f>
        <v>Supply and erection of single core PVC insulated copper conductor cables, in prelaid PVC pipe/M.S. conduit/G.I pipe/wooden strip batten/wooden casing an capping/G.I. wire/trenches (rate for cables only):</v>
      </c>
      <c r="C57" s="125"/>
      <c r="D57" s="125"/>
      <c r="E57" s="125"/>
      <c r="F57" s="125"/>
      <c r="G57" s="125"/>
      <c r="H57" s="126"/>
    </row>
    <row r="58" spans="1:8" s="3" customFormat="1" x14ac:dyDescent="0.25">
      <c r="A58" s="127" t="s">
        <v>290</v>
      </c>
      <c r="B58" s="129" t="s">
        <v>25</v>
      </c>
      <c r="C58" s="129" t="s">
        <v>26</v>
      </c>
      <c r="D58" s="129" t="s">
        <v>291</v>
      </c>
      <c r="E58" s="131" t="s">
        <v>292</v>
      </c>
      <c r="F58" s="131"/>
      <c r="G58" s="131"/>
      <c r="H58" s="129" t="s">
        <v>27</v>
      </c>
    </row>
    <row r="59" spans="1:8" s="3" customFormat="1" x14ac:dyDescent="0.25">
      <c r="A59" s="128"/>
      <c r="B59" s="130"/>
      <c r="C59" s="130"/>
      <c r="D59" s="130"/>
      <c r="E59" s="14" t="s">
        <v>293</v>
      </c>
      <c r="F59" s="14" t="s">
        <v>294</v>
      </c>
      <c r="G59" s="14" t="s">
        <v>295</v>
      </c>
      <c r="H59" s="130"/>
    </row>
    <row r="60" spans="1:8" x14ac:dyDescent="0.25">
      <c r="A60" s="33"/>
      <c r="B60" s="51" t="str">
        <f>'C-EW-SHEET'!B17</f>
        <v>v) 7/1.12 mm (7/0.044")</v>
      </c>
      <c r="C60" s="2" t="s">
        <v>85</v>
      </c>
      <c r="D60" s="2">
        <v>1</v>
      </c>
      <c r="E60" s="2">
        <v>50</v>
      </c>
      <c r="F60" s="2"/>
      <c r="G60" s="2"/>
      <c r="H60" s="2">
        <f>E60*D60</f>
        <v>50</v>
      </c>
    </row>
    <row r="61" spans="1:8" x14ac:dyDescent="0.25">
      <c r="A61" s="33"/>
      <c r="B61" s="2"/>
      <c r="C61" s="121" t="s">
        <v>305</v>
      </c>
      <c r="D61" s="122"/>
      <c r="E61" s="122"/>
      <c r="F61" s="122"/>
      <c r="G61" s="123"/>
      <c r="H61" s="2">
        <f>SUM(H60:H60)</f>
        <v>50</v>
      </c>
    </row>
    <row r="62" spans="1:8" x14ac:dyDescent="0.25">
      <c r="A62" s="33"/>
      <c r="B62" s="2"/>
      <c r="C62" s="121" t="s">
        <v>306</v>
      </c>
      <c r="D62" s="122"/>
      <c r="E62" s="122"/>
      <c r="F62" s="122"/>
      <c r="G62" s="123"/>
      <c r="H62" s="16"/>
    </row>
    <row r="63" spans="1:8" x14ac:dyDescent="0.25">
      <c r="A63" s="33"/>
      <c r="B63" s="57"/>
      <c r="C63" s="122" t="s">
        <v>307</v>
      </c>
      <c r="D63" s="122"/>
      <c r="E63" s="122"/>
      <c r="F63" s="122"/>
      <c r="G63" s="122"/>
      <c r="H63" s="58"/>
    </row>
    <row r="64" spans="1:8" ht="71.25" customHeight="1" x14ac:dyDescent="0.25">
      <c r="A64" s="36" t="s">
        <v>289</v>
      </c>
      <c r="B64" s="124" t="str">
        <f>'C-EW-SHEET'!B19</f>
        <v>P/F PVC double layer Switch kit Face plate with specified switch holes i/c the cost of switches / sockets / dimmer made of Hi-Life / Bush / Schenider, screws complete as approved and directed by the Engineer Incharge</v>
      </c>
      <c r="C64" s="125"/>
      <c r="D64" s="125"/>
      <c r="E64" s="125"/>
      <c r="F64" s="125"/>
      <c r="G64" s="125"/>
      <c r="H64" s="126"/>
    </row>
    <row r="65" spans="1:8" s="3" customFormat="1" x14ac:dyDescent="0.25">
      <c r="A65" s="127" t="s">
        <v>290</v>
      </c>
      <c r="B65" s="129" t="s">
        <v>25</v>
      </c>
      <c r="C65" s="129" t="s">
        <v>26</v>
      </c>
      <c r="D65" s="129" t="s">
        <v>291</v>
      </c>
      <c r="E65" s="131" t="s">
        <v>292</v>
      </c>
      <c r="F65" s="131"/>
      <c r="G65" s="131"/>
      <c r="H65" s="129" t="s">
        <v>27</v>
      </c>
    </row>
    <row r="66" spans="1:8" s="3" customFormat="1" x14ac:dyDescent="0.25">
      <c r="A66" s="128"/>
      <c r="B66" s="130"/>
      <c r="C66" s="130"/>
      <c r="D66" s="130"/>
      <c r="E66" s="14" t="s">
        <v>293</v>
      </c>
      <c r="F66" s="14" t="s">
        <v>294</v>
      </c>
      <c r="G66" s="14" t="s">
        <v>295</v>
      </c>
      <c r="H66" s="130"/>
    </row>
    <row r="67" spans="1:8" x14ac:dyDescent="0.25">
      <c r="A67" s="33"/>
      <c r="B67" s="51" t="str">
        <f>'C-EW-SHEET'!B20</f>
        <v>(ii) 05 Gange</v>
      </c>
      <c r="C67" s="2" t="s">
        <v>85</v>
      </c>
      <c r="D67" s="2">
        <v>1</v>
      </c>
      <c r="E67" s="2">
        <v>1</v>
      </c>
      <c r="F67" s="2"/>
      <c r="G67" s="2"/>
      <c r="H67" s="2">
        <f>E67*D67</f>
        <v>1</v>
      </c>
    </row>
    <row r="68" spans="1:8" ht="30" x14ac:dyDescent="0.25">
      <c r="A68" s="33"/>
      <c r="B68" s="49" t="str">
        <f>'C-EW-SHEET'!B21</f>
        <v>(iv) Three pin Light Plug 10/13 Amp</v>
      </c>
      <c r="C68" s="57"/>
      <c r="D68" s="7">
        <v>1</v>
      </c>
      <c r="E68" s="7">
        <v>2</v>
      </c>
      <c r="F68" s="7"/>
      <c r="G68" s="17"/>
      <c r="H68" s="2">
        <f t="shared" ref="H68:H72" si="0">E68*D68</f>
        <v>2</v>
      </c>
    </row>
    <row r="69" spans="1:8" x14ac:dyDescent="0.25">
      <c r="A69" s="33"/>
      <c r="B69" s="51" t="str">
        <f>'C-EW-SHEET'!B22</f>
        <v>(vi) Fan Dimme</v>
      </c>
      <c r="C69" s="57"/>
      <c r="D69" s="7">
        <v>1</v>
      </c>
      <c r="E69" s="7">
        <v>6</v>
      </c>
      <c r="F69" s="7"/>
      <c r="G69" s="17"/>
      <c r="H69" s="2">
        <f t="shared" si="0"/>
        <v>6</v>
      </c>
    </row>
    <row r="70" spans="1:8" x14ac:dyDescent="0.25">
      <c r="A70" s="33"/>
      <c r="B70" s="51" t="str">
        <f>'C-EW-SHEET'!B23</f>
        <v>(vii) Bell push</v>
      </c>
      <c r="C70" s="57"/>
      <c r="D70" s="7">
        <v>1</v>
      </c>
      <c r="E70" s="7">
        <v>14</v>
      </c>
      <c r="F70" s="7"/>
      <c r="G70" s="17"/>
      <c r="H70" s="2">
        <f t="shared" si="0"/>
        <v>14</v>
      </c>
    </row>
    <row r="71" spans="1:8" x14ac:dyDescent="0.25">
      <c r="A71" s="33"/>
      <c r="B71" s="2"/>
      <c r="C71" s="57"/>
      <c r="D71" s="7"/>
      <c r="E71" s="7"/>
      <c r="F71" s="7"/>
      <c r="G71" s="17"/>
      <c r="H71" s="2">
        <f t="shared" si="0"/>
        <v>0</v>
      </c>
    </row>
    <row r="72" spans="1:8" x14ac:dyDescent="0.25">
      <c r="A72" s="33"/>
      <c r="B72" s="2"/>
      <c r="C72" s="121" t="s">
        <v>305</v>
      </c>
      <c r="D72" s="122"/>
      <c r="E72" s="122"/>
      <c r="F72" s="122"/>
      <c r="G72" s="123"/>
      <c r="H72" s="2">
        <f t="shared" si="0"/>
        <v>0</v>
      </c>
    </row>
    <row r="73" spans="1:8" x14ac:dyDescent="0.25">
      <c r="A73" s="33"/>
      <c r="B73" s="2"/>
      <c r="C73" s="121" t="s">
        <v>306</v>
      </c>
      <c r="D73" s="122"/>
      <c r="E73" s="122"/>
      <c r="F73" s="122"/>
      <c r="G73" s="123"/>
      <c r="H73" s="16"/>
    </row>
    <row r="74" spans="1:8" x14ac:dyDescent="0.25">
      <c r="A74" s="33"/>
      <c r="B74" s="57"/>
      <c r="C74" s="122" t="s">
        <v>307</v>
      </c>
      <c r="D74" s="122"/>
      <c r="E74" s="122"/>
      <c r="F74" s="122"/>
      <c r="G74" s="122"/>
      <c r="H74" s="58"/>
    </row>
    <row r="76" spans="1:8" ht="72.75" customHeight="1" x14ac:dyDescent="0.25">
      <c r="A76" s="36" t="s">
        <v>289</v>
      </c>
      <c r="B76" s="124" t="s">
        <v>159</v>
      </c>
      <c r="C76" s="125"/>
      <c r="D76" s="125"/>
      <c r="E76" s="125"/>
      <c r="F76" s="125"/>
      <c r="G76" s="125"/>
      <c r="H76" s="126"/>
    </row>
    <row r="77" spans="1:8" s="3" customFormat="1" x14ac:dyDescent="0.25">
      <c r="A77" s="127" t="s">
        <v>290</v>
      </c>
      <c r="B77" s="129" t="s">
        <v>25</v>
      </c>
      <c r="C77" s="129" t="s">
        <v>26</v>
      </c>
      <c r="D77" s="129" t="s">
        <v>291</v>
      </c>
      <c r="E77" s="131" t="s">
        <v>292</v>
      </c>
      <c r="F77" s="131"/>
      <c r="G77" s="131"/>
      <c r="H77" s="129" t="s">
        <v>27</v>
      </c>
    </row>
    <row r="78" spans="1:8" s="3" customFormat="1" x14ac:dyDescent="0.25">
      <c r="A78" s="128"/>
      <c r="B78" s="130"/>
      <c r="C78" s="130"/>
      <c r="D78" s="130"/>
      <c r="E78" s="14" t="s">
        <v>293</v>
      </c>
      <c r="F78" s="14" t="s">
        <v>294</v>
      </c>
      <c r="G78" s="14" t="s">
        <v>295</v>
      </c>
      <c r="H78" s="130"/>
    </row>
    <row r="79" spans="1:8" ht="45" x14ac:dyDescent="0.25">
      <c r="A79" s="33"/>
      <c r="B79" s="49" t="str">
        <f>'C-EW-SHEET'!B25</f>
        <v>(vi) Push Button ON/OFF (Make: Schneider/Himal/Eqv.)</v>
      </c>
      <c r="C79" s="57"/>
      <c r="D79" s="7">
        <v>1</v>
      </c>
      <c r="E79" s="7">
        <v>14</v>
      </c>
      <c r="F79" s="7"/>
      <c r="G79" s="17"/>
      <c r="H79" s="2">
        <f t="shared" ref="H79:H81" si="1">E79*D79</f>
        <v>14</v>
      </c>
    </row>
    <row r="80" spans="1:8" x14ac:dyDescent="0.25">
      <c r="A80" s="33"/>
      <c r="B80" s="2"/>
      <c r="C80" s="57"/>
      <c r="D80" s="7"/>
      <c r="E80" s="7"/>
      <c r="F80" s="7"/>
      <c r="G80" s="17"/>
      <c r="H80" s="2">
        <f t="shared" si="1"/>
        <v>0</v>
      </c>
    </row>
    <row r="81" spans="1:8" x14ac:dyDescent="0.25">
      <c r="A81" s="33"/>
      <c r="B81" s="2"/>
      <c r="C81" s="121" t="s">
        <v>305</v>
      </c>
      <c r="D81" s="122"/>
      <c r="E81" s="122"/>
      <c r="F81" s="122"/>
      <c r="G81" s="123"/>
      <c r="H81" s="2">
        <f t="shared" si="1"/>
        <v>0</v>
      </c>
    </row>
    <row r="82" spans="1:8" x14ac:dyDescent="0.25">
      <c r="A82" s="33"/>
      <c r="B82" s="2"/>
      <c r="C82" s="121" t="s">
        <v>306</v>
      </c>
      <c r="D82" s="122"/>
      <c r="E82" s="122"/>
      <c r="F82" s="122"/>
      <c r="G82" s="123"/>
      <c r="H82" s="16"/>
    </row>
    <row r="83" spans="1:8" x14ac:dyDescent="0.25">
      <c r="A83" s="33"/>
      <c r="B83" s="57"/>
      <c r="C83" s="122" t="s">
        <v>307</v>
      </c>
      <c r="D83" s="122"/>
      <c r="E83" s="122"/>
      <c r="F83" s="122"/>
      <c r="G83" s="122"/>
      <c r="H83" s="58"/>
    </row>
  </sheetData>
  <mergeCells count="110">
    <mergeCell ref="C81:G81"/>
    <mergeCell ref="C82:G82"/>
    <mergeCell ref="C83:G83"/>
    <mergeCell ref="C72:G72"/>
    <mergeCell ref="C73:G73"/>
    <mergeCell ref="C74:G74"/>
    <mergeCell ref="B76:H76"/>
    <mergeCell ref="A77:A78"/>
    <mergeCell ref="B77:B78"/>
    <mergeCell ref="C77:C78"/>
    <mergeCell ref="D77:D78"/>
    <mergeCell ref="E77:G77"/>
    <mergeCell ref="H77:H78"/>
    <mergeCell ref="C61:G61"/>
    <mergeCell ref="C62:G62"/>
    <mergeCell ref="C63:G63"/>
    <mergeCell ref="B64:H64"/>
    <mergeCell ref="A65:A66"/>
    <mergeCell ref="B65:B66"/>
    <mergeCell ref="C65:C66"/>
    <mergeCell ref="D65:D66"/>
    <mergeCell ref="E65:G65"/>
    <mergeCell ref="H65:H66"/>
    <mergeCell ref="C54:G54"/>
    <mergeCell ref="C55:G55"/>
    <mergeCell ref="C56:G56"/>
    <mergeCell ref="B57:H57"/>
    <mergeCell ref="A58:A59"/>
    <mergeCell ref="B58:B59"/>
    <mergeCell ref="C58:C59"/>
    <mergeCell ref="D58:D59"/>
    <mergeCell ref="E58:G58"/>
    <mergeCell ref="H58:H59"/>
    <mergeCell ref="C47:G47"/>
    <mergeCell ref="C48:G48"/>
    <mergeCell ref="C49:G49"/>
    <mergeCell ref="B50:H50"/>
    <mergeCell ref="A51:A52"/>
    <mergeCell ref="B51:B52"/>
    <mergeCell ref="C51:C52"/>
    <mergeCell ref="D51:D52"/>
    <mergeCell ref="E51:G51"/>
    <mergeCell ref="H51:H52"/>
    <mergeCell ref="C41:G41"/>
    <mergeCell ref="C42:G42"/>
    <mergeCell ref="C43:G43"/>
    <mergeCell ref="A44:A45"/>
    <mergeCell ref="B44:B45"/>
    <mergeCell ref="C44:C45"/>
    <mergeCell ref="D44:D45"/>
    <mergeCell ref="E44:G44"/>
    <mergeCell ref="H44:H45"/>
    <mergeCell ref="C34:G34"/>
    <mergeCell ref="C35:G35"/>
    <mergeCell ref="C36:G36"/>
    <mergeCell ref="B37:H37"/>
    <mergeCell ref="A38:A39"/>
    <mergeCell ref="B38:B39"/>
    <mergeCell ref="C38:C39"/>
    <mergeCell ref="D38:D39"/>
    <mergeCell ref="E38:G38"/>
    <mergeCell ref="H38:H39"/>
    <mergeCell ref="C28:G28"/>
    <mergeCell ref="C29:G29"/>
    <mergeCell ref="C30:G30"/>
    <mergeCell ref="A31:A32"/>
    <mergeCell ref="B31:B32"/>
    <mergeCell ref="C31:C32"/>
    <mergeCell ref="D31:D32"/>
    <mergeCell ref="E31:G31"/>
    <mergeCell ref="C21:G21"/>
    <mergeCell ref="C22:G22"/>
    <mergeCell ref="C23:G23"/>
    <mergeCell ref="B24:H24"/>
    <mergeCell ref="A25:A26"/>
    <mergeCell ref="B25:B26"/>
    <mergeCell ref="C25:C26"/>
    <mergeCell ref="D25:D26"/>
    <mergeCell ref="E25:G25"/>
    <mergeCell ref="H25:H26"/>
    <mergeCell ref="H31:H32"/>
    <mergeCell ref="C14:G14"/>
    <mergeCell ref="C15:G15"/>
    <mergeCell ref="C16:G16"/>
    <mergeCell ref="B17:H17"/>
    <mergeCell ref="A18:A19"/>
    <mergeCell ref="B18:B19"/>
    <mergeCell ref="C18:C19"/>
    <mergeCell ref="D18:D19"/>
    <mergeCell ref="E18:G18"/>
    <mergeCell ref="H18:H19"/>
    <mergeCell ref="C7:G7"/>
    <mergeCell ref="C8:G8"/>
    <mergeCell ref="C9:G9"/>
    <mergeCell ref="B10:H10"/>
    <mergeCell ref="A11:A12"/>
    <mergeCell ref="B11:B12"/>
    <mergeCell ref="C11:C12"/>
    <mergeCell ref="D11:D12"/>
    <mergeCell ref="E11:G11"/>
    <mergeCell ref="H11:H12"/>
    <mergeCell ref="B3:H3"/>
    <mergeCell ref="A4:A5"/>
    <mergeCell ref="B4:B5"/>
    <mergeCell ref="C4:C5"/>
    <mergeCell ref="D4:D5"/>
    <mergeCell ref="E4:G4"/>
    <mergeCell ref="H4:H5"/>
    <mergeCell ref="A1:H1"/>
    <mergeCell ref="A2:H2"/>
  </mergeCells>
  <pageMargins left="0.7" right="0.7" top="0.75" bottom="0.75" header="0.3" footer="0.3"/>
  <pageSetup paperSize="9" scale="9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22"/>
  <sheetViews>
    <sheetView workbookViewId="0">
      <selection activeCell="I18" sqref="I18"/>
    </sheetView>
  </sheetViews>
  <sheetFormatPr defaultRowHeight="15" x14ac:dyDescent="0.25"/>
  <cols>
    <col min="1" max="1" width="5.42578125" style="34" bestFit="1" customWidth="1"/>
    <col min="2" max="2" width="22.5703125" customWidth="1"/>
    <col min="8" max="8" width="10" bestFit="1" customWidth="1"/>
  </cols>
  <sheetData>
    <row r="1" spans="1:8" ht="36.75" customHeight="1" x14ac:dyDescent="0.25">
      <c r="A1" s="138" t="str">
        <f>'C-CW-SHEET'!A1:F1</f>
        <v>GGHS Mari Kanjoor District Attock
Construction of 01. No. Additional C/Room &amp; Rehabilitation of Existing Building</v>
      </c>
      <c r="B1" s="138"/>
      <c r="C1" s="138"/>
      <c r="D1" s="138"/>
      <c r="E1" s="138"/>
      <c r="F1" s="138"/>
      <c r="G1" s="138"/>
      <c r="H1" s="138"/>
    </row>
    <row r="2" spans="1:8" x14ac:dyDescent="0.25">
      <c r="A2" s="119"/>
      <c r="B2" s="119"/>
      <c r="C2" s="119"/>
      <c r="D2" s="119"/>
      <c r="E2" s="119"/>
      <c r="F2" s="119"/>
      <c r="G2" s="119"/>
      <c r="H2" s="119"/>
    </row>
    <row r="3" spans="1:8" ht="60.75" customHeight="1" x14ac:dyDescent="0.25">
      <c r="A3" s="36" t="s">
        <v>289</v>
      </c>
      <c r="B3" s="124" t="str">
        <f>'C-CW-SHEET'!B9</f>
        <v>:(i) Ratio 1: 4: 8</v>
      </c>
      <c r="C3" s="125"/>
      <c r="D3" s="125"/>
      <c r="E3" s="125"/>
      <c r="F3" s="125"/>
      <c r="G3" s="125"/>
      <c r="H3" s="126"/>
    </row>
    <row r="4" spans="1:8" s="3" customFormat="1" x14ac:dyDescent="0.25">
      <c r="A4" s="127" t="s">
        <v>290</v>
      </c>
      <c r="B4" s="129" t="s">
        <v>25</v>
      </c>
      <c r="C4" s="129" t="s">
        <v>26</v>
      </c>
      <c r="D4" s="129" t="s">
        <v>291</v>
      </c>
      <c r="E4" s="131" t="s">
        <v>292</v>
      </c>
      <c r="F4" s="131"/>
      <c r="G4" s="131"/>
      <c r="H4" s="129" t="s">
        <v>27</v>
      </c>
    </row>
    <row r="5" spans="1:8" s="3" customFormat="1" x14ac:dyDescent="0.25">
      <c r="A5" s="128"/>
      <c r="B5" s="130"/>
      <c r="C5" s="130"/>
      <c r="D5" s="130"/>
      <c r="E5" s="14" t="s">
        <v>293</v>
      </c>
      <c r="F5" s="14" t="s">
        <v>294</v>
      </c>
      <c r="G5" s="14" t="s">
        <v>295</v>
      </c>
      <c r="H5" s="130"/>
    </row>
    <row r="6" spans="1:8" x14ac:dyDescent="0.25">
      <c r="A6" s="33">
        <v>1</v>
      </c>
      <c r="B6" s="51" t="s">
        <v>340</v>
      </c>
      <c r="C6" s="2" t="s">
        <v>297</v>
      </c>
      <c r="D6" s="2">
        <v>1</v>
      </c>
      <c r="E6" s="2">
        <v>1000</v>
      </c>
      <c r="F6" s="2">
        <v>1</v>
      </c>
      <c r="G6" s="2">
        <v>0.25</v>
      </c>
      <c r="H6" s="16">
        <f t="shared" ref="H6" si="0">G6*F6*E6*D6</f>
        <v>250</v>
      </c>
    </row>
    <row r="7" spans="1:8" x14ac:dyDescent="0.25">
      <c r="A7" s="33"/>
      <c r="B7" s="2"/>
      <c r="C7" s="121" t="s">
        <v>305</v>
      </c>
      <c r="D7" s="122"/>
      <c r="E7" s="122"/>
      <c r="F7" s="122"/>
      <c r="G7" s="123"/>
      <c r="H7" s="16">
        <f>SUM(H6:H6)</f>
        <v>250</v>
      </c>
    </row>
    <row r="8" spans="1:8" x14ac:dyDescent="0.25">
      <c r="A8" s="33"/>
      <c r="B8" s="2"/>
      <c r="C8" s="121" t="s">
        <v>306</v>
      </c>
      <c r="D8" s="122"/>
      <c r="E8" s="122"/>
      <c r="F8" s="122"/>
      <c r="G8" s="123"/>
      <c r="H8" s="16">
        <f>H7/35.32</f>
        <v>7.0781426953567381</v>
      </c>
    </row>
    <row r="9" spans="1:8" x14ac:dyDescent="0.25">
      <c r="A9" s="33"/>
      <c r="B9" s="57"/>
      <c r="C9" s="122" t="s">
        <v>307</v>
      </c>
      <c r="D9" s="122"/>
      <c r="E9" s="122"/>
      <c r="F9" s="122"/>
      <c r="G9" s="122"/>
      <c r="H9" s="58">
        <f>H8*1.1</f>
        <v>7.7859569648924127</v>
      </c>
    </row>
    <row r="10" spans="1:8" ht="60.75" customHeight="1" x14ac:dyDescent="0.25">
      <c r="A10" s="36" t="s">
        <v>289</v>
      </c>
      <c r="B10" s="124" t="e">
        <f>#REF!</f>
        <v>#REF!</v>
      </c>
      <c r="C10" s="125"/>
      <c r="D10" s="125"/>
      <c r="E10" s="125"/>
      <c r="F10" s="125"/>
      <c r="G10" s="125"/>
      <c r="H10" s="126"/>
    </row>
    <row r="11" spans="1:8" s="3" customFormat="1" x14ac:dyDescent="0.25">
      <c r="A11" s="127" t="s">
        <v>290</v>
      </c>
      <c r="B11" s="129" t="s">
        <v>25</v>
      </c>
      <c r="C11" s="129" t="s">
        <v>26</v>
      </c>
      <c r="D11" s="129" t="s">
        <v>291</v>
      </c>
      <c r="E11" s="131" t="s">
        <v>292</v>
      </c>
      <c r="F11" s="131"/>
      <c r="G11" s="131"/>
      <c r="H11" s="129" t="s">
        <v>27</v>
      </c>
    </row>
    <row r="12" spans="1:8" s="3" customFormat="1" x14ac:dyDescent="0.25">
      <c r="A12" s="128"/>
      <c r="B12" s="130"/>
      <c r="C12" s="130"/>
      <c r="D12" s="130"/>
      <c r="E12" s="14" t="s">
        <v>293</v>
      </c>
      <c r="F12" s="14" t="s">
        <v>294</v>
      </c>
      <c r="G12" s="14" t="s">
        <v>295</v>
      </c>
      <c r="H12" s="130"/>
    </row>
    <row r="13" spans="1:8" x14ac:dyDescent="0.25">
      <c r="A13" s="33">
        <v>1</v>
      </c>
      <c r="B13" s="51" t="s">
        <v>340</v>
      </c>
      <c r="C13" s="2" t="s">
        <v>297</v>
      </c>
      <c r="D13" s="2">
        <v>1</v>
      </c>
      <c r="E13" s="2">
        <v>1000</v>
      </c>
      <c r="F13" s="2">
        <v>1</v>
      </c>
      <c r="G13" s="2"/>
      <c r="H13" s="16">
        <f>F13*E13*D13</f>
        <v>1000</v>
      </c>
    </row>
    <row r="14" spans="1:8" x14ac:dyDescent="0.25">
      <c r="A14" s="33"/>
      <c r="B14" s="2"/>
      <c r="C14" s="121" t="s">
        <v>305</v>
      </c>
      <c r="D14" s="122"/>
      <c r="E14" s="122"/>
      <c r="F14" s="122"/>
      <c r="G14" s="123"/>
      <c r="H14" s="16">
        <f>SUM(H13:H13)</f>
        <v>1000</v>
      </c>
    </row>
    <row r="15" spans="1:8" x14ac:dyDescent="0.25">
      <c r="A15" s="33"/>
      <c r="B15" s="2"/>
      <c r="C15" s="121" t="s">
        <v>306</v>
      </c>
      <c r="D15" s="122"/>
      <c r="E15" s="122"/>
      <c r="F15" s="122"/>
      <c r="G15" s="123"/>
      <c r="H15" s="16">
        <f>H14/10.75</f>
        <v>93.023255813953483</v>
      </c>
    </row>
    <row r="16" spans="1:8" ht="60.75" customHeight="1" x14ac:dyDescent="0.25">
      <c r="A16" s="36" t="s">
        <v>289</v>
      </c>
      <c r="B16" s="124" t="str">
        <f>'C-CW-SHEET'!B23</f>
        <v>Cement plaster 3/8" (10 mm) thick under soffit of R.C.C. roof slabs only, upto 20' height 1:4</v>
      </c>
      <c r="C16" s="125"/>
      <c r="D16" s="125"/>
      <c r="E16" s="125"/>
      <c r="F16" s="125"/>
      <c r="G16" s="125"/>
      <c r="H16" s="126"/>
    </row>
    <row r="17" spans="1:8" s="3" customFormat="1" x14ac:dyDescent="0.25">
      <c r="A17" s="127" t="s">
        <v>290</v>
      </c>
      <c r="B17" s="129" t="s">
        <v>25</v>
      </c>
      <c r="C17" s="129" t="s">
        <v>26</v>
      </c>
      <c r="D17" s="129" t="s">
        <v>291</v>
      </c>
      <c r="E17" s="131" t="s">
        <v>292</v>
      </c>
      <c r="F17" s="131"/>
      <c r="G17" s="131"/>
      <c r="H17" s="129" t="s">
        <v>27</v>
      </c>
    </row>
    <row r="18" spans="1:8" s="3" customFormat="1" x14ac:dyDescent="0.25">
      <c r="A18" s="128"/>
      <c r="B18" s="130"/>
      <c r="C18" s="130"/>
      <c r="D18" s="130"/>
      <c r="E18" s="14" t="s">
        <v>293</v>
      </c>
      <c r="F18" s="14" t="s">
        <v>294</v>
      </c>
      <c r="G18" s="14" t="s">
        <v>295</v>
      </c>
      <c r="H18" s="130"/>
    </row>
    <row r="19" spans="1:8" x14ac:dyDescent="0.25">
      <c r="A19" s="33">
        <v>1</v>
      </c>
      <c r="B19" s="51" t="s">
        <v>340</v>
      </c>
      <c r="C19" s="2" t="s">
        <v>297</v>
      </c>
      <c r="D19" s="2">
        <v>1</v>
      </c>
      <c r="E19" s="2">
        <v>1000</v>
      </c>
      <c r="F19" s="2">
        <v>1</v>
      </c>
      <c r="G19" s="2"/>
      <c r="H19" s="16">
        <f>F19*E19</f>
        <v>1000</v>
      </c>
    </row>
    <row r="20" spans="1:8" x14ac:dyDescent="0.25">
      <c r="A20" s="33"/>
      <c r="B20" s="2"/>
      <c r="C20" s="121" t="s">
        <v>305</v>
      </c>
      <c r="D20" s="122"/>
      <c r="E20" s="122"/>
      <c r="F20" s="122"/>
      <c r="G20" s="123"/>
      <c r="H20" s="16">
        <f>SUM(H19:H19)</f>
        <v>1000</v>
      </c>
    </row>
    <row r="21" spans="1:8" x14ac:dyDescent="0.25">
      <c r="A21" s="33"/>
      <c r="B21" s="2"/>
      <c r="C21" s="121" t="s">
        <v>306</v>
      </c>
      <c r="D21" s="122"/>
      <c r="E21" s="122"/>
      <c r="F21" s="122"/>
      <c r="G21" s="123"/>
      <c r="H21" s="16">
        <f>H20/3.281</f>
        <v>304.7851264858275</v>
      </c>
    </row>
    <row r="22" spans="1:8" x14ac:dyDescent="0.25">
      <c r="B22" s="3"/>
      <c r="C22" s="3"/>
      <c r="D22" s="3"/>
      <c r="E22" s="3"/>
      <c r="F22" s="3"/>
      <c r="G22" s="3"/>
      <c r="H22" s="81"/>
    </row>
  </sheetData>
  <mergeCells count="30">
    <mergeCell ref="C20:G20"/>
    <mergeCell ref="C21:G21"/>
    <mergeCell ref="C14:G14"/>
    <mergeCell ref="C15:G15"/>
    <mergeCell ref="B16:H16"/>
    <mergeCell ref="H17:H18"/>
    <mergeCell ref="A17:A18"/>
    <mergeCell ref="B17:B18"/>
    <mergeCell ref="C17:C18"/>
    <mergeCell ref="D17:D18"/>
    <mergeCell ref="E17:G17"/>
    <mergeCell ref="B10:H10"/>
    <mergeCell ref="A11:A12"/>
    <mergeCell ref="B11:B12"/>
    <mergeCell ref="C11:C12"/>
    <mergeCell ref="D11:D12"/>
    <mergeCell ref="E11:G11"/>
    <mergeCell ref="H11:H12"/>
    <mergeCell ref="A1:H1"/>
    <mergeCell ref="A2:H2"/>
    <mergeCell ref="C7:G7"/>
    <mergeCell ref="C8:G8"/>
    <mergeCell ref="C9:G9"/>
    <mergeCell ref="B3:H3"/>
    <mergeCell ref="A4:A5"/>
    <mergeCell ref="B4:B5"/>
    <mergeCell ref="C4:C5"/>
    <mergeCell ref="D4:D5"/>
    <mergeCell ref="E4:G4"/>
    <mergeCell ref="H4:H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227"/>
  <sheetViews>
    <sheetView view="pageBreakPreview" zoomScaleSheetLayoutView="100" workbookViewId="0">
      <selection activeCell="B12" sqref="B12:H12"/>
    </sheetView>
  </sheetViews>
  <sheetFormatPr defaultRowHeight="15" x14ac:dyDescent="0.25"/>
  <cols>
    <col min="1" max="1" width="5.42578125" style="34" bestFit="1" customWidth="1"/>
    <col min="2" max="2" width="22.5703125" customWidth="1"/>
    <col min="8" max="8" width="10" bestFit="1" customWidth="1"/>
  </cols>
  <sheetData>
    <row r="1" spans="1:8" ht="35.25" customHeight="1" x14ac:dyDescent="0.25">
      <c r="A1" s="147" t="str">
        <f>'C-CW-SHEET'!A1:F1</f>
        <v>GGHS Mari Kanjoor District Attock
Construction of 01. No. Additional C/Room &amp; Rehabilitation of Existing Building</v>
      </c>
      <c r="B1" s="147"/>
      <c r="C1" s="147"/>
      <c r="D1" s="147"/>
      <c r="E1" s="147"/>
      <c r="F1" s="147"/>
      <c r="G1" s="147"/>
      <c r="H1" s="147"/>
    </row>
    <row r="2" spans="1:8" x14ac:dyDescent="0.25">
      <c r="A2" s="119" t="s">
        <v>341</v>
      </c>
      <c r="B2" s="119"/>
      <c r="C2" s="119"/>
      <c r="D2" s="119"/>
      <c r="E2" s="119"/>
      <c r="F2" s="119"/>
      <c r="G2" s="119"/>
      <c r="H2" s="119"/>
    </row>
    <row r="3" spans="1:8" ht="64.5" customHeight="1" x14ac:dyDescent="0.25">
      <c r="A3" s="36" t="s">
        <v>289</v>
      </c>
      <c r="B3" s="124" t="str">
        <f>'C-CW-SHEET'!B5</f>
        <v>Excavation in foundation of building, bridges and other tructures, including dagbelling, dressing, refilling in layers around tructure with excavated earth, watering and ramming lead upto one chain (30 m)lift upto 5 ft (1.5m). 2) a) By Excavator  Ordinary soil</v>
      </c>
      <c r="C3" s="125"/>
      <c r="D3" s="125"/>
      <c r="E3" s="125"/>
      <c r="F3" s="125"/>
      <c r="G3" s="125"/>
      <c r="H3" s="126"/>
    </row>
    <row r="4" spans="1:8" s="3" customFormat="1" x14ac:dyDescent="0.25">
      <c r="A4" s="127" t="s">
        <v>290</v>
      </c>
      <c r="B4" s="129" t="s">
        <v>25</v>
      </c>
      <c r="C4" s="129" t="s">
        <v>26</v>
      </c>
      <c r="D4" s="129" t="s">
        <v>291</v>
      </c>
      <c r="E4" s="131" t="s">
        <v>292</v>
      </c>
      <c r="F4" s="131"/>
      <c r="G4" s="131"/>
      <c r="H4" s="129" t="s">
        <v>27</v>
      </c>
    </row>
    <row r="5" spans="1:8" s="3" customFormat="1" x14ac:dyDescent="0.25">
      <c r="A5" s="128"/>
      <c r="B5" s="130"/>
      <c r="C5" s="130"/>
      <c r="D5" s="130"/>
      <c r="E5" s="14" t="s">
        <v>293</v>
      </c>
      <c r="F5" s="14" t="s">
        <v>294</v>
      </c>
      <c r="G5" s="14" t="s">
        <v>295</v>
      </c>
      <c r="H5" s="130"/>
    </row>
    <row r="6" spans="1:8" x14ac:dyDescent="0.25">
      <c r="A6" s="33">
        <v>1</v>
      </c>
      <c r="B6" s="51" t="s">
        <v>296</v>
      </c>
      <c r="C6" s="2" t="s">
        <v>297</v>
      </c>
      <c r="D6" s="2">
        <v>2</v>
      </c>
      <c r="E6" s="2">
        <v>8</v>
      </c>
      <c r="F6" s="2">
        <v>3</v>
      </c>
      <c r="G6" s="2">
        <v>5</v>
      </c>
      <c r="H6" s="2">
        <f>G6*F6*E6*D6</f>
        <v>240</v>
      </c>
    </row>
    <row r="7" spans="1:8" x14ac:dyDescent="0.25">
      <c r="A7" s="33">
        <v>2</v>
      </c>
      <c r="B7" s="51" t="s">
        <v>298</v>
      </c>
      <c r="C7" s="2" t="s">
        <v>297</v>
      </c>
      <c r="D7" s="2">
        <v>2</v>
      </c>
      <c r="E7" s="2">
        <v>3</v>
      </c>
      <c r="F7" s="2">
        <v>3</v>
      </c>
      <c r="G7" s="2">
        <v>5</v>
      </c>
      <c r="H7" s="2">
        <f>G7*F7*E7*D7</f>
        <v>90</v>
      </c>
    </row>
    <row r="8" spans="1:8" x14ac:dyDescent="0.25">
      <c r="A8" s="33"/>
      <c r="B8" s="2"/>
      <c r="C8" s="57"/>
      <c r="D8" s="7"/>
      <c r="E8" s="7"/>
      <c r="F8" s="7"/>
      <c r="G8" s="17"/>
      <c r="H8" s="2"/>
    </row>
    <row r="9" spans="1:8" x14ac:dyDescent="0.25">
      <c r="A9" s="33"/>
      <c r="B9" s="2"/>
      <c r="C9" s="121" t="s">
        <v>305</v>
      </c>
      <c r="D9" s="122"/>
      <c r="E9" s="122"/>
      <c r="F9" s="122"/>
      <c r="G9" s="123"/>
      <c r="H9" s="2">
        <f>SUM(H6:H7)</f>
        <v>330</v>
      </c>
    </row>
    <row r="10" spans="1:8" x14ac:dyDescent="0.25">
      <c r="A10" s="33"/>
      <c r="B10" s="2"/>
      <c r="C10" s="121" t="s">
        <v>306</v>
      </c>
      <c r="D10" s="122"/>
      <c r="E10" s="122"/>
      <c r="F10" s="122"/>
      <c r="G10" s="123"/>
      <c r="H10" s="16">
        <f>H9/35.32</f>
        <v>9.3431483578708949</v>
      </c>
    </row>
    <row r="11" spans="1:8" x14ac:dyDescent="0.25">
      <c r="A11" s="33"/>
      <c r="B11" s="57"/>
      <c r="C11" s="122" t="s">
        <v>307</v>
      </c>
      <c r="D11" s="122"/>
      <c r="E11" s="122"/>
      <c r="F11" s="122"/>
      <c r="G11" s="122"/>
      <c r="H11" s="58">
        <f>H10*1.1</f>
        <v>10.277463193657985</v>
      </c>
    </row>
    <row r="12" spans="1:8" ht="64.5" customHeight="1" x14ac:dyDescent="0.25">
      <c r="A12" s="36" t="s">
        <v>289</v>
      </c>
      <c r="B12" s="124" t="str">
        <f>'C-CW-SHEET'!B37</f>
        <v>Supplying and filling sand under floor; or plugging in wells.</v>
      </c>
      <c r="C12" s="125"/>
      <c r="D12" s="125"/>
      <c r="E12" s="125"/>
      <c r="F12" s="125"/>
      <c r="G12" s="125"/>
      <c r="H12" s="126"/>
    </row>
    <row r="13" spans="1:8" s="3" customFormat="1" x14ac:dyDescent="0.25">
      <c r="A13" s="127" t="s">
        <v>290</v>
      </c>
      <c r="B13" s="129" t="s">
        <v>25</v>
      </c>
      <c r="C13" s="129" t="s">
        <v>26</v>
      </c>
      <c r="D13" s="129" t="s">
        <v>291</v>
      </c>
      <c r="E13" s="131" t="s">
        <v>292</v>
      </c>
      <c r="F13" s="131"/>
      <c r="G13" s="131"/>
      <c r="H13" s="129" t="s">
        <v>27</v>
      </c>
    </row>
    <row r="14" spans="1:8" s="3" customFormat="1" x14ac:dyDescent="0.25">
      <c r="A14" s="128"/>
      <c r="B14" s="130"/>
      <c r="C14" s="130"/>
      <c r="D14" s="130"/>
      <c r="E14" s="14" t="s">
        <v>293</v>
      </c>
      <c r="F14" s="14" t="s">
        <v>294</v>
      </c>
      <c r="G14" s="14" t="s">
        <v>295</v>
      </c>
      <c r="H14" s="130"/>
    </row>
    <row r="15" spans="1:8" x14ac:dyDescent="0.25">
      <c r="A15" s="33">
        <v>1</v>
      </c>
      <c r="B15" s="51" t="s">
        <v>328</v>
      </c>
      <c r="C15" s="2" t="s">
        <v>297</v>
      </c>
      <c r="D15" s="2">
        <v>1</v>
      </c>
      <c r="E15" s="2">
        <v>8</v>
      </c>
      <c r="F15" s="2">
        <v>5</v>
      </c>
      <c r="G15" s="2">
        <v>3</v>
      </c>
      <c r="H15" s="2">
        <f>G15*F15*E15*D15</f>
        <v>120</v>
      </c>
    </row>
    <row r="16" spans="1:8" x14ac:dyDescent="0.25">
      <c r="A16" s="33"/>
      <c r="B16" s="2"/>
      <c r="C16" s="57"/>
      <c r="D16" s="7"/>
      <c r="E16" s="7"/>
      <c r="F16" s="7"/>
      <c r="G16" s="17"/>
      <c r="H16" s="2"/>
    </row>
    <row r="17" spans="1:8" x14ac:dyDescent="0.25">
      <c r="A17" s="33"/>
      <c r="B17" s="2"/>
      <c r="C17" s="121" t="s">
        <v>305</v>
      </c>
      <c r="D17" s="122"/>
      <c r="E17" s="122"/>
      <c r="F17" s="122"/>
      <c r="G17" s="123"/>
      <c r="H17" s="2">
        <f>SUM(H15:H15)</f>
        <v>120</v>
      </c>
    </row>
    <row r="18" spans="1:8" x14ac:dyDescent="0.25">
      <c r="A18" s="33"/>
      <c r="B18" s="2"/>
      <c r="C18" s="121" t="s">
        <v>306</v>
      </c>
      <c r="D18" s="122"/>
      <c r="E18" s="122"/>
      <c r="F18" s="122"/>
      <c r="G18" s="123"/>
      <c r="H18" s="16">
        <f>H17/35.32</f>
        <v>3.3975084937712343</v>
      </c>
    </row>
    <row r="19" spans="1:8" x14ac:dyDescent="0.25">
      <c r="A19" s="33"/>
      <c r="B19" s="57"/>
      <c r="C19" s="122" t="s">
        <v>307</v>
      </c>
      <c r="D19" s="122"/>
      <c r="E19" s="122"/>
      <c r="F19" s="122"/>
      <c r="G19" s="122"/>
      <c r="H19" s="58">
        <f>H18*1.1</f>
        <v>3.7372593431483581</v>
      </c>
    </row>
    <row r="20" spans="1:8" ht="93" customHeight="1" x14ac:dyDescent="0.25">
      <c r="A20" s="36" t="s">
        <v>289</v>
      </c>
      <c r="B20" s="124" t="str">
        <f>'C-CW-SHEET'!B31</f>
        <v>Spraying termite proofing by using liquid FMC/ Biflex/ Terminex Exin/ Ms Hextar or equivalent @ specified suspension concenterate (SC), Mixing Ability-HEXTAR with Ratio (1:250) = 540 Sft or equivalent approved liquid applying with shower and certificate will be provided by the contractor for 10-years complete in all respect .as approved by the Engineer Incharge</v>
      </c>
      <c r="C20" s="125"/>
      <c r="D20" s="125"/>
      <c r="E20" s="125"/>
      <c r="F20" s="125"/>
      <c r="G20" s="125"/>
      <c r="H20" s="126"/>
    </row>
    <row r="21" spans="1:8" s="3" customFormat="1" x14ac:dyDescent="0.25">
      <c r="A21" s="127" t="s">
        <v>290</v>
      </c>
      <c r="B21" s="129" t="s">
        <v>25</v>
      </c>
      <c r="C21" s="129" t="s">
        <v>26</v>
      </c>
      <c r="D21" s="129" t="s">
        <v>291</v>
      </c>
      <c r="E21" s="131" t="s">
        <v>292</v>
      </c>
      <c r="F21" s="131"/>
      <c r="G21" s="131"/>
      <c r="H21" s="129" t="s">
        <v>27</v>
      </c>
    </row>
    <row r="22" spans="1:8" s="3" customFormat="1" x14ac:dyDescent="0.25">
      <c r="A22" s="128"/>
      <c r="B22" s="130"/>
      <c r="C22" s="130"/>
      <c r="D22" s="130"/>
      <c r="E22" s="14" t="s">
        <v>293</v>
      </c>
      <c r="F22" s="14" t="s">
        <v>294</v>
      </c>
      <c r="G22" s="14" t="s">
        <v>295</v>
      </c>
      <c r="H22" s="130"/>
    </row>
    <row r="23" spans="1:8" x14ac:dyDescent="0.25">
      <c r="A23" s="33">
        <v>1</v>
      </c>
      <c r="B23" s="51" t="s">
        <v>296</v>
      </c>
      <c r="C23" s="2" t="s">
        <v>325</v>
      </c>
      <c r="D23" s="2">
        <v>2</v>
      </c>
      <c r="E23" s="2">
        <v>8</v>
      </c>
      <c r="F23" s="2">
        <v>3</v>
      </c>
      <c r="G23" s="2"/>
      <c r="H23" s="2">
        <f>F23*E23*D23</f>
        <v>48</v>
      </c>
    </row>
    <row r="24" spans="1:8" x14ac:dyDescent="0.25">
      <c r="A24" s="33">
        <v>2</v>
      </c>
      <c r="B24" s="51" t="s">
        <v>298</v>
      </c>
      <c r="C24" s="2" t="s">
        <v>325</v>
      </c>
      <c r="D24" s="2">
        <v>2</v>
      </c>
      <c r="E24" s="2">
        <v>3</v>
      </c>
      <c r="F24" s="2">
        <v>3</v>
      </c>
      <c r="G24" s="2"/>
      <c r="H24" s="2">
        <f t="shared" ref="H24" si="0">F24*E24*D24</f>
        <v>18</v>
      </c>
    </row>
    <row r="25" spans="1:8" x14ac:dyDescent="0.25">
      <c r="A25" s="33"/>
      <c r="B25" s="2"/>
      <c r="C25" s="121" t="s">
        <v>305</v>
      </c>
      <c r="D25" s="122"/>
      <c r="E25" s="122"/>
      <c r="F25" s="122"/>
      <c r="G25" s="123"/>
      <c r="H25" s="2">
        <f>SUM(H23:H24)</f>
        <v>66</v>
      </c>
    </row>
    <row r="26" spans="1:8" x14ac:dyDescent="0.25">
      <c r="A26" s="33"/>
      <c r="B26" s="2"/>
      <c r="C26" s="121" t="s">
        <v>306</v>
      </c>
      <c r="D26" s="122"/>
      <c r="E26" s="122"/>
      <c r="F26" s="122"/>
      <c r="G26" s="123"/>
      <c r="H26" s="16">
        <f>H25/10.75</f>
        <v>6.1395348837209305</v>
      </c>
    </row>
    <row r="27" spans="1:8" x14ac:dyDescent="0.25">
      <c r="A27" s="33"/>
      <c r="B27" s="57"/>
      <c r="C27" s="122" t="s">
        <v>307</v>
      </c>
      <c r="D27" s="122"/>
      <c r="E27" s="122"/>
      <c r="F27" s="122"/>
      <c r="G27" s="122"/>
      <c r="H27" s="58">
        <f>H26*1.1</f>
        <v>6.7534883720930239</v>
      </c>
    </row>
    <row r="28" spans="1:8" ht="64.5" customHeight="1" x14ac:dyDescent="0.25">
      <c r="A28" s="36" t="s">
        <v>289</v>
      </c>
      <c r="B28" s="124" t="str">
        <f>'C-CW-SHEET'!B9</f>
        <v>:(i) Ratio 1: 4: 8</v>
      </c>
      <c r="C28" s="125"/>
      <c r="D28" s="125"/>
      <c r="E28" s="125"/>
      <c r="F28" s="125"/>
      <c r="G28" s="125"/>
      <c r="H28" s="126"/>
    </row>
    <row r="29" spans="1:8" s="3" customFormat="1" x14ac:dyDescent="0.25">
      <c r="A29" s="127" t="s">
        <v>290</v>
      </c>
      <c r="B29" s="129" t="s">
        <v>25</v>
      </c>
      <c r="C29" s="129" t="s">
        <v>26</v>
      </c>
      <c r="D29" s="129" t="s">
        <v>291</v>
      </c>
      <c r="E29" s="131" t="s">
        <v>292</v>
      </c>
      <c r="F29" s="131"/>
      <c r="G29" s="131"/>
      <c r="H29" s="129" t="s">
        <v>27</v>
      </c>
    </row>
    <row r="30" spans="1:8" s="3" customFormat="1" x14ac:dyDescent="0.25">
      <c r="A30" s="128"/>
      <c r="B30" s="130"/>
      <c r="C30" s="130"/>
      <c r="D30" s="130"/>
      <c r="E30" s="14" t="s">
        <v>293</v>
      </c>
      <c r="F30" s="14" t="s">
        <v>294</v>
      </c>
      <c r="G30" s="14" t="s">
        <v>295</v>
      </c>
      <c r="H30" s="130"/>
    </row>
    <row r="31" spans="1:8" x14ac:dyDescent="0.25">
      <c r="A31" s="33">
        <v>1</v>
      </c>
      <c r="B31" s="51" t="s">
        <v>296</v>
      </c>
      <c r="C31" s="2" t="s">
        <v>297</v>
      </c>
      <c r="D31" s="2">
        <v>2</v>
      </c>
      <c r="E31" s="2">
        <v>8</v>
      </c>
      <c r="F31" s="2">
        <v>3</v>
      </c>
      <c r="G31" s="2">
        <v>0.42</v>
      </c>
      <c r="H31" s="16">
        <f t="shared" ref="H31:H32" si="1">G31*F31*E31*D31</f>
        <v>20.16</v>
      </c>
    </row>
    <row r="32" spans="1:8" x14ac:dyDescent="0.25">
      <c r="A32" s="33">
        <v>2</v>
      </c>
      <c r="B32" s="51" t="s">
        <v>298</v>
      </c>
      <c r="C32" s="2" t="s">
        <v>297</v>
      </c>
      <c r="D32" s="2">
        <v>2</v>
      </c>
      <c r="E32" s="2">
        <v>3</v>
      </c>
      <c r="F32" s="2">
        <v>3</v>
      </c>
      <c r="G32" s="2">
        <v>0.42</v>
      </c>
      <c r="H32" s="16">
        <f t="shared" si="1"/>
        <v>7.5600000000000005</v>
      </c>
    </row>
    <row r="33" spans="1:8" x14ac:dyDescent="0.25">
      <c r="A33" s="33"/>
      <c r="B33" s="2"/>
      <c r="C33" s="121" t="s">
        <v>305</v>
      </c>
      <c r="D33" s="122"/>
      <c r="E33" s="122"/>
      <c r="F33" s="122"/>
      <c r="G33" s="123"/>
      <c r="H33" s="16">
        <f>SUM(H31:H32)</f>
        <v>27.72</v>
      </c>
    </row>
    <row r="34" spans="1:8" x14ac:dyDescent="0.25">
      <c r="A34" s="33"/>
      <c r="B34" s="2"/>
      <c r="C34" s="121" t="s">
        <v>306</v>
      </c>
      <c r="D34" s="122"/>
      <c r="E34" s="122"/>
      <c r="F34" s="122"/>
      <c r="G34" s="123"/>
      <c r="H34" s="16">
        <f>H33/35.32</f>
        <v>0.78482446206115508</v>
      </c>
    </row>
    <row r="35" spans="1:8" x14ac:dyDescent="0.25">
      <c r="A35" s="33"/>
      <c r="B35" s="57"/>
      <c r="C35" s="122" t="s">
        <v>307</v>
      </c>
      <c r="D35" s="122"/>
      <c r="E35" s="122"/>
      <c r="F35" s="122"/>
      <c r="G35" s="122"/>
      <c r="H35" s="58">
        <f>H34*1.1</f>
        <v>0.86330690826727063</v>
      </c>
    </row>
    <row r="36" spans="1:8" ht="64.5" customHeight="1" x14ac:dyDescent="0.25">
      <c r="A36" s="36" t="s">
        <v>289</v>
      </c>
      <c r="B36" s="124" t="str">
        <f>'C-CW-SHEET'!B10</f>
        <v>(h) Ratio 1: 3: 6</v>
      </c>
      <c r="C36" s="125"/>
      <c r="D36" s="125"/>
      <c r="E36" s="125"/>
      <c r="F36" s="125"/>
      <c r="G36" s="125"/>
      <c r="H36" s="126"/>
    </row>
    <row r="37" spans="1:8" s="3" customFormat="1" x14ac:dyDescent="0.25">
      <c r="A37" s="127" t="s">
        <v>290</v>
      </c>
      <c r="B37" s="129" t="s">
        <v>25</v>
      </c>
      <c r="C37" s="129" t="s">
        <v>26</v>
      </c>
      <c r="D37" s="129" t="s">
        <v>291</v>
      </c>
      <c r="E37" s="131" t="s">
        <v>292</v>
      </c>
      <c r="F37" s="131"/>
      <c r="G37" s="131"/>
      <c r="H37" s="129" t="s">
        <v>27</v>
      </c>
    </row>
    <row r="38" spans="1:8" s="3" customFormat="1" x14ac:dyDescent="0.25">
      <c r="A38" s="128"/>
      <c r="B38" s="130"/>
      <c r="C38" s="130"/>
      <c r="D38" s="130"/>
      <c r="E38" s="14" t="s">
        <v>293</v>
      </c>
      <c r="F38" s="14" t="s">
        <v>294</v>
      </c>
      <c r="G38" s="14" t="s">
        <v>295</v>
      </c>
      <c r="H38" s="130"/>
    </row>
    <row r="39" spans="1:8" x14ac:dyDescent="0.25">
      <c r="A39" s="33">
        <v>1</v>
      </c>
      <c r="B39" s="51" t="s">
        <v>296</v>
      </c>
      <c r="C39" s="2" t="s">
        <v>297</v>
      </c>
      <c r="D39" s="2">
        <v>1</v>
      </c>
      <c r="E39" s="2">
        <v>8</v>
      </c>
      <c r="F39" s="2">
        <v>3</v>
      </c>
      <c r="G39" s="2">
        <v>1</v>
      </c>
      <c r="H39" s="16">
        <f>G39*F39*E39*D39</f>
        <v>24</v>
      </c>
    </row>
    <row r="40" spans="1:8" x14ac:dyDescent="0.25">
      <c r="A40" s="33"/>
      <c r="B40" s="2"/>
      <c r="C40" s="121" t="s">
        <v>305</v>
      </c>
      <c r="D40" s="122"/>
      <c r="E40" s="122"/>
      <c r="F40" s="122"/>
      <c r="G40" s="123"/>
      <c r="H40" s="16">
        <f>SUM(H39:H39)</f>
        <v>24</v>
      </c>
    </row>
    <row r="41" spans="1:8" x14ac:dyDescent="0.25">
      <c r="A41" s="33"/>
      <c r="B41" s="2"/>
      <c r="C41" s="121" t="s">
        <v>306</v>
      </c>
      <c r="D41" s="122"/>
      <c r="E41" s="122"/>
      <c r="F41" s="122"/>
      <c r="G41" s="123"/>
      <c r="H41" s="16">
        <f>H40/35.32</f>
        <v>0.67950169875424693</v>
      </c>
    </row>
    <row r="42" spans="1:8" x14ac:dyDescent="0.25">
      <c r="A42" s="33"/>
      <c r="B42" s="57"/>
      <c r="C42" s="122" t="s">
        <v>307</v>
      </c>
      <c r="D42" s="122"/>
      <c r="E42" s="122"/>
      <c r="F42" s="122"/>
      <c r="G42" s="122"/>
      <c r="H42" s="58">
        <f>H41*1.1</f>
        <v>0.74745186862967172</v>
      </c>
    </row>
    <row r="43" spans="1:8" ht="64.5" customHeight="1" x14ac:dyDescent="0.25">
      <c r="A43" s="36" t="s">
        <v>289</v>
      </c>
      <c r="B43" s="124" t="str">
        <f>'C-CW-SHEET'!B11</f>
        <v>(f) Ratio 1: 2: 4</v>
      </c>
      <c r="C43" s="125"/>
      <c r="D43" s="125"/>
      <c r="E43" s="125"/>
      <c r="F43" s="125"/>
      <c r="G43" s="125"/>
      <c r="H43" s="126"/>
    </row>
    <row r="44" spans="1:8" s="3" customFormat="1" x14ac:dyDescent="0.25">
      <c r="A44" s="127" t="s">
        <v>290</v>
      </c>
      <c r="B44" s="129" t="s">
        <v>25</v>
      </c>
      <c r="C44" s="129" t="s">
        <v>26</v>
      </c>
      <c r="D44" s="129" t="s">
        <v>291</v>
      </c>
      <c r="E44" s="131" t="s">
        <v>292</v>
      </c>
      <c r="F44" s="131"/>
      <c r="G44" s="131"/>
      <c r="H44" s="129" t="s">
        <v>27</v>
      </c>
    </row>
    <row r="45" spans="1:8" s="3" customFormat="1" x14ac:dyDescent="0.25">
      <c r="A45" s="128"/>
      <c r="B45" s="130"/>
      <c r="C45" s="130"/>
      <c r="D45" s="130"/>
      <c r="E45" s="14" t="s">
        <v>293</v>
      </c>
      <c r="F45" s="14" t="s">
        <v>294</v>
      </c>
      <c r="G45" s="14" t="s">
        <v>295</v>
      </c>
      <c r="H45" s="130"/>
    </row>
    <row r="46" spans="1:8" x14ac:dyDescent="0.25">
      <c r="A46" s="33">
        <v>1</v>
      </c>
      <c r="B46" s="51" t="s">
        <v>303</v>
      </c>
      <c r="C46" s="2" t="s">
        <v>297</v>
      </c>
      <c r="D46" s="2">
        <v>2</v>
      </c>
      <c r="E46" s="2">
        <v>8</v>
      </c>
      <c r="F46" s="2">
        <v>3</v>
      </c>
      <c r="G46" s="2">
        <v>0.75</v>
      </c>
      <c r="H46" s="16">
        <f>G46*F46*E46*D46</f>
        <v>36</v>
      </c>
    </row>
    <row r="47" spans="1:8" x14ac:dyDescent="0.25">
      <c r="A47" s="33">
        <v>2</v>
      </c>
      <c r="B47" s="51" t="s">
        <v>304</v>
      </c>
      <c r="C47" s="2" t="s">
        <v>297</v>
      </c>
      <c r="D47" s="2">
        <v>2</v>
      </c>
      <c r="E47" s="2">
        <v>3</v>
      </c>
      <c r="F47" s="2">
        <v>2</v>
      </c>
      <c r="G47" s="2">
        <v>0.75</v>
      </c>
      <c r="H47" s="16">
        <f>G47*F47*E47*D47</f>
        <v>9</v>
      </c>
    </row>
    <row r="48" spans="1:8" x14ac:dyDescent="0.25">
      <c r="A48" s="33"/>
      <c r="B48" s="1"/>
      <c r="C48" s="121" t="s">
        <v>305</v>
      </c>
      <c r="D48" s="122"/>
      <c r="E48" s="122"/>
      <c r="F48" s="122"/>
      <c r="G48" s="123"/>
      <c r="H48" s="16">
        <f>SUM(H46:H47)</f>
        <v>45</v>
      </c>
    </row>
    <row r="49" spans="1:8" x14ac:dyDescent="0.25">
      <c r="A49" s="33"/>
      <c r="B49" s="1"/>
      <c r="C49" s="121" t="s">
        <v>306</v>
      </c>
      <c r="D49" s="122"/>
      <c r="E49" s="122"/>
      <c r="F49" s="122"/>
      <c r="G49" s="123"/>
      <c r="H49" s="16">
        <f>H48/35.32</f>
        <v>1.2740656851642129</v>
      </c>
    </row>
    <row r="50" spans="1:8" x14ac:dyDescent="0.25">
      <c r="A50" s="33"/>
      <c r="B50" s="6"/>
      <c r="C50" s="122" t="s">
        <v>307</v>
      </c>
      <c r="D50" s="122"/>
      <c r="E50" s="122"/>
      <c r="F50" s="122"/>
      <c r="G50" s="122"/>
      <c r="H50" s="58">
        <f>H49*1.1</f>
        <v>1.4014722536806343</v>
      </c>
    </row>
    <row r="51" spans="1:8" ht="64.5" customHeight="1" x14ac:dyDescent="0.25">
      <c r="A51" s="36" t="s">
        <v>289</v>
      </c>
      <c r="B51" s="124" t="str">
        <f>'C-CW-SHEET'!B17</f>
        <v>(b) Deformed bars (Grade-40)</v>
      </c>
      <c r="C51" s="125"/>
      <c r="D51" s="125"/>
      <c r="E51" s="125"/>
      <c r="F51" s="125"/>
      <c r="G51" s="125"/>
      <c r="H51" s="126"/>
    </row>
    <row r="52" spans="1:8" s="3" customFormat="1" x14ac:dyDescent="0.25">
      <c r="A52" s="127" t="s">
        <v>290</v>
      </c>
      <c r="B52" s="129" t="s">
        <v>25</v>
      </c>
      <c r="C52" s="129" t="s">
        <v>26</v>
      </c>
      <c r="D52" s="129" t="s">
        <v>291</v>
      </c>
      <c r="E52" s="131" t="s">
        <v>292</v>
      </c>
      <c r="F52" s="131"/>
      <c r="G52" s="131"/>
      <c r="H52" s="129" t="s">
        <v>27</v>
      </c>
    </row>
    <row r="53" spans="1:8" s="3" customFormat="1" x14ac:dyDescent="0.25">
      <c r="A53" s="128"/>
      <c r="B53" s="130"/>
      <c r="C53" s="130"/>
      <c r="D53" s="130"/>
      <c r="E53" s="14" t="s">
        <v>293</v>
      </c>
      <c r="F53" s="14" t="s">
        <v>294</v>
      </c>
      <c r="G53" s="14" t="s">
        <v>295</v>
      </c>
      <c r="H53" s="130"/>
    </row>
    <row r="54" spans="1:8" x14ac:dyDescent="0.25">
      <c r="A54" s="33">
        <v>1</v>
      </c>
      <c r="B54" s="51" t="s">
        <v>303</v>
      </c>
      <c r="C54" s="2" t="str">
        <f>'C-CW-SHEET'!C17</f>
        <v>per cwt</v>
      </c>
      <c r="D54" s="2">
        <v>1</v>
      </c>
      <c r="E54" s="151">
        <f>'[1]L.G.F.RAFT (2)'!$P$42</f>
        <v>1530.7593749999999</v>
      </c>
      <c r="F54" s="150"/>
      <c r="G54" s="150"/>
      <c r="H54" s="16">
        <f>E54*D54</f>
        <v>1530.7593749999999</v>
      </c>
    </row>
    <row r="55" spans="1:8" x14ac:dyDescent="0.25">
      <c r="A55" s="33"/>
      <c r="B55" s="1"/>
      <c r="C55" s="121" t="s">
        <v>305</v>
      </c>
      <c r="D55" s="122"/>
      <c r="E55" s="122"/>
      <c r="F55" s="122"/>
      <c r="G55" s="123"/>
      <c r="H55" s="16">
        <f>SUM(H54:H54)</f>
        <v>1530.7593749999999</v>
      </c>
    </row>
    <row r="56" spans="1:8" x14ac:dyDescent="0.25">
      <c r="A56" s="33"/>
      <c r="B56" s="1"/>
      <c r="C56" s="121" t="s">
        <v>306</v>
      </c>
      <c r="D56" s="122"/>
      <c r="E56" s="122"/>
      <c r="F56" s="122"/>
      <c r="G56" s="123"/>
      <c r="H56" s="16">
        <f>H55/50.8</f>
        <v>30.133058562992126</v>
      </c>
    </row>
    <row r="57" spans="1:8" x14ac:dyDescent="0.25">
      <c r="A57" s="33"/>
      <c r="B57" s="6"/>
      <c r="C57" s="122" t="s">
        <v>307</v>
      </c>
      <c r="D57" s="122"/>
      <c r="E57" s="122"/>
      <c r="F57" s="122"/>
      <c r="G57" s="122"/>
      <c r="H57" s="58">
        <f>H56*1.1</f>
        <v>33.146364419291338</v>
      </c>
    </row>
    <row r="58" spans="1:8" ht="64.5" customHeight="1" x14ac:dyDescent="0.25">
      <c r="A58" s="36" t="s">
        <v>289</v>
      </c>
      <c r="B58" s="124" t="str">
        <f>'C-CW-SHEET'!B18</f>
        <v>('c) Deformed bars (Grade-60)</v>
      </c>
      <c r="C58" s="125"/>
      <c r="D58" s="125"/>
      <c r="E58" s="125"/>
      <c r="F58" s="125"/>
      <c r="G58" s="125"/>
      <c r="H58" s="126"/>
    </row>
    <row r="59" spans="1:8" s="3" customFormat="1" x14ac:dyDescent="0.25">
      <c r="A59" s="127" t="s">
        <v>290</v>
      </c>
      <c r="B59" s="129" t="s">
        <v>25</v>
      </c>
      <c r="C59" s="129" t="s">
        <v>26</v>
      </c>
      <c r="D59" s="129" t="s">
        <v>291</v>
      </c>
      <c r="E59" s="131" t="s">
        <v>292</v>
      </c>
      <c r="F59" s="131"/>
      <c r="G59" s="131"/>
      <c r="H59" s="129" t="s">
        <v>27</v>
      </c>
    </row>
    <row r="60" spans="1:8" s="3" customFormat="1" x14ac:dyDescent="0.25">
      <c r="A60" s="128"/>
      <c r="B60" s="130"/>
      <c r="C60" s="130"/>
      <c r="D60" s="130"/>
      <c r="E60" s="14" t="s">
        <v>293</v>
      </c>
      <c r="F60" s="14" t="s">
        <v>294</v>
      </c>
      <c r="G60" s="14" t="s">
        <v>295</v>
      </c>
      <c r="H60" s="130"/>
    </row>
    <row r="61" spans="1:8" x14ac:dyDescent="0.25">
      <c r="A61" s="33">
        <v>1</v>
      </c>
      <c r="B61" s="51" t="s">
        <v>303</v>
      </c>
      <c r="C61" s="2" t="str">
        <f>'C-CW-SHEET'!C18</f>
        <v>per cwt</v>
      </c>
      <c r="D61" s="2">
        <v>1</v>
      </c>
      <c r="E61" s="151">
        <f>'[1]L.G.F.RAFT (2)'!$P$41</f>
        <v>3146.4356079854811</v>
      </c>
      <c r="F61" s="150"/>
      <c r="G61" s="150"/>
      <c r="H61" s="16">
        <f>E61*D61</f>
        <v>3146.4356079854811</v>
      </c>
    </row>
    <row r="62" spans="1:8" x14ac:dyDescent="0.25">
      <c r="A62" s="33"/>
      <c r="B62" s="1"/>
      <c r="C62" s="121" t="s">
        <v>305</v>
      </c>
      <c r="D62" s="122"/>
      <c r="E62" s="122"/>
      <c r="F62" s="122"/>
      <c r="G62" s="123"/>
      <c r="H62" s="16">
        <f>SUM(H61:H61)</f>
        <v>3146.4356079854811</v>
      </c>
    </row>
    <row r="63" spans="1:8" x14ac:dyDescent="0.25">
      <c r="A63" s="33"/>
      <c r="B63" s="1"/>
      <c r="C63" s="121" t="s">
        <v>306</v>
      </c>
      <c r="D63" s="122"/>
      <c r="E63" s="122"/>
      <c r="F63" s="122"/>
      <c r="G63" s="123"/>
      <c r="H63" s="16">
        <f>H62/50.8</f>
        <v>61.937708818611839</v>
      </c>
    </row>
    <row r="64" spans="1:8" x14ac:dyDescent="0.25">
      <c r="A64" s="33"/>
      <c r="B64" s="6"/>
      <c r="C64" s="122" t="s">
        <v>307</v>
      </c>
      <c r="D64" s="122"/>
      <c r="E64" s="122"/>
      <c r="F64" s="122"/>
      <c r="G64" s="122"/>
      <c r="H64" s="58">
        <f>H63*1.1</f>
        <v>68.131479700473022</v>
      </c>
    </row>
    <row r="65" spans="1:8" ht="64.5" customHeight="1" x14ac:dyDescent="0.25">
      <c r="A65" s="36" t="s">
        <v>289</v>
      </c>
      <c r="B65" s="124" t="str">
        <f>'C-CW-SHEET'!B12</f>
        <v>cement concrete in haunches 1:6:12</v>
      </c>
      <c r="C65" s="125"/>
      <c r="D65" s="125"/>
      <c r="E65" s="125"/>
      <c r="F65" s="125"/>
      <c r="G65" s="125"/>
      <c r="H65" s="126"/>
    </row>
    <row r="66" spans="1:8" s="3" customFormat="1" x14ac:dyDescent="0.25">
      <c r="A66" s="127" t="s">
        <v>290</v>
      </c>
      <c r="B66" s="129" t="s">
        <v>25</v>
      </c>
      <c r="C66" s="129" t="s">
        <v>26</v>
      </c>
      <c r="D66" s="129" t="s">
        <v>291</v>
      </c>
      <c r="E66" s="131" t="s">
        <v>292</v>
      </c>
      <c r="F66" s="131"/>
      <c r="G66" s="131"/>
      <c r="H66" s="129" t="s">
        <v>27</v>
      </c>
    </row>
    <row r="67" spans="1:8" s="3" customFormat="1" x14ac:dyDescent="0.25">
      <c r="A67" s="128"/>
      <c r="B67" s="130"/>
      <c r="C67" s="130"/>
      <c r="D67" s="130"/>
      <c r="E67" s="14" t="s">
        <v>293</v>
      </c>
      <c r="F67" s="14" t="s">
        <v>294</v>
      </c>
      <c r="G67" s="14" t="s">
        <v>295</v>
      </c>
      <c r="H67" s="130"/>
    </row>
    <row r="68" spans="1:8" x14ac:dyDescent="0.25">
      <c r="A68" s="33">
        <v>1</v>
      </c>
      <c r="B68" s="51" t="s">
        <v>303</v>
      </c>
      <c r="C68" s="2" t="s">
        <v>297</v>
      </c>
      <c r="D68" s="2">
        <v>1</v>
      </c>
      <c r="E68" s="2">
        <v>7</v>
      </c>
      <c r="F68" s="2">
        <v>3</v>
      </c>
      <c r="G68" s="2">
        <v>3</v>
      </c>
      <c r="H68" s="16">
        <f>G68*F68*E68*D68</f>
        <v>63</v>
      </c>
    </row>
    <row r="69" spans="1:8" x14ac:dyDescent="0.25">
      <c r="A69" s="33"/>
      <c r="B69" s="1"/>
      <c r="C69" s="121" t="s">
        <v>305</v>
      </c>
      <c r="D69" s="122"/>
      <c r="E69" s="122"/>
      <c r="F69" s="122"/>
      <c r="G69" s="123"/>
      <c r="H69" s="16">
        <f>SUM(H68:H68)</f>
        <v>63</v>
      </c>
    </row>
    <row r="70" spans="1:8" x14ac:dyDescent="0.25">
      <c r="A70" s="33"/>
      <c r="B70" s="1"/>
      <c r="C70" s="121" t="s">
        <v>306</v>
      </c>
      <c r="D70" s="122"/>
      <c r="E70" s="122"/>
      <c r="F70" s="122"/>
      <c r="G70" s="123"/>
      <c r="H70" s="16">
        <f>H69/35.32</f>
        <v>1.7836919592298981</v>
      </c>
    </row>
    <row r="71" spans="1:8" x14ac:dyDescent="0.25">
      <c r="A71" s="33"/>
      <c r="B71" s="6"/>
      <c r="C71" s="122" t="s">
        <v>307</v>
      </c>
      <c r="D71" s="122"/>
      <c r="E71" s="122"/>
      <c r="F71" s="122"/>
      <c r="G71" s="122"/>
      <c r="H71" s="58">
        <f>H70*1.1</f>
        <v>1.9620611551528881</v>
      </c>
    </row>
    <row r="72" spans="1:8" ht="84.75" customHeight="1" x14ac:dyDescent="0.25">
      <c r="A72" s="36" t="s">
        <v>289</v>
      </c>
      <c r="B72" s="124" t="str">
        <f>'C-CW-SHEET'!B14</f>
        <v>(a)(iii) Reinforced cement concrete in slab of rafts / strip foundation, base slab of column and retaining walls; etc and footing beams, other structural members other than those mentioned in 6(a) (i)&amp;(ii) above not requiring form work (i.e. horizontal shuttering) complete in all respects:(3) Type C (nominal mix 1: 2: 4)</v>
      </c>
      <c r="C72" s="125"/>
      <c r="D72" s="125"/>
      <c r="E72" s="125"/>
      <c r="F72" s="125"/>
      <c r="G72" s="125"/>
      <c r="H72" s="126"/>
    </row>
    <row r="73" spans="1:8" s="3" customFormat="1" x14ac:dyDescent="0.25">
      <c r="A73" s="127" t="s">
        <v>290</v>
      </c>
      <c r="B73" s="129" t="s">
        <v>25</v>
      </c>
      <c r="C73" s="129" t="s">
        <v>26</v>
      </c>
      <c r="D73" s="129" t="s">
        <v>291</v>
      </c>
      <c r="E73" s="131" t="s">
        <v>292</v>
      </c>
      <c r="F73" s="131"/>
      <c r="G73" s="131"/>
      <c r="H73" s="129" t="s">
        <v>27</v>
      </c>
    </row>
    <row r="74" spans="1:8" s="3" customFormat="1" x14ac:dyDescent="0.25">
      <c r="A74" s="128"/>
      <c r="B74" s="130"/>
      <c r="C74" s="130"/>
      <c r="D74" s="130"/>
      <c r="E74" s="14" t="s">
        <v>293</v>
      </c>
      <c r="F74" s="14" t="s">
        <v>294</v>
      </c>
      <c r="G74" s="14" t="s">
        <v>295</v>
      </c>
      <c r="H74" s="130"/>
    </row>
    <row r="75" spans="1:8" x14ac:dyDescent="0.25">
      <c r="A75" s="33">
        <v>1</v>
      </c>
      <c r="B75" s="51" t="s">
        <v>296</v>
      </c>
      <c r="C75" s="2" t="s">
        <v>297</v>
      </c>
      <c r="D75" s="2">
        <v>2</v>
      </c>
      <c r="E75" s="2">
        <v>8</v>
      </c>
      <c r="F75" s="2">
        <v>3</v>
      </c>
      <c r="G75" s="2">
        <v>0.75</v>
      </c>
      <c r="H75" s="16">
        <f t="shared" ref="H75:H76" si="2">G75*F75*E75*D75</f>
        <v>36</v>
      </c>
    </row>
    <row r="76" spans="1:8" x14ac:dyDescent="0.25">
      <c r="A76" s="33">
        <v>2</v>
      </c>
      <c r="B76" s="51" t="s">
        <v>298</v>
      </c>
      <c r="C76" s="2" t="s">
        <v>297</v>
      </c>
      <c r="D76" s="2">
        <v>2</v>
      </c>
      <c r="E76" s="2">
        <v>3</v>
      </c>
      <c r="F76" s="2">
        <v>3</v>
      </c>
      <c r="G76" s="2">
        <v>0.75</v>
      </c>
      <c r="H76" s="16">
        <f t="shared" si="2"/>
        <v>13.5</v>
      </c>
    </row>
    <row r="77" spans="1:8" x14ac:dyDescent="0.25">
      <c r="A77" s="33"/>
      <c r="B77" s="1"/>
      <c r="C77" s="121" t="s">
        <v>305</v>
      </c>
      <c r="D77" s="122"/>
      <c r="E77" s="122"/>
      <c r="F77" s="122"/>
      <c r="G77" s="123"/>
      <c r="H77" s="16">
        <f>SUM(H75:H76)</f>
        <v>49.5</v>
      </c>
    </row>
    <row r="78" spans="1:8" x14ac:dyDescent="0.25">
      <c r="A78" s="33"/>
      <c r="B78" s="1"/>
      <c r="C78" s="121" t="s">
        <v>306</v>
      </c>
      <c r="D78" s="122"/>
      <c r="E78" s="122"/>
      <c r="F78" s="122"/>
      <c r="G78" s="123"/>
      <c r="H78" s="16">
        <f>H77/35.32</f>
        <v>1.4014722536806341</v>
      </c>
    </row>
    <row r="79" spans="1:8" x14ac:dyDescent="0.25">
      <c r="A79" s="33"/>
      <c r="B79" s="6"/>
      <c r="C79" s="122" t="s">
        <v>307</v>
      </c>
      <c r="D79" s="122"/>
      <c r="E79" s="122"/>
      <c r="F79" s="122"/>
      <c r="G79" s="122"/>
      <c r="H79" s="58">
        <f>H78*1.1</f>
        <v>1.5416194790486977</v>
      </c>
    </row>
    <row r="80" spans="1:8" ht="81" customHeight="1" x14ac:dyDescent="0.25">
      <c r="A80" s="36" t="s">
        <v>289</v>
      </c>
      <c r="B80" s="124" t="str">
        <f>'C-CW-SHEET'!B15</f>
        <v>(a) (i) Reinforced cement concrete in roof slab, beams columns lintels, girders and other structural members laid in situ or precast laid in position, or prestressed members cast in situ, complete in all respects:-(3) Type C (nominal mix 1: 2: 4)</v>
      </c>
      <c r="C80" s="125"/>
      <c r="D80" s="125"/>
      <c r="E80" s="125"/>
      <c r="F80" s="125"/>
      <c r="G80" s="125"/>
      <c r="H80" s="126"/>
    </row>
    <row r="81" spans="1:8" s="3" customFormat="1" x14ac:dyDescent="0.25">
      <c r="A81" s="127" t="s">
        <v>290</v>
      </c>
      <c r="B81" s="129" t="s">
        <v>25</v>
      </c>
      <c r="C81" s="129" t="s">
        <v>26</v>
      </c>
      <c r="D81" s="129" t="s">
        <v>291</v>
      </c>
      <c r="E81" s="131" t="s">
        <v>292</v>
      </c>
      <c r="F81" s="131"/>
      <c r="G81" s="131"/>
      <c r="H81" s="129" t="s">
        <v>27</v>
      </c>
    </row>
    <row r="82" spans="1:8" s="3" customFormat="1" x14ac:dyDescent="0.25">
      <c r="A82" s="128"/>
      <c r="B82" s="130"/>
      <c r="C82" s="130"/>
      <c r="D82" s="130"/>
      <c r="E82" s="14" t="s">
        <v>293</v>
      </c>
      <c r="F82" s="14" t="s">
        <v>294</v>
      </c>
      <c r="G82" s="14" t="s">
        <v>295</v>
      </c>
      <c r="H82" s="130"/>
    </row>
    <row r="83" spans="1:8" x14ac:dyDescent="0.25">
      <c r="A83" s="33">
        <v>1</v>
      </c>
      <c r="B83" s="51" t="s">
        <v>309</v>
      </c>
      <c r="C83" s="2" t="s">
        <v>297</v>
      </c>
      <c r="D83" s="2">
        <v>2</v>
      </c>
      <c r="E83" s="2">
        <v>8</v>
      </c>
      <c r="F83" s="2">
        <v>1</v>
      </c>
      <c r="G83" s="2">
        <v>1</v>
      </c>
      <c r="H83" s="16">
        <f t="shared" ref="H83:H87" si="3">G83*F83*E83*D83</f>
        <v>16</v>
      </c>
    </row>
    <row r="84" spans="1:8" x14ac:dyDescent="0.25">
      <c r="A84" s="33">
        <v>2</v>
      </c>
      <c r="B84" s="51" t="s">
        <v>310</v>
      </c>
      <c r="C84" s="2" t="s">
        <v>297</v>
      </c>
      <c r="D84" s="2">
        <v>2</v>
      </c>
      <c r="E84" s="2">
        <v>5</v>
      </c>
      <c r="F84" s="2">
        <v>1</v>
      </c>
      <c r="G84" s="2">
        <v>1</v>
      </c>
      <c r="H84" s="16">
        <f t="shared" si="3"/>
        <v>10</v>
      </c>
    </row>
    <row r="85" spans="1:8" x14ac:dyDescent="0.25">
      <c r="A85" s="33">
        <v>3</v>
      </c>
      <c r="B85" s="51" t="s">
        <v>311</v>
      </c>
      <c r="C85" s="2" t="s">
        <v>297</v>
      </c>
      <c r="D85" s="2">
        <v>1</v>
      </c>
      <c r="E85" s="2">
        <v>7</v>
      </c>
      <c r="F85" s="2">
        <v>7</v>
      </c>
      <c r="G85" s="2">
        <v>0.5</v>
      </c>
      <c r="H85" s="16">
        <f t="shared" si="3"/>
        <v>24.5</v>
      </c>
    </row>
    <row r="86" spans="1:8" x14ac:dyDescent="0.25">
      <c r="A86" s="33"/>
      <c r="B86" s="1"/>
      <c r="C86" s="2" t="s">
        <v>297</v>
      </c>
      <c r="D86" s="2"/>
      <c r="E86" s="2"/>
      <c r="F86" s="2"/>
      <c r="G86" s="2"/>
      <c r="H86" s="16">
        <f t="shared" si="3"/>
        <v>0</v>
      </c>
    </row>
    <row r="87" spans="1:8" x14ac:dyDescent="0.25">
      <c r="A87" s="33"/>
      <c r="B87" s="1"/>
      <c r="C87" s="2" t="s">
        <v>297</v>
      </c>
      <c r="D87" s="2"/>
      <c r="E87" s="2"/>
      <c r="F87" s="2"/>
      <c r="G87" s="2"/>
      <c r="H87" s="16">
        <f t="shared" si="3"/>
        <v>0</v>
      </c>
    </row>
    <row r="88" spans="1:8" x14ac:dyDescent="0.25">
      <c r="A88" s="33"/>
      <c r="B88" s="1"/>
      <c r="C88" s="121" t="s">
        <v>305</v>
      </c>
      <c r="D88" s="122"/>
      <c r="E88" s="122"/>
      <c r="F88" s="122"/>
      <c r="G88" s="123"/>
      <c r="H88" s="16">
        <f>SUM(H83:H87)</f>
        <v>50.5</v>
      </c>
    </row>
    <row r="89" spans="1:8" x14ac:dyDescent="0.25">
      <c r="A89" s="33"/>
      <c r="B89" s="1"/>
      <c r="C89" s="121" t="s">
        <v>306</v>
      </c>
      <c r="D89" s="122"/>
      <c r="E89" s="122"/>
      <c r="F89" s="122"/>
      <c r="G89" s="123"/>
      <c r="H89" s="16">
        <f>H88/35.32</f>
        <v>1.4297848244620612</v>
      </c>
    </row>
    <row r="90" spans="1:8" x14ac:dyDescent="0.25">
      <c r="A90" s="33"/>
      <c r="B90" s="6"/>
      <c r="C90" s="122" t="s">
        <v>307</v>
      </c>
      <c r="D90" s="122"/>
      <c r="E90" s="122"/>
      <c r="F90" s="122"/>
      <c r="G90" s="122"/>
      <c r="H90" s="58">
        <f>H89*1.1</f>
        <v>1.5727633069082674</v>
      </c>
    </row>
    <row r="91" spans="1:8" ht="33.75" customHeight="1" x14ac:dyDescent="0.25">
      <c r="A91" s="36" t="s">
        <v>289</v>
      </c>
      <c r="B91" s="124" t="str">
        <f>'C-CW-SHEET'!B19</f>
        <v>Pacca brick work in foundation and plinth in:-i) Cement, sand mortar:-Ratio 1:4</v>
      </c>
      <c r="C91" s="125"/>
      <c r="D91" s="125"/>
      <c r="E91" s="125"/>
      <c r="F91" s="125"/>
      <c r="G91" s="125"/>
      <c r="H91" s="126"/>
    </row>
    <row r="92" spans="1:8" s="3" customFormat="1" x14ac:dyDescent="0.25">
      <c r="A92" s="127" t="s">
        <v>290</v>
      </c>
      <c r="B92" s="129" t="s">
        <v>25</v>
      </c>
      <c r="C92" s="129" t="s">
        <v>26</v>
      </c>
      <c r="D92" s="129" t="s">
        <v>291</v>
      </c>
      <c r="E92" s="131" t="s">
        <v>292</v>
      </c>
      <c r="F92" s="131"/>
      <c r="G92" s="131"/>
      <c r="H92" s="129" t="s">
        <v>27</v>
      </c>
    </row>
    <row r="93" spans="1:8" s="3" customFormat="1" x14ac:dyDescent="0.25">
      <c r="A93" s="128"/>
      <c r="B93" s="130"/>
      <c r="C93" s="130"/>
      <c r="D93" s="130"/>
      <c r="E93" s="14" t="s">
        <v>293</v>
      </c>
      <c r="F93" s="14" t="s">
        <v>294</v>
      </c>
      <c r="G93" s="14" t="s">
        <v>295</v>
      </c>
      <c r="H93" s="130"/>
    </row>
    <row r="94" spans="1:8" x14ac:dyDescent="0.25">
      <c r="A94" s="36">
        <v>1</v>
      </c>
      <c r="B94" s="51" t="s">
        <v>313</v>
      </c>
      <c r="C94" s="2" t="s">
        <v>297</v>
      </c>
      <c r="D94" s="2">
        <v>2</v>
      </c>
      <c r="E94" s="2">
        <v>8</v>
      </c>
      <c r="F94" s="2">
        <v>0.75</v>
      </c>
      <c r="G94" s="2">
        <v>4.5</v>
      </c>
      <c r="H94" s="2">
        <f>G94*F94*E94*D94</f>
        <v>54</v>
      </c>
    </row>
    <row r="95" spans="1:8" x14ac:dyDescent="0.25">
      <c r="A95" s="33">
        <v>2</v>
      </c>
      <c r="B95" s="51" t="s">
        <v>314</v>
      </c>
      <c r="C95" s="2" t="s">
        <v>297</v>
      </c>
      <c r="D95" s="2">
        <v>2</v>
      </c>
      <c r="E95" s="2">
        <v>5</v>
      </c>
      <c r="F95" s="2">
        <v>0.75</v>
      </c>
      <c r="G95" s="2">
        <v>4.5</v>
      </c>
      <c r="H95" s="2">
        <f t="shared" ref="H95" si="4">G95*F95*E95*D95</f>
        <v>33.75</v>
      </c>
    </row>
    <row r="96" spans="1:8" x14ac:dyDescent="0.25">
      <c r="A96" s="33"/>
      <c r="B96" s="132" t="s">
        <v>342</v>
      </c>
      <c r="C96" s="133"/>
      <c r="D96" s="133"/>
      <c r="E96" s="133"/>
      <c r="F96" s="134"/>
      <c r="G96" s="2" t="s">
        <v>297</v>
      </c>
      <c r="H96" s="2">
        <f>SUM(H94:H95)</f>
        <v>87.75</v>
      </c>
    </row>
    <row r="97" spans="1:11" x14ac:dyDescent="0.25">
      <c r="A97" s="33"/>
      <c r="B97" s="135"/>
      <c r="C97" s="136"/>
      <c r="D97" s="136"/>
      <c r="E97" s="136"/>
      <c r="F97" s="137"/>
      <c r="G97" s="2" t="s">
        <v>33</v>
      </c>
      <c r="H97" s="16">
        <f>H96/35.32</f>
        <v>2.4844280860702153</v>
      </c>
    </row>
    <row r="98" spans="1:11" x14ac:dyDescent="0.25">
      <c r="A98" s="33"/>
      <c r="B98" s="57"/>
      <c r="C98" s="122" t="s">
        <v>307</v>
      </c>
      <c r="D98" s="122"/>
      <c r="E98" s="122"/>
      <c r="F98" s="122"/>
      <c r="G98" s="122"/>
      <c r="H98" s="58">
        <f>H97*1.1</f>
        <v>2.7328708946772369</v>
      </c>
    </row>
    <row r="100" spans="1:11" ht="33.75" customHeight="1" x14ac:dyDescent="0.25">
      <c r="A100" s="36" t="s">
        <v>289</v>
      </c>
      <c r="B100" s="124" t="s">
        <v>329</v>
      </c>
      <c r="C100" s="125"/>
      <c r="D100" s="125"/>
      <c r="E100" s="125"/>
      <c r="F100" s="125"/>
      <c r="G100" s="125"/>
      <c r="H100" s="126"/>
    </row>
    <row r="101" spans="1:11" s="3" customFormat="1" x14ac:dyDescent="0.25">
      <c r="A101" s="127" t="s">
        <v>290</v>
      </c>
      <c r="B101" s="129" t="s">
        <v>25</v>
      </c>
      <c r="C101" s="129" t="s">
        <v>26</v>
      </c>
      <c r="D101" s="129" t="s">
        <v>291</v>
      </c>
      <c r="E101" s="131" t="s">
        <v>292</v>
      </c>
      <c r="F101" s="131"/>
      <c r="G101" s="131"/>
      <c r="H101" s="129" t="s">
        <v>27</v>
      </c>
    </row>
    <row r="102" spans="1:11" s="3" customFormat="1" x14ac:dyDescent="0.25">
      <c r="A102" s="128"/>
      <c r="B102" s="130"/>
      <c r="C102" s="130"/>
      <c r="D102" s="130"/>
      <c r="E102" s="14" t="s">
        <v>293</v>
      </c>
      <c r="F102" s="14" t="s">
        <v>294</v>
      </c>
      <c r="G102" s="14" t="s">
        <v>295</v>
      </c>
      <c r="H102" s="130"/>
      <c r="I102" s="60"/>
    </row>
    <row r="103" spans="1:11" x14ac:dyDescent="0.25">
      <c r="A103" s="36">
        <v>1</v>
      </c>
      <c r="B103" s="51" t="s">
        <v>343</v>
      </c>
      <c r="C103" s="2" t="s">
        <v>297</v>
      </c>
      <c r="D103" s="2">
        <v>2</v>
      </c>
      <c r="E103" s="2">
        <v>6</v>
      </c>
      <c r="F103" s="2">
        <v>0.75</v>
      </c>
      <c r="G103" s="2">
        <v>9.5</v>
      </c>
      <c r="H103" s="2">
        <f>G103*F103*E103*D103</f>
        <v>85.5</v>
      </c>
    </row>
    <row r="104" spans="1:11" x14ac:dyDescent="0.25">
      <c r="A104" s="33">
        <v>2</v>
      </c>
      <c r="B104" s="51" t="s">
        <v>314</v>
      </c>
      <c r="C104" s="2" t="s">
        <v>297</v>
      </c>
      <c r="D104" s="2">
        <v>2</v>
      </c>
      <c r="E104" s="2">
        <v>5</v>
      </c>
      <c r="F104" s="2">
        <v>0.75</v>
      </c>
      <c r="G104" s="2">
        <v>9.5</v>
      </c>
      <c r="H104" s="2">
        <f t="shared" ref="H104:H108" si="5">G104*F104*E104*D104</f>
        <v>71.25</v>
      </c>
    </row>
    <row r="105" spans="1:11" x14ac:dyDescent="0.25">
      <c r="A105" s="33"/>
      <c r="B105" s="51"/>
      <c r="C105" s="2"/>
      <c r="D105" s="2"/>
      <c r="E105" s="2"/>
      <c r="F105" s="2"/>
      <c r="G105" s="2"/>
      <c r="H105" s="2"/>
    </row>
    <row r="106" spans="1:11" x14ac:dyDescent="0.25">
      <c r="A106" s="33">
        <v>3</v>
      </c>
      <c r="B106" s="51" t="s">
        <v>321</v>
      </c>
      <c r="C106" s="2"/>
      <c r="D106" s="2"/>
      <c r="E106" s="2"/>
      <c r="F106" s="2"/>
      <c r="G106" s="2"/>
      <c r="H106" s="2">
        <f t="shared" si="5"/>
        <v>0</v>
      </c>
    </row>
    <row r="107" spans="1:11" x14ac:dyDescent="0.25">
      <c r="A107" s="33">
        <v>4</v>
      </c>
      <c r="B107" s="51" t="s">
        <v>322</v>
      </c>
      <c r="C107" s="2" t="s">
        <v>297</v>
      </c>
      <c r="D107" s="2">
        <v>-2</v>
      </c>
      <c r="E107" s="2">
        <v>2.5</v>
      </c>
      <c r="F107" s="2">
        <v>0.75</v>
      </c>
      <c r="G107" s="2">
        <v>9.5</v>
      </c>
      <c r="H107" s="2">
        <f t="shared" si="5"/>
        <v>-35.625</v>
      </c>
    </row>
    <row r="108" spans="1:11" x14ac:dyDescent="0.25">
      <c r="A108" s="33">
        <v>5</v>
      </c>
      <c r="B108" s="51" t="s">
        <v>323</v>
      </c>
      <c r="C108" s="2" t="s">
        <v>297</v>
      </c>
      <c r="D108" s="2">
        <v>-2</v>
      </c>
      <c r="E108" s="2">
        <v>2</v>
      </c>
      <c r="F108" s="2">
        <v>0.75</v>
      </c>
      <c r="G108" s="2">
        <v>2</v>
      </c>
      <c r="H108" s="2">
        <f t="shared" si="5"/>
        <v>-6</v>
      </c>
    </row>
    <row r="109" spans="1:11" x14ac:dyDescent="0.25">
      <c r="A109" s="33"/>
      <c r="B109" s="132" t="s">
        <v>320</v>
      </c>
      <c r="C109" s="133"/>
      <c r="D109" s="133"/>
      <c r="E109" s="133"/>
      <c r="F109" s="134"/>
      <c r="G109" s="2" t="s">
        <v>297</v>
      </c>
      <c r="H109" s="2">
        <f>SUM(H103:H108)</f>
        <v>115.125</v>
      </c>
    </row>
    <row r="110" spans="1:11" x14ac:dyDescent="0.25">
      <c r="A110" s="33"/>
      <c r="B110" s="135"/>
      <c r="C110" s="136"/>
      <c r="D110" s="136"/>
      <c r="E110" s="136"/>
      <c r="F110" s="137"/>
      <c r="G110" s="2" t="s">
        <v>33</v>
      </c>
      <c r="H110" s="2">
        <f>H109/35.32</f>
        <v>3.259484711211778</v>
      </c>
    </row>
    <row r="111" spans="1:11" x14ac:dyDescent="0.25">
      <c r="A111" s="33"/>
      <c r="B111" s="57"/>
      <c r="C111" s="122" t="s">
        <v>307</v>
      </c>
      <c r="D111" s="122"/>
      <c r="E111" s="122"/>
      <c r="F111" s="122"/>
      <c r="G111" s="122"/>
      <c r="H111" s="58">
        <f>H110*1.1</f>
        <v>3.5854331823329559</v>
      </c>
    </row>
    <row r="112" spans="1:11" ht="75.75" customHeight="1" x14ac:dyDescent="0.25">
      <c r="A112" s="36" t="s">
        <v>289</v>
      </c>
      <c r="B112" s="124" t="str">
        <f>'C-CW-SHEET'!B21</f>
        <v>Cement plaster 1:4 upto 20' (6.00 m) height:a)  ½" (13 mm) thick</v>
      </c>
      <c r="C112" s="125"/>
      <c r="D112" s="125"/>
      <c r="E112" s="125"/>
      <c r="F112" s="125"/>
      <c r="G112" s="125"/>
      <c r="H112" s="126"/>
      <c r="K112" s="61"/>
    </row>
    <row r="113" spans="1:8" s="3" customFormat="1" x14ac:dyDescent="0.25">
      <c r="A113" s="127" t="s">
        <v>290</v>
      </c>
      <c r="B113" s="129" t="s">
        <v>25</v>
      </c>
      <c r="C113" s="129" t="s">
        <v>26</v>
      </c>
      <c r="D113" s="129" t="s">
        <v>291</v>
      </c>
      <c r="E113" s="131" t="s">
        <v>292</v>
      </c>
      <c r="F113" s="131"/>
      <c r="G113" s="131"/>
      <c r="H113" s="129" t="s">
        <v>27</v>
      </c>
    </row>
    <row r="114" spans="1:8" s="3" customFormat="1" x14ac:dyDescent="0.25">
      <c r="A114" s="128"/>
      <c r="B114" s="130"/>
      <c r="C114" s="130"/>
      <c r="D114" s="130"/>
      <c r="E114" s="14" t="s">
        <v>293</v>
      </c>
      <c r="F114" s="14" t="s">
        <v>294</v>
      </c>
      <c r="G114" s="14" t="s">
        <v>295</v>
      </c>
      <c r="H114" s="130"/>
    </row>
    <row r="115" spans="1:8" x14ac:dyDescent="0.25">
      <c r="A115" s="33">
        <v>1</v>
      </c>
      <c r="B115" s="51" t="s">
        <v>313</v>
      </c>
      <c r="C115" s="2" t="s">
        <v>325</v>
      </c>
      <c r="D115" s="2">
        <v>2</v>
      </c>
      <c r="E115" s="2">
        <v>5</v>
      </c>
      <c r="F115" s="2">
        <v>10</v>
      </c>
      <c r="G115" s="2"/>
      <c r="H115" s="2">
        <f>F115*E115*D115</f>
        <v>100</v>
      </c>
    </row>
    <row r="116" spans="1:8" x14ac:dyDescent="0.25">
      <c r="A116" s="33">
        <v>2</v>
      </c>
      <c r="B116" s="51" t="s">
        <v>298</v>
      </c>
      <c r="C116" s="2" t="s">
        <v>325</v>
      </c>
      <c r="D116" s="2">
        <v>2</v>
      </c>
      <c r="E116" s="2">
        <v>5</v>
      </c>
      <c r="F116" s="2">
        <v>10</v>
      </c>
      <c r="G116" s="2"/>
      <c r="H116" s="2">
        <f t="shared" ref="H116" si="6">F116*E116*D116</f>
        <v>100</v>
      </c>
    </row>
    <row r="117" spans="1:8" x14ac:dyDescent="0.25">
      <c r="A117" s="33"/>
      <c r="B117" s="2"/>
      <c r="C117" s="121" t="s">
        <v>305</v>
      </c>
      <c r="D117" s="122"/>
      <c r="E117" s="122"/>
      <c r="F117" s="122"/>
      <c r="G117" s="123"/>
      <c r="H117" s="2">
        <f>SUM(H115:H116)</f>
        <v>200</v>
      </c>
    </row>
    <row r="118" spans="1:8" x14ac:dyDescent="0.25">
      <c r="A118" s="33"/>
      <c r="B118" s="2"/>
      <c r="C118" s="121" t="s">
        <v>306</v>
      </c>
      <c r="D118" s="122"/>
      <c r="E118" s="122"/>
      <c r="F118" s="122"/>
      <c r="G118" s="123"/>
      <c r="H118" s="16">
        <f>H117/10.75</f>
        <v>18.604651162790699</v>
      </c>
    </row>
    <row r="119" spans="1:8" x14ac:dyDescent="0.25">
      <c r="A119" s="33"/>
      <c r="B119" s="57"/>
      <c r="C119" s="122" t="s">
        <v>307</v>
      </c>
      <c r="D119" s="122"/>
      <c r="E119" s="122"/>
      <c r="F119" s="122"/>
      <c r="G119" s="122"/>
      <c r="H119" s="58">
        <f>H118*1.1</f>
        <v>20.465116279069772</v>
      </c>
    </row>
    <row r="120" spans="1:8" ht="75.75" customHeight="1" x14ac:dyDescent="0.25">
      <c r="A120" s="36" t="s">
        <v>289</v>
      </c>
      <c r="B120" s="124" t="str">
        <f>'C-CW-SHEET'!B22</f>
        <v>Cement plaster 1:4 upto 20' (6.00 m) height ¾" (20 mm) thick</v>
      </c>
      <c r="C120" s="125"/>
      <c r="D120" s="125"/>
      <c r="E120" s="125"/>
      <c r="F120" s="125"/>
      <c r="G120" s="125"/>
      <c r="H120" s="126"/>
    </row>
    <row r="121" spans="1:8" s="3" customFormat="1" x14ac:dyDescent="0.25">
      <c r="A121" s="127" t="s">
        <v>290</v>
      </c>
      <c r="B121" s="129" t="s">
        <v>25</v>
      </c>
      <c r="C121" s="129" t="s">
        <v>26</v>
      </c>
      <c r="D121" s="129" t="s">
        <v>291</v>
      </c>
      <c r="E121" s="131" t="s">
        <v>292</v>
      </c>
      <c r="F121" s="131"/>
      <c r="G121" s="131"/>
      <c r="H121" s="129" t="s">
        <v>27</v>
      </c>
    </row>
    <row r="122" spans="1:8" s="3" customFormat="1" x14ac:dyDescent="0.25">
      <c r="A122" s="128"/>
      <c r="B122" s="130"/>
      <c r="C122" s="130"/>
      <c r="D122" s="130"/>
      <c r="E122" s="14" t="s">
        <v>293</v>
      </c>
      <c r="F122" s="14" t="s">
        <v>294</v>
      </c>
      <c r="G122" s="14" t="s">
        <v>295</v>
      </c>
      <c r="H122" s="130"/>
    </row>
    <row r="123" spans="1:8" x14ac:dyDescent="0.25">
      <c r="A123" s="33">
        <v>1</v>
      </c>
      <c r="B123" s="51" t="s">
        <v>313</v>
      </c>
      <c r="C123" s="2" t="s">
        <v>325</v>
      </c>
      <c r="D123" s="2">
        <v>1</v>
      </c>
      <c r="E123" s="2">
        <v>20</v>
      </c>
      <c r="F123" s="2">
        <v>10</v>
      </c>
      <c r="G123" s="2"/>
      <c r="H123" s="2">
        <f>F123*E123*D123</f>
        <v>200</v>
      </c>
    </row>
    <row r="124" spans="1:8" x14ac:dyDescent="0.25">
      <c r="A124" s="33"/>
      <c r="B124" s="2"/>
      <c r="C124" s="121" t="s">
        <v>305</v>
      </c>
      <c r="D124" s="122"/>
      <c r="E124" s="122"/>
      <c r="F124" s="122"/>
      <c r="G124" s="123"/>
      <c r="H124" s="2">
        <f>SUM(H123:H123)</f>
        <v>200</v>
      </c>
    </row>
    <row r="125" spans="1:8" x14ac:dyDescent="0.25">
      <c r="A125" s="33"/>
      <c r="B125" s="2"/>
      <c r="C125" s="121" t="s">
        <v>306</v>
      </c>
      <c r="D125" s="122"/>
      <c r="E125" s="122"/>
      <c r="F125" s="122"/>
      <c r="G125" s="123"/>
      <c r="H125" s="16">
        <f>H124/10.75</f>
        <v>18.604651162790699</v>
      </c>
    </row>
    <row r="126" spans="1:8" x14ac:dyDescent="0.25">
      <c r="A126" s="33"/>
      <c r="B126" s="57"/>
      <c r="C126" s="122" t="s">
        <v>307</v>
      </c>
      <c r="D126" s="122"/>
      <c r="E126" s="122"/>
      <c r="F126" s="122"/>
      <c r="G126" s="122"/>
      <c r="H126" s="58">
        <f>H125*1.1</f>
        <v>20.465116279069772</v>
      </c>
    </row>
    <row r="127" spans="1:8" ht="75.75" customHeight="1" x14ac:dyDescent="0.25">
      <c r="A127" s="36" t="s">
        <v>289</v>
      </c>
      <c r="B127" s="124" t="str">
        <f>'C-CW-SHEET'!B23</f>
        <v>Cement plaster 3/8" (10 mm) thick under soffit of R.C.C. roof slabs only, upto 20' height 1:4</v>
      </c>
      <c r="C127" s="125"/>
      <c r="D127" s="125"/>
      <c r="E127" s="125"/>
      <c r="F127" s="125"/>
      <c r="G127" s="125"/>
      <c r="H127" s="126"/>
    </row>
    <row r="128" spans="1:8" s="3" customFormat="1" x14ac:dyDescent="0.25">
      <c r="A128" s="127" t="s">
        <v>290</v>
      </c>
      <c r="B128" s="129" t="s">
        <v>25</v>
      </c>
      <c r="C128" s="129" t="s">
        <v>26</v>
      </c>
      <c r="D128" s="129" t="s">
        <v>291</v>
      </c>
      <c r="E128" s="131" t="s">
        <v>292</v>
      </c>
      <c r="F128" s="131"/>
      <c r="G128" s="131"/>
      <c r="H128" s="129" t="s">
        <v>27</v>
      </c>
    </row>
    <row r="129" spans="1:8" s="3" customFormat="1" x14ac:dyDescent="0.25">
      <c r="A129" s="128"/>
      <c r="B129" s="130"/>
      <c r="C129" s="130"/>
      <c r="D129" s="130"/>
      <c r="E129" s="14" t="s">
        <v>293</v>
      </c>
      <c r="F129" s="14" t="s">
        <v>294</v>
      </c>
      <c r="G129" s="14" t="s">
        <v>295</v>
      </c>
      <c r="H129" s="130"/>
    </row>
    <row r="130" spans="1:8" x14ac:dyDescent="0.25">
      <c r="A130" s="33">
        <v>1</v>
      </c>
      <c r="B130" s="51" t="s">
        <v>313</v>
      </c>
      <c r="C130" s="2" t="s">
        <v>325</v>
      </c>
      <c r="D130" s="2">
        <v>1</v>
      </c>
      <c r="E130" s="2">
        <v>5</v>
      </c>
      <c r="F130" s="2">
        <v>5</v>
      </c>
      <c r="G130" s="2"/>
      <c r="H130" s="2">
        <f>F130*E130*D130</f>
        <v>25</v>
      </c>
    </row>
    <row r="131" spans="1:8" x14ac:dyDescent="0.25">
      <c r="A131" s="33">
        <v>2</v>
      </c>
      <c r="B131" s="51" t="s">
        <v>298</v>
      </c>
      <c r="C131" s="2" t="s">
        <v>325</v>
      </c>
      <c r="D131" s="2">
        <v>0</v>
      </c>
      <c r="E131" s="2">
        <v>19</v>
      </c>
      <c r="F131" s="2">
        <v>10</v>
      </c>
      <c r="G131" s="2"/>
      <c r="H131" s="2">
        <f t="shared" ref="H131" si="7">F131*E131*D131</f>
        <v>0</v>
      </c>
    </row>
    <row r="132" spans="1:8" x14ac:dyDescent="0.25">
      <c r="A132" s="33"/>
      <c r="B132" s="2"/>
      <c r="C132" s="121" t="s">
        <v>305</v>
      </c>
      <c r="D132" s="122"/>
      <c r="E132" s="122"/>
      <c r="F132" s="122"/>
      <c r="G132" s="123"/>
      <c r="H132" s="2">
        <f>SUM(H130:H131)</f>
        <v>25</v>
      </c>
    </row>
    <row r="133" spans="1:8" x14ac:dyDescent="0.25">
      <c r="A133" s="33"/>
      <c r="B133" s="2"/>
      <c r="C133" s="121" t="s">
        <v>306</v>
      </c>
      <c r="D133" s="122"/>
      <c r="E133" s="122"/>
      <c r="F133" s="122"/>
      <c r="G133" s="123"/>
      <c r="H133" s="16">
        <f>H132/10.75</f>
        <v>2.3255813953488373</v>
      </c>
    </row>
    <row r="134" spans="1:8" x14ac:dyDescent="0.25">
      <c r="A134" s="33"/>
      <c r="B134" s="57"/>
      <c r="C134" s="122" t="s">
        <v>307</v>
      </c>
      <c r="D134" s="122"/>
      <c r="E134" s="122"/>
      <c r="F134" s="122"/>
      <c r="G134" s="122"/>
      <c r="H134" s="58">
        <f>H133*1.1</f>
        <v>2.5581395348837215</v>
      </c>
    </row>
    <row r="135" spans="1:8" ht="75.75" customHeight="1" x14ac:dyDescent="0.25">
      <c r="A135" s="36" t="s">
        <v>289</v>
      </c>
      <c r="B135" s="124" t="str">
        <f>'C-CW-SHEET'!B29</f>
        <v>Providing and laying roof insulation, comprising of single layer of tiles 9"x4½"x1½" (225x113x40 mm) grouted with cement sand mortar 1:3 laid over 2" (50 mm) thick earth (including mud plaster) over thermopore sheet, over polythene sheet 300 gauge over a layer of bitumen, complete in all respects:-ii) Thermopore sheet 1" (25 mm) thick</v>
      </c>
      <c r="C135" s="125"/>
      <c r="D135" s="125"/>
      <c r="E135" s="125"/>
      <c r="F135" s="125"/>
      <c r="G135" s="125"/>
      <c r="H135" s="126"/>
    </row>
    <row r="136" spans="1:8" s="3" customFormat="1" x14ac:dyDescent="0.25">
      <c r="A136" s="127" t="s">
        <v>290</v>
      </c>
      <c r="B136" s="129" t="s">
        <v>25</v>
      </c>
      <c r="C136" s="129" t="s">
        <v>26</v>
      </c>
      <c r="D136" s="129" t="s">
        <v>291</v>
      </c>
      <c r="E136" s="131" t="s">
        <v>292</v>
      </c>
      <c r="F136" s="131"/>
      <c r="G136" s="131"/>
      <c r="H136" s="129" t="s">
        <v>27</v>
      </c>
    </row>
    <row r="137" spans="1:8" s="3" customFormat="1" x14ac:dyDescent="0.25">
      <c r="A137" s="128"/>
      <c r="B137" s="130"/>
      <c r="C137" s="130"/>
      <c r="D137" s="130"/>
      <c r="E137" s="14" t="s">
        <v>293</v>
      </c>
      <c r="F137" s="14" t="s">
        <v>294</v>
      </c>
      <c r="G137" s="14" t="s">
        <v>295</v>
      </c>
      <c r="H137" s="130"/>
    </row>
    <row r="138" spans="1:8" x14ac:dyDescent="0.25">
      <c r="A138" s="33">
        <v>1</v>
      </c>
      <c r="B138" s="51" t="s">
        <v>313</v>
      </c>
      <c r="C138" s="2" t="s">
        <v>325</v>
      </c>
      <c r="D138" s="2">
        <v>1</v>
      </c>
      <c r="E138" s="2">
        <v>5</v>
      </c>
      <c r="F138" s="2">
        <v>5</v>
      </c>
      <c r="G138" s="2"/>
      <c r="H138" s="2">
        <f>F138*E138*D138</f>
        <v>25</v>
      </c>
    </row>
    <row r="139" spans="1:8" x14ac:dyDescent="0.25">
      <c r="A139" s="33"/>
      <c r="B139" s="2"/>
      <c r="C139" s="121" t="s">
        <v>305</v>
      </c>
      <c r="D139" s="122"/>
      <c r="E139" s="122"/>
      <c r="F139" s="122"/>
      <c r="G139" s="123"/>
      <c r="H139" s="2">
        <f>SUM(H138:H138)</f>
        <v>25</v>
      </c>
    </row>
    <row r="140" spans="1:8" x14ac:dyDescent="0.25">
      <c r="A140" s="33"/>
      <c r="B140" s="2"/>
      <c r="C140" s="121" t="s">
        <v>306</v>
      </c>
      <c r="D140" s="122"/>
      <c r="E140" s="122"/>
      <c r="F140" s="122"/>
      <c r="G140" s="123"/>
      <c r="H140" s="16">
        <f>H139/10.75</f>
        <v>2.3255813953488373</v>
      </c>
    </row>
    <row r="141" spans="1:8" x14ac:dyDescent="0.25">
      <c r="A141" s="33"/>
      <c r="B141" s="57"/>
      <c r="C141" s="122" t="s">
        <v>307</v>
      </c>
      <c r="D141" s="122"/>
      <c r="E141" s="122"/>
      <c r="F141" s="122"/>
      <c r="G141" s="122"/>
      <c r="H141" s="58">
        <f>H140*1.1</f>
        <v>2.5581395348837215</v>
      </c>
    </row>
    <row r="142" spans="1:8" ht="75.75" customHeight="1" x14ac:dyDescent="0.25">
      <c r="A142" s="36" t="s">
        <v>289</v>
      </c>
      <c r="B142" s="124" t="str">
        <f>'C-CW-SHEET'!B32</f>
        <v>Mosaic dado or skirting with one part of cement and marble powder in the ratio of 3:1 and two parts of marble chips, laid over ½"(13 mm) thick cement plaster 1:3, including rubbing and polishing, complete with finishing: ii) ½"(13 mm) thick</v>
      </c>
      <c r="C142" s="125"/>
      <c r="D142" s="125"/>
      <c r="E142" s="125"/>
      <c r="F142" s="125"/>
      <c r="G142" s="125"/>
      <c r="H142" s="126"/>
    </row>
    <row r="143" spans="1:8" s="3" customFormat="1" x14ac:dyDescent="0.25">
      <c r="A143" s="127" t="s">
        <v>290</v>
      </c>
      <c r="B143" s="129" t="s">
        <v>25</v>
      </c>
      <c r="C143" s="129" t="s">
        <v>26</v>
      </c>
      <c r="D143" s="129" t="s">
        <v>291</v>
      </c>
      <c r="E143" s="131" t="s">
        <v>292</v>
      </c>
      <c r="F143" s="131"/>
      <c r="G143" s="131"/>
      <c r="H143" s="129" t="s">
        <v>27</v>
      </c>
    </row>
    <row r="144" spans="1:8" s="3" customFormat="1" x14ac:dyDescent="0.25">
      <c r="A144" s="128"/>
      <c r="B144" s="130"/>
      <c r="C144" s="130"/>
      <c r="D144" s="130"/>
      <c r="E144" s="14" t="s">
        <v>293</v>
      </c>
      <c r="F144" s="14" t="s">
        <v>294</v>
      </c>
      <c r="G144" s="14" t="s">
        <v>295</v>
      </c>
      <c r="H144" s="130"/>
    </row>
    <row r="145" spans="1:8" x14ac:dyDescent="0.25">
      <c r="A145" s="33">
        <v>1</v>
      </c>
      <c r="B145" s="51" t="s">
        <v>313</v>
      </c>
      <c r="C145" s="2" t="s">
        <v>325</v>
      </c>
      <c r="D145" s="2">
        <v>2</v>
      </c>
      <c r="E145" s="2">
        <v>24</v>
      </c>
      <c r="F145" s="2">
        <v>3</v>
      </c>
      <c r="G145" s="2"/>
      <c r="H145" s="2">
        <f>F145*E145*D145</f>
        <v>144</v>
      </c>
    </row>
    <row r="146" spans="1:8" x14ac:dyDescent="0.25">
      <c r="A146" s="33">
        <v>2</v>
      </c>
      <c r="B146" s="51" t="s">
        <v>314</v>
      </c>
      <c r="C146" s="2" t="s">
        <v>325</v>
      </c>
      <c r="D146" s="2">
        <v>2</v>
      </c>
      <c r="E146" s="2">
        <v>16</v>
      </c>
      <c r="F146" s="2">
        <v>3</v>
      </c>
      <c r="G146" s="2"/>
      <c r="H146" s="2">
        <f t="shared" ref="H146:H147" si="8">F146*E146*D146</f>
        <v>96</v>
      </c>
    </row>
    <row r="147" spans="1:8" x14ac:dyDescent="0.25">
      <c r="A147" s="33">
        <v>3</v>
      </c>
      <c r="B147" s="51" t="s">
        <v>330</v>
      </c>
      <c r="C147" s="2" t="s">
        <v>325</v>
      </c>
      <c r="D147" s="2">
        <v>1</v>
      </c>
      <c r="E147" s="2">
        <v>26</v>
      </c>
      <c r="F147" s="2">
        <v>3</v>
      </c>
      <c r="G147" s="2"/>
      <c r="H147" s="2">
        <f t="shared" si="8"/>
        <v>78</v>
      </c>
    </row>
    <row r="148" spans="1:8" x14ac:dyDescent="0.25">
      <c r="A148" s="33"/>
      <c r="B148" s="2"/>
      <c r="C148" s="121" t="s">
        <v>305</v>
      </c>
      <c r="D148" s="122"/>
      <c r="E148" s="122"/>
      <c r="F148" s="122"/>
      <c r="G148" s="123"/>
      <c r="H148" s="2">
        <f>SUM(H145:H147)</f>
        <v>318</v>
      </c>
    </row>
    <row r="149" spans="1:8" x14ac:dyDescent="0.25">
      <c r="A149" s="33"/>
      <c r="B149" s="2"/>
      <c r="C149" s="121" t="s">
        <v>306</v>
      </c>
      <c r="D149" s="122"/>
      <c r="E149" s="122"/>
      <c r="F149" s="122"/>
      <c r="G149" s="123"/>
      <c r="H149" s="16">
        <f>H148/10.75</f>
        <v>29.581395348837209</v>
      </c>
    </row>
    <row r="150" spans="1:8" x14ac:dyDescent="0.25">
      <c r="A150" s="33"/>
      <c r="B150" s="57"/>
      <c r="C150" s="122" t="s">
        <v>307</v>
      </c>
      <c r="D150" s="122"/>
      <c r="E150" s="122"/>
      <c r="F150" s="122"/>
      <c r="G150" s="122"/>
      <c r="H150" s="58">
        <f>H149*1.1</f>
        <v>32.539534883720933</v>
      </c>
    </row>
    <row r="151" spans="1:8" ht="65.25" customHeight="1" x14ac:dyDescent="0.25">
      <c r="A151" s="36" t="s">
        <v>289</v>
      </c>
      <c r="B151" s="124" t="str">
        <f>'C-CW-SHEET'!B27</f>
        <v>Providing and laying damp proof course with cement sand plaster and bitumen coating:- (a) with one coat of bitumen and one coat of polythene sheet 500 gauge :- ii) Ratio 1:3 b) ¾ " thick (20mm)</v>
      </c>
      <c r="C151" s="125"/>
      <c r="D151" s="125"/>
      <c r="E151" s="125"/>
      <c r="F151" s="125"/>
      <c r="G151" s="125"/>
      <c r="H151" s="126"/>
    </row>
    <row r="152" spans="1:8" s="3" customFormat="1" x14ac:dyDescent="0.25">
      <c r="A152" s="127" t="s">
        <v>290</v>
      </c>
      <c r="B152" s="129" t="s">
        <v>25</v>
      </c>
      <c r="C152" s="129" t="s">
        <v>26</v>
      </c>
      <c r="D152" s="129" t="s">
        <v>291</v>
      </c>
      <c r="E152" s="131" t="s">
        <v>292</v>
      </c>
      <c r="F152" s="131"/>
      <c r="G152" s="131"/>
      <c r="H152" s="129" t="s">
        <v>27</v>
      </c>
    </row>
    <row r="153" spans="1:8" s="3" customFormat="1" x14ac:dyDescent="0.25">
      <c r="A153" s="128"/>
      <c r="B153" s="130"/>
      <c r="C153" s="130"/>
      <c r="D153" s="130"/>
      <c r="E153" s="14" t="s">
        <v>293</v>
      </c>
      <c r="F153" s="14" t="s">
        <v>294</v>
      </c>
      <c r="G153" s="14" t="s">
        <v>295</v>
      </c>
      <c r="H153" s="130"/>
    </row>
    <row r="154" spans="1:8" x14ac:dyDescent="0.25">
      <c r="A154" s="36">
        <v>1</v>
      </c>
      <c r="B154" s="51" t="s">
        <v>313</v>
      </c>
      <c r="C154" s="2" t="s">
        <v>297</v>
      </c>
      <c r="D154" s="2">
        <v>4</v>
      </c>
      <c r="E154" s="2">
        <v>5</v>
      </c>
      <c r="F154" s="2">
        <v>0.75</v>
      </c>
      <c r="G154" s="2"/>
      <c r="H154" s="2">
        <f>F154*E154*D154</f>
        <v>15</v>
      </c>
    </row>
    <row r="155" spans="1:8" x14ac:dyDescent="0.25">
      <c r="A155" s="33">
        <v>2</v>
      </c>
      <c r="B155" s="51" t="s">
        <v>314</v>
      </c>
      <c r="C155" s="2" t="s">
        <v>297</v>
      </c>
      <c r="D155" s="2">
        <v>4</v>
      </c>
      <c r="E155" s="2">
        <v>5</v>
      </c>
      <c r="F155" s="2">
        <v>0.75</v>
      </c>
      <c r="G155" s="2"/>
      <c r="H155" s="2">
        <f t="shared" ref="H155" si="9">F155*E155*D155</f>
        <v>15</v>
      </c>
    </row>
    <row r="156" spans="1:8" x14ac:dyDescent="0.25">
      <c r="A156" s="33"/>
      <c r="B156" s="132" t="s">
        <v>342</v>
      </c>
      <c r="C156" s="133"/>
      <c r="D156" s="133"/>
      <c r="E156" s="133"/>
      <c r="F156" s="134"/>
      <c r="G156" s="2" t="s">
        <v>297</v>
      </c>
      <c r="H156" s="2">
        <f>SUM(H154:H155)</f>
        <v>30</v>
      </c>
    </row>
    <row r="157" spans="1:8" x14ac:dyDescent="0.25">
      <c r="A157" s="33"/>
      <c r="B157" s="135"/>
      <c r="C157" s="136"/>
      <c r="D157" s="136"/>
      <c r="E157" s="136"/>
      <c r="F157" s="137"/>
      <c r="G157" s="2" t="s">
        <v>33</v>
      </c>
      <c r="H157" s="16">
        <f>H156/10.75</f>
        <v>2.7906976744186047</v>
      </c>
    </row>
    <row r="158" spans="1:8" x14ac:dyDescent="0.25">
      <c r="A158" s="33"/>
      <c r="B158" s="57"/>
      <c r="C158" s="122" t="s">
        <v>307</v>
      </c>
      <c r="D158" s="122"/>
      <c r="E158" s="122"/>
      <c r="F158" s="122"/>
      <c r="G158" s="122"/>
      <c r="H158" s="58">
        <f>H157*1.1</f>
        <v>3.0697674418604652</v>
      </c>
    </row>
    <row r="159" spans="1:8" ht="65.25" customHeight="1" x14ac:dyDescent="0.25">
      <c r="A159" s="36" t="s">
        <v>289</v>
      </c>
      <c r="B159" s="124" t="str">
        <f>'C-CW-SHEET'!B28</f>
        <v>Providing and laying vertical damp proof course with cement sand plaster and bitumen coating:-(a) with one coat of bitumen and one coat of polythene sheet 
500 gauge b) ¾ " thick (20 mm</v>
      </c>
      <c r="C159" s="125"/>
      <c r="D159" s="125"/>
      <c r="E159" s="125"/>
      <c r="F159" s="125"/>
      <c r="G159" s="125"/>
      <c r="H159" s="126"/>
    </row>
    <row r="160" spans="1:8" s="3" customFormat="1" x14ac:dyDescent="0.25">
      <c r="A160" s="127" t="s">
        <v>290</v>
      </c>
      <c r="B160" s="129" t="s">
        <v>25</v>
      </c>
      <c r="C160" s="129" t="s">
        <v>26</v>
      </c>
      <c r="D160" s="129" t="s">
        <v>291</v>
      </c>
      <c r="E160" s="131" t="s">
        <v>292</v>
      </c>
      <c r="F160" s="131"/>
      <c r="G160" s="131"/>
      <c r="H160" s="129" t="s">
        <v>27</v>
      </c>
    </row>
    <row r="161" spans="1:8" s="3" customFormat="1" x14ac:dyDescent="0.25">
      <c r="A161" s="128"/>
      <c r="B161" s="130"/>
      <c r="C161" s="130"/>
      <c r="D161" s="130"/>
      <c r="E161" s="14" t="s">
        <v>293</v>
      </c>
      <c r="F161" s="14" t="s">
        <v>294</v>
      </c>
      <c r="G161" s="14" t="s">
        <v>295</v>
      </c>
      <c r="H161" s="130"/>
    </row>
    <row r="162" spans="1:8" x14ac:dyDescent="0.25">
      <c r="A162" s="36">
        <v>1</v>
      </c>
      <c r="B162" s="51" t="s">
        <v>313</v>
      </c>
      <c r="C162" s="2" t="s">
        <v>325</v>
      </c>
      <c r="D162" s="2">
        <v>4</v>
      </c>
      <c r="E162" s="2">
        <v>5</v>
      </c>
      <c r="F162" s="2">
        <v>5</v>
      </c>
      <c r="G162" s="2"/>
      <c r="H162" s="2">
        <f>F162*E162*D162</f>
        <v>100</v>
      </c>
    </row>
    <row r="163" spans="1:8" x14ac:dyDescent="0.25">
      <c r="A163" s="33">
        <v>2</v>
      </c>
      <c r="B163" s="51" t="s">
        <v>314</v>
      </c>
      <c r="C163" s="2" t="s">
        <v>325</v>
      </c>
      <c r="D163" s="2">
        <v>4</v>
      </c>
      <c r="E163" s="2">
        <v>5</v>
      </c>
      <c r="F163" s="2">
        <v>5</v>
      </c>
      <c r="G163" s="2"/>
      <c r="H163" s="2">
        <f t="shared" ref="H163" si="10">F163*E163*D163</f>
        <v>100</v>
      </c>
    </row>
    <row r="164" spans="1:8" x14ac:dyDescent="0.25">
      <c r="A164" s="33"/>
      <c r="B164" s="132" t="s">
        <v>320</v>
      </c>
      <c r="C164" s="133"/>
      <c r="D164" s="133"/>
      <c r="E164" s="133"/>
      <c r="F164" s="134"/>
      <c r="G164" s="2" t="s">
        <v>297</v>
      </c>
      <c r="H164" s="2">
        <f>SUM(H162:H163)</f>
        <v>200</v>
      </c>
    </row>
    <row r="165" spans="1:8" x14ac:dyDescent="0.25">
      <c r="A165" s="33"/>
      <c r="B165" s="135"/>
      <c r="C165" s="136"/>
      <c r="D165" s="136"/>
      <c r="E165" s="136"/>
      <c r="F165" s="137"/>
      <c r="G165" s="2" t="s">
        <v>33</v>
      </c>
      <c r="H165" s="16">
        <f>H164/10.75</f>
        <v>18.604651162790699</v>
      </c>
    </row>
    <row r="166" spans="1:8" x14ac:dyDescent="0.25">
      <c r="A166" s="33"/>
      <c r="B166" s="57"/>
      <c r="C166" s="122" t="s">
        <v>307</v>
      </c>
      <c r="D166" s="122"/>
      <c r="E166" s="122"/>
      <c r="F166" s="122"/>
      <c r="G166" s="122"/>
      <c r="H166" s="58">
        <f>H165*1.1</f>
        <v>20.465116279069772</v>
      </c>
    </row>
    <row r="167" spans="1:8" ht="64.5" customHeight="1" x14ac:dyDescent="0.25">
      <c r="A167" s="36" t="s">
        <v>289</v>
      </c>
      <c r="B167" s="124" t="str">
        <f>'C-CW-SHEET'!B27</f>
        <v>Providing and laying damp proof course with cement sand plaster and bitumen coating:- (a) with one coat of bitumen and one coat of polythene sheet 500 gauge :- ii) Ratio 1:3 b) ¾ " thick (20mm)</v>
      </c>
      <c r="C167" s="125"/>
      <c r="D167" s="125"/>
      <c r="E167" s="125"/>
      <c r="F167" s="125"/>
      <c r="G167" s="125"/>
      <c r="H167" s="126"/>
    </row>
    <row r="168" spans="1:8" s="3" customFormat="1" x14ac:dyDescent="0.25">
      <c r="A168" s="127" t="s">
        <v>290</v>
      </c>
      <c r="B168" s="129" t="s">
        <v>25</v>
      </c>
      <c r="C168" s="129" t="s">
        <v>26</v>
      </c>
      <c r="D168" s="129" t="s">
        <v>291</v>
      </c>
      <c r="E168" s="131" t="s">
        <v>292</v>
      </c>
      <c r="F168" s="131"/>
      <c r="G168" s="131"/>
      <c r="H168" s="129" t="s">
        <v>27</v>
      </c>
    </row>
    <row r="169" spans="1:8" s="3" customFormat="1" x14ac:dyDescent="0.25">
      <c r="A169" s="128"/>
      <c r="B169" s="130"/>
      <c r="C169" s="130"/>
      <c r="D169" s="130"/>
      <c r="E169" s="14" t="s">
        <v>293</v>
      </c>
      <c r="F169" s="14" t="s">
        <v>294</v>
      </c>
      <c r="G169" s="14" t="s">
        <v>295</v>
      </c>
      <c r="H169" s="130"/>
    </row>
    <row r="170" spans="1:8" x14ac:dyDescent="0.25">
      <c r="A170" s="33">
        <v>1</v>
      </c>
      <c r="B170" s="51" t="s">
        <v>296</v>
      </c>
      <c r="C170" s="2" t="s">
        <v>325</v>
      </c>
      <c r="D170" s="2">
        <v>6</v>
      </c>
      <c r="E170" s="2">
        <v>8</v>
      </c>
      <c r="F170" s="2">
        <v>8</v>
      </c>
      <c r="G170" s="2"/>
      <c r="H170" s="16">
        <f>F170*E170*D170</f>
        <v>384</v>
      </c>
    </row>
    <row r="171" spans="1:8" x14ac:dyDescent="0.25">
      <c r="A171" s="33">
        <v>2</v>
      </c>
      <c r="B171" s="51" t="s">
        <v>298</v>
      </c>
      <c r="C171" s="2" t="s">
        <v>325</v>
      </c>
      <c r="D171" s="2">
        <v>3</v>
      </c>
      <c r="E171" s="2">
        <v>4</v>
      </c>
      <c r="F171" s="2">
        <v>4</v>
      </c>
      <c r="G171" s="2"/>
      <c r="H171" s="16">
        <f t="shared" ref="H171" si="11">F171*E171*D171</f>
        <v>48</v>
      </c>
    </row>
    <row r="172" spans="1:8" x14ac:dyDescent="0.25">
      <c r="A172" s="33"/>
      <c r="B172" s="2"/>
      <c r="C172" s="121" t="s">
        <v>305</v>
      </c>
      <c r="D172" s="122"/>
      <c r="E172" s="122"/>
      <c r="F172" s="122"/>
      <c r="G172" s="123"/>
      <c r="H172" s="16">
        <f>SUM(H170:H171)</f>
        <v>432</v>
      </c>
    </row>
    <row r="173" spans="1:8" x14ac:dyDescent="0.25">
      <c r="A173" s="33"/>
      <c r="B173" s="2"/>
      <c r="C173" s="121" t="s">
        <v>306</v>
      </c>
      <c r="D173" s="122"/>
      <c r="E173" s="122"/>
      <c r="F173" s="122"/>
      <c r="G173" s="123"/>
      <c r="H173" s="16">
        <f>H172/10.75</f>
        <v>40.186046511627907</v>
      </c>
    </row>
    <row r="174" spans="1:8" x14ac:dyDescent="0.25">
      <c r="A174" s="33"/>
      <c r="B174" s="57"/>
      <c r="C174" s="122" t="s">
        <v>307</v>
      </c>
      <c r="D174" s="122"/>
      <c r="E174" s="122"/>
      <c r="F174" s="122"/>
      <c r="G174" s="122"/>
      <c r="H174" s="58">
        <f>H173*1.1</f>
        <v>44.204651162790704</v>
      </c>
    </row>
    <row r="175" spans="1:8" ht="117" customHeight="1" x14ac:dyDescent="0.25">
      <c r="A175" s="36" t="s">
        <v>289</v>
      </c>
      <c r="B175" s="124" t="s">
        <v>344</v>
      </c>
      <c r="C175" s="125"/>
      <c r="D175" s="125"/>
      <c r="E175" s="125"/>
      <c r="F175" s="125"/>
      <c r="G175" s="125"/>
      <c r="H175" s="126"/>
    </row>
    <row r="176" spans="1:8" s="3" customFormat="1" x14ac:dyDescent="0.25">
      <c r="A176" s="127" t="s">
        <v>290</v>
      </c>
      <c r="B176" s="129" t="s">
        <v>25</v>
      </c>
      <c r="C176" s="129" t="s">
        <v>26</v>
      </c>
      <c r="D176" s="129" t="s">
        <v>291</v>
      </c>
      <c r="E176" s="131" t="s">
        <v>292</v>
      </c>
      <c r="F176" s="131"/>
      <c r="G176" s="131"/>
      <c r="H176" s="129" t="s">
        <v>27</v>
      </c>
    </row>
    <row r="177" spans="1:8" s="3" customFormat="1" x14ac:dyDescent="0.25">
      <c r="A177" s="128"/>
      <c r="B177" s="130"/>
      <c r="C177" s="130"/>
      <c r="D177" s="130"/>
      <c r="E177" s="14" t="s">
        <v>293</v>
      </c>
      <c r="F177" s="14" t="s">
        <v>294</v>
      </c>
      <c r="G177" s="14" t="s">
        <v>295</v>
      </c>
      <c r="H177" s="130"/>
    </row>
    <row r="178" spans="1:8" x14ac:dyDescent="0.25">
      <c r="A178" s="33">
        <v>1</v>
      </c>
      <c r="B178" s="51" t="s">
        <v>331</v>
      </c>
      <c r="C178" s="2" t="s">
        <v>297</v>
      </c>
      <c r="D178" s="2">
        <v>1</v>
      </c>
      <c r="E178" s="2">
        <v>5</v>
      </c>
      <c r="F178" s="2">
        <v>5</v>
      </c>
      <c r="G178" s="2"/>
      <c r="H178" s="16">
        <f>F178*E178*D178</f>
        <v>25</v>
      </c>
    </row>
    <row r="179" spans="1:8" x14ac:dyDescent="0.25">
      <c r="A179" s="33"/>
      <c r="B179" s="1"/>
      <c r="C179" s="121" t="s">
        <v>305</v>
      </c>
      <c r="D179" s="122"/>
      <c r="E179" s="122"/>
      <c r="F179" s="122"/>
      <c r="G179" s="123"/>
      <c r="H179" s="16">
        <f>SUM(H178:H178)</f>
        <v>25</v>
      </c>
    </row>
    <row r="180" spans="1:8" x14ac:dyDescent="0.25">
      <c r="A180" s="33"/>
      <c r="B180" s="1"/>
      <c r="C180" s="121" t="s">
        <v>306</v>
      </c>
      <c r="D180" s="122"/>
      <c r="E180" s="122"/>
      <c r="F180" s="122"/>
      <c r="G180" s="123"/>
      <c r="H180" s="16">
        <f>H179/10.75</f>
        <v>2.3255813953488373</v>
      </c>
    </row>
    <row r="181" spans="1:8" x14ac:dyDescent="0.25">
      <c r="A181" s="33"/>
      <c r="B181" s="6"/>
      <c r="C181" s="122" t="s">
        <v>307</v>
      </c>
      <c r="D181" s="122"/>
      <c r="E181" s="122"/>
      <c r="F181" s="122"/>
      <c r="G181" s="122"/>
      <c r="H181" s="58">
        <f>H180*1.1</f>
        <v>2.5581395348837215</v>
      </c>
    </row>
    <row r="182" spans="1:8" ht="117" customHeight="1" x14ac:dyDescent="0.25">
      <c r="A182" s="36" t="s">
        <v>289</v>
      </c>
      <c r="B182" s="124" t="s">
        <v>345</v>
      </c>
      <c r="C182" s="125"/>
      <c r="D182" s="125"/>
      <c r="E182" s="125"/>
      <c r="F182" s="125"/>
      <c r="G182" s="125"/>
      <c r="H182" s="126"/>
    </row>
    <row r="183" spans="1:8" s="3" customFormat="1" x14ac:dyDescent="0.25">
      <c r="A183" s="127" t="s">
        <v>290</v>
      </c>
      <c r="B183" s="129" t="s">
        <v>25</v>
      </c>
      <c r="C183" s="129" t="s">
        <v>26</v>
      </c>
      <c r="D183" s="129" t="s">
        <v>291</v>
      </c>
      <c r="E183" s="131" t="s">
        <v>292</v>
      </c>
      <c r="F183" s="131"/>
      <c r="G183" s="131"/>
      <c r="H183" s="129" t="s">
        <v>27</v>
      </c>
    </row>
    <row r="184" spans="1:8" s="3" customFormat="1" x14ac:dyDescent="0.25">
      <c r="A184" s="128"/>
      <c r="B184" s="130"/>
      <c r="C184" s="130"/>
      <c r="D184" s="130"/>
      <c r="E184" s="14" t="s">
        <v>293</v>
      </c>
      <c r="F184" s="14" t="s">
        <v>294</v>
      </c>
      <c r="G184" s="14" t="s">
        <v>295</v>
      </c>
      <c r="H184" s="130"/>
    </row>
    <row r="185" spans="1:8" x14ac:dyDescent="0.25">
      <c r="A185" s="33">
        <v>1</v>
      </c>
      <c r="B185" s="51" t="s">
        <v>331</v>
      </c>
      <c r="C185" s="2" t="s">
        <v>297</v>
      </c>
      <c r="D185" s="2">
        <v>1</v>
      </c>
      <c r="E185" s="2">
        <v>20</v>
      </c>
      <c r="F185" s="2">
        <v>5</v>
      </c>
      <c r="G185" s="2"/>
      <c r="H185" s="16">
        <f>F185*E185*D185</f>
        <v>100</v>
      </c>
    </row>
    <row r="186" spans="1:8" x14ac:dyDescent="0.25">
      <c r="A186" s="33"/>
      <c r="B186" s="2"/>
      <c r="C186" s="121" t="s">
        <v>305</v>
      </c>
      <c r="D186" s="122"/>
      <c r="E186" s="122"/>
      <c r="F186" s="122"/>
      <c r="G186" s="123"/>
      <c r="H186" s="16">
        <f>SUM(H185:H185)</f>
        <v>100</v>
      </c>
    </row>
    <row r="187" spans="1:8" x14ac:dyDescent="0.25">
      <c r="A187" s="33"/>
      <c r="B187" s="2"/>
      <c r="C187" s="121" t="s">
        <v>306</v>
      </c>
      <c r="D187" s="122"/>
      <c r="E187" s="122"/>
      <c r="F187" s="122"/>
      <c r="G187" s="123"/>
      <c r="H187" s="16">
        <f>H186/10.75</f>
        <v>9.3023255813953494</v>
      </c>
    </row>
    <row r="188" spans="1:8" x14ac:dyDescent="0.25">
      <c r="A188" s="33"/>
      <c r="B188" s="57"/>
      <c r="C188" s="122" t="s">
        <v>307</v>
      </c>
      <c r="D188" s="122"/>
      <c r="E188" s="122"/>
      <c r="F188" s="122"/>
      <c r="G188" s="122"/>
      <c r="H188" s="58">
        <f>H187*1.1</f>
        <v>10.232558139534886</v>
      </c>
    </row>
    <row r="189" spans="1:8" ht="117" customHeight="1" x14ac:dyDescent="0.25">
      <c r="A189" s="36" t="s">
        <v>289</v>
      </c>
      <c r="B189" s="124" t="str">
        <f>'C-CW-SHEET'!B38</f>
        <v>Providing/fixing stair railing consisting of M.S. Box section size 1-1/2"x3" of 16 SWG welded with M.S. flat 1"x1/8" continuously and welded over M.S. square bars 5/8"x5/8" punched in M.S. flat 2 ¾' high @ 5½" c/c fixed in steps of stair I/C painting 3 coats complete</v>
      </c>
      <c r="C189" s="125"/>
      <c r="D189" s="125"/>
      <c r="E189" s="125"/>
      <c r="F189" s="125"/>
      <c r="G189" s="125"/>
      <c r="H189" s="126"/>
    </row>
    <row r="190" spans="1:8" s="3" customFormat="1" x14ac:dyDescent="0.25">
      <c r="A190" s="127" t="s">
        <v>290</v>
      </c>
      <c r="B190" s="129" t="s">
        <v>25</v>
      </c>
      <c r="C190" s="129" t="s">
        <v>26</v>
      </c>
      <c r="D190" s="129" t="s">
        <v>291</v>
      </c>
      <c r="E190" s="131" t="s">
        <v>292</v>
      </c>
      <c r="F190" s="131"/>
      <c r="G190" s="131"/>
      <c r="H190" s="129" t="s">
        <v>27</v>
      </c>
    </row>
    <row r="191" spans="1:8" s="3" customFormat="1" x14ac:dyDescent="0.25">
      <c r="A191" s="128"/>
      <c r="B191" s="130"/>
      <c r="C191" s="130"/>
      <c r="D191" s="130"/>
      <c r="E191" s="14" t="s">
        <v>293</v>
      </c>
      <c r="F191" s="14" t="s">
        <v>294</v>
      </c>
      <c r="G191" s="14" t="s">
        <v>295</v>
      </c>
      <c r="H191" s="130"/>
    </row>
    <row r="192" spans="1:8" x14ac:dyDescent="0.25">
      <c r="A192" s="33">
        <v>1</v>
      </c>
      <c r="B192" s="51" t="s">
        <v>331</v>
      </c>
      <c r="C192" s="2" t="s">
        <v>297</v>
      </c>
      <c r="D192" s="2">
        <v>1</v>
      </c>
      <c r="E192" s="2">
        <v>40</v>
      </c>
      <c r="F192" s="2">
        <v>3</v>
      </c>
      <c r="G192" s="2"/>
      <c r="H192" s="16">
        <f>F192*E192*D192</f>
        <v>120</v>
      </c>
    </row>
    <row r="193" spans="1:8" x14ac:dyDescent="0.25">
      <c r="A193" s="33"/>
      <c r="B193" s="2"/>
      <c r="C193" s="121" t="s">
        <v>305</v>
      </c>
      <c r="D193" s="122"/>
      <c r="E193" s="122"/>
      <c r="F193" s="122"/>
      <c r="G193" s="123"/>
      <c r="H193" s="16">
        <f>SUM(H192:H192)</f>
        <v>120</v>
      </c>
    </row>
    <row r="194" spans="1:8" x14ac:dyDescent="0.25">
      <c r="A194" s="33"/>
      <c r="B194" s="2"/>
      <c r="C194" s="121" t="s">
        <v>306</v>
      </c>
      <c r="D194" s="122"/>
      <c r="E194" s="122"/>
      <c r="F194" s="122"/>
      <c r="G194" s="123"/>
      <c r="H194" s="16">
        <f>H193/10.75</f>
        <v>11.162790697674419</v>
      </c>
    </row>
    <row r="195" spans="1:8" x14ac:dyDescent="0.25">
      <c r="A195" s="33"/>
      <c r="B195" s="57"/>
      <c r="C195" s="122" t="s">
        <v>307</v>
      </c>
      <c r="D195" s="122"/>
      <c r="E195" s="122"/>
      <c r="F195" s="122"/>
      <c r="G195" s="122"/>
      <c r="H195" s="58">
        <f>H194*1.1</f>
        <v>12.279069767441861</v>
      </c>
    </row>
    <row r="196" spans="1:8" ht="117" customHeight="1" x14ac:dyDescent="0.25">
      <c r="A196" s="36" t="s">
        <v>289</v>
      </c>
      <c r="B196" s="124" t="str">
        <f>'C-CW-SHEET'!B39</f>
        <v>Providing and fixing M.S. sheet hollow pressed frame of doors, windows, C. windows, etc. (chowkat only) of 20 SWG welded with M.S. flat 5"x 2" x 1/8" (127mmx50mmx3mm) M.S. holdfast 9"x1"x1/8" (225mmx25mmx3mm) welded/screwed 4" (100 mm) long iron hinges, including filling chowkat with cement sand mortar 1:8 and embedding holdfast in cement concrete 1:2:4, complete in all respects: double rebate</v>
      </c>
      <c r="C196" s="125"/>
      <c r="D196" s="125"/>
      <c r="E196" s="125"/>
      <c r="F196" s="125"/>
      <c r="G196" s="125"/>
      <c r="H196" s="126"/>
    </row>
    <row r="197" spans="1:8" s="3" customFormat="1" x14ac:dyDescent="0.25">
      <c r="A197" s="127" t="s">
        <v>290</v>
      </c>
      <c r="B197" s="129" t="s">
        <v>25</v>
      </c>
      <c r="C197" s="129" t="s">
        <v>26</v>
      </c>
      <c r="D197" s="129" t="s">
        <v>291</v>
      </c>
      <c r="E197" s="131" t="s">
        <v>292</v>
      </c>
      <c r="F197" s="131"/>
      <c r="G197" s="131"/>
      <c r="H197" s="129" t="s">
        <v>27</v>
      </c>
    </row>
    <row r="198" spans="1:8" s="3" customFormat="1" x14ac:dyDescent="0.25">
      <c r="A198" s="128"/>
      <c r="B198" s="130"/>
      <c r="C198" s="130"/>
      <c r="D198" s="130"/>
      <c r="E198" s="14" t="s">
        <v>293</v>
      </c>
      <c r="F198" s="14" t="s">
        <v>294</v>
      </c>
      <c r="G198" s="14" t="s">
        <v>295</v>
      </c>
      <c r="H198" s="130"/>
    </row>
    <row r="199" spans="1:8" x14ac:dyDescent="0.25">
      <c r="A199" s="33">
        <v>1</v>
      </c>
      <c r="B199" s="51" t="s">
        <v>322</v>
      </c>
      <c r="C199" s="2" t="s">
        <v>325</v>
      </c>
      <c r="D199" s="2">
        <v>1</v>
      </c>
      <c r="E199" s="2">
        <v>4</v>
      </c>
      <c r="F199" s="2">
        <v>9.5</v>
      </c>
      <c r="G199" s="2"/>
      <c r="H199" s="16">
        <f>F199*E199*D199</f>
        <v>38</v>
      </c>
    </row>
    <row r="200" spans="1:8" x14ac:dyDescent="0.25">
      <c r="A200" s="33">
        <v>2</v>
      </c>
      <c r="B200" s="51" t="s">
        <v>332</v>
      </c>
      <c r="C200" s="2" t="s">
        <v>325</v>
      </c>
      <c r="D200" s="2">
        <v>2</v>
      </c>
      <c r="E200" s="2">
        <v>6</v>
      </c>
      <c r="F200" s="2">
        <v>6.5</v>
      </c>
      <c r="G200" s="2"/>
      <c r="H200" s="16">
        <f t="shared" ref="H200:H201" si="12">F200*E200*D200</f>
        <v>78</v>
      </c>
    </row>
    <row r="201" spans="1:8" x14ac:dyDescent="0.25">
      <c r="A201" s="33">
        <v>3</v>
      </c>
      <c r="B201" s="51" t="s">
        <v>333</v>
      </c>
      <c r="C201" s="2" t="s">
        <v>325</v>
      </c>
      <c r="D201" s="2">
        <v>2</v>
      </c>
      <c r="E201" s="2">
        <v>3</v>
      </c>
      <c r="F201" s="2">
        <v>6.5</v>
      </c>
      <c r="G201" s="2"/>
      <c r="H201" s="16">
        <f t="shared" si="12"/>
        <v>39</v>
      </c>
    </row>
    <row r="202" spans="1:8" x14ac:dyDescent="0.25">
      <c r="A202" s="33"/>
      <c r="B202" s="2"/>
      <c r="C202" s="121" t="s">
        <v>305</v>
      </c>
      <c r="D202" s="122"/>
      <c r="E202" s="122"/>
      <c r="F202" s="122"/>
      <c r="G202" s="123"/>
      <c r="H202" s="16">
        <f>SUM(H199:H201)</f>
        <v>155</v>
      </c>
    </row>
    <row r="203" spans="1:8" x14ac:dyDescent="0.25">
      <c r="A203" s="33"/>
      <c r="B203" s="2"/>
      <c r="C203" s="121" t="s">
        <v>306</v>
      </c>
      <c r="D203" s="122"/>
      <c r="E203" s="122"/>
      <c r="F203" s="122"/>
      <c r="G203" s="123"/>
      <c r="H203" s="16">
        <f>H202/10.75</f>
        <v>14.418604651162791</v>
      </c>
    </row>
    <row r="204" spans="1:8" x14ac:dyDescent="0.25">
      <c r="A204" s="33"/>
      <c r="B204" s="57"/>
      <c r="C204" s="122" t="s">
        <v>307</v>
      </c>
      <c r="D204" s="122"/>
      <c r="E204" s="122"/>
      <c r="F204" s="122"/>
      <c r="G204" s="122"/>
      <c r="H204" s="58">
        <f>H203*1.1</f>
        <v>15.860465116279071</v>
      </c>
    </row>
    <row r="205" spans="1:8" ht="117" customHeight="1" x14ac:dyDescent="0.25">
      <c r="A205" s="36" t="s">
        <v>289</v>
      </c>
      <c r="B205" s="124" t="str">
        <f>'C-CW-SHEET'!B41</f>
        <v>Providing and Fixing steel grating on windows comprising of ¾” MS square bars of 4"c/c penetrated through punched holes of 3 no Ms flat 2”x3/8” duly welded wiith 2”x2”x3/8" angle iron frame i/c three coat painting complete in all respect as approved by the Engineer incharge</v>
      </c>
      <c r="C205" s="125"/>
      <c r="D205" s="125"/>
      <c r="E205" s="125"/>
      <c r="F205" s="125"/>
      <c r="G205" s="125"/>
      <c r="H205" s="126"/>
    </row>
    <row r="206" spans="1:8" s="3" customFormat="1" x14ac:dyDescent="0.25">
      <c r="A206" s="127" t="s">
        <v>290</v>
      </c>
      <c r="B206" s="129" t="s">
        <v>25</v>
      </c>
      <c r="C206" s="129" t="s">
        <v>26</v>
      </c>
      <c r="D206" s="129" t="s">
        <v>291</v>
      </c>
      <c r="E206" s="131" t="s">
        <v>292</v>
      </c>
      <c r="F206" s="131"/>
      <c r="G206" s="131"/>
      <c r="H206" s="129" t="s">
        <v>27</v>
      </c>
    </row>
    <row r="207" spans="1:8" s="3" customFormat="1" x14ac:dyDescent="0.25">
      <c r="A207" s="128"/>
      <c r="B207" s="130"/>
      <c r="C207" s="130"/>
      <c r="D207" s="130"/>
      <c r="E207" s="14" t="s">
        <v>293</v>
      </c>
      <c r="F207" s="14" t="s">
        <v>294</v>
      </c>
      <c r="G207" s="14" t="s">
        <v>295</v>
      </c>
      <c r="H207" s="130"/>
    </row>
    <row r="208" spans="1:8" x14ac:dyDescent="0.25">
      <c r="A208" s="33">
        <v>1</v>
      </c>
      <c r="B208" s="51" t="s">
        <v>332</v>
      </c>
      <c r="C208" s="2" t="s">
        <v>325</v>
      </c>
      <c r="D208" s="2">
        <v>2</v>
      </c>
      <c r="E208" s="2">
        <v>6</v>
      </c>
      <c r="F208" s="2">
        <v>6.5</v>
      </c>
      <c r="G208" s="2"/>
      <c r="H208" s="16">
        <f t="shared" ref="H208:H209" si="13">F208*E208*D208</f>
        <v>78</v>
      </c>
    </row>
    <row r="209" spans="1:8" x14ac:dyDescent="0.25">
      <c r="A209" s="33">
        <v>2</v>
      </c>
      <c r="B209" s="51" t="s">
        <v>333</v>
      </c>
      <c r="C209" s="2" t="s">
        <v>325</v>
      </c>
      <c r="D209" s="2">
        <v>2</v>
      </c>
      <c r="E209" s="2">
        <v>3</v>
      </c>
      <c r="F209" s="2">
        <v>6.5</v>
      </c>
      <c r="G209" s="2"/>
      <c r="H209" s="16">
        <f t="shared" si="13"/>
        <v>39</v>
      </c>
    </row>
    <row r="210" spans="1:8" x14ac:dyDescent="0.25">
      <c r="A210" s="33"/>
      <c r="B210" s="2"/>
      <c r="C210" s="121" t="s">
        <v>305</v>
      </c>
      <c r="D210" s="122"/>
      <c r="E210" s="122"/>
      <c r="F210" s="122"/>
      <c r="G210" s="123"/>
      <c r="H210" s="16">
        <f>SUM(H208:H209)</f>
        <v>117</v>
      </c>
    </row>
    <row r="211" spans="1:8" x14ac:dyDescent="0.25">
      <c r="A211" s="33"/>
      <c r="B211" s="2"/>
      <c r="C211" s="121" t="s">
        <v>306</v>
      </c>
      <c r="D211" s="122"/>
      <c r="E211" s="122"/>
      <c r="F211" s="122"/>
      <c r="G211" s="123"/>
      <c r="H211" s="16">
        <f>H210/10.75</f>
        <v>10.883720930232558</v>
      </c>
    </row>
    <row r="212" spans="1:8" x14ac:dyDescent="0.25">
      <c r="A212" s="33"/>
      <c r="B212" s="57"/>
      <c r="C212" s="122" t="s">
        <v>307</v>
      </c>
      <c r="D212" s="122"/>
      <c r="E212" s="122"/>
      <c r="F212" s="122"/>
      <c r="G212" s="122"/>
      <c r="H212" s="58">
        <f>H211*1.1</f>
        <v>11.972093023255814</v>
      </c>
    </row>
    <row r="213" spans="1:8" ht="142.5" customHeight="1" x14ac:dyDescent="0.25">
      <c r="A213" s="36" t="s">
        <v>289</v>
      </c>
      <c r="B213" s="124" t="str">
        <f>'C-CW-SHEET'!B40</f>
        <v>Providing and fixing steel windows with openable glazed panels, using beam section for frame 1½"x1"x5/8"x1/8" (40x25x16x3 mm), Z-section for leaves ¾"x1"x¾"x1/8" (20x25x20x3 mm), T-section sashes 1"x1"x1/8" (25x25x3 mm), glass panes, wooden screed for glazing embedded over a thin layer of putty duly screwed with leaves, brass
fittings, holdfast, duly painted, complete in all respects,
including all cost of material and labour, etc. as per
approved design and as directed by the
Engineer-in-charge:-v) glass pane 5 mm thick</v>
      </c>
      <c r="C213" s="125"/>
      <c r="D213" s="125"/>
      <c r="E213" s="125"/>
      <c r="F213" s="125"/>
      <c r="G213" s="125"/>
      <c r="H213" s="126"/>
    </row>
    <row r="214" spans="1:8" s="3" customFormat="1" x14ac:dyDescent="0.25">
      <c r="A214" s="127" t="s">
        <v>290</v>
      </c>
      <c r="B214" s="129" t="s">
        <v>25</v>
      </c>
      <c r="C214" s="129" t="s">
        <v>26</v>
      </c>
      <c r="D214" s="129" t="s">
        <v>291</v>
      </c>
      <c r="E214" s="131" t="s">
        <v>292</v>
      </c>
      <c r="F214" s="131"/>
      <c r="G214" s="131"/>
      <c r="H214" s="129" t="s">
        <v>27</v>
      </c>
    </row>
    <row r="215" spans="1:8" s="3" customFormat="1" x14ac:dyDescent="0.25">
      <c r="A215" s="128"/>
      <c r="B215" s="130"/>
      <c r="C215" s="130"/>
      <c r="D215" s="130"/>
      <c r="E215" s="14" t="s">
        <v>293</v>
      </c>
      <c r="F215" s="14" t="s">
        <v>294</v>
      </c>
      <c r="G215" s="14" t="s">
        <v>295</v>
      </c>
      <c r="H215" s="130"/>
    </row>
    <row r="216" spans="1:8" x14ac:dyDescent="0.25">
      <c r="A216" s="33">
        <v>1</v>
      </c>
      <c r="B216" s="51" t="s">
        <v>332</v>
      </c>
      <c r="C216" s="2" t="s">
        <v>325</v>
      </c>
      <c r="D216" s="2">
        <v>2</v>
      </c>
      <c r="E216" s="2">
        <v>6</v>
      </c>
      <c r="F216" s="2">
        <v>6.5</v>
      </c>
      <c r="G216" s="2"/>
      <c r="H216" s="16">
        <f t="shared" ref="H216:H217" si="14">F216*E216*D216</f>
        <v>78</v>
      </c>
    </row>
    <row r="217" spans="1:8" x14ac:dyDescent="0.25">
      <c r="A217" s="33">
        <v>2</v>
      </c>
      <c r="B217" s="51" t="s">
        <v>333</v>
      </c>
      <c r="C217" s="2" t="s">
        <v>325</v>
      </c>
      <c r="D217" s="2">
        <v>2</v>
      </c>
      <c r="E217" s="2">
        <v>3</v>
      </c>
      <c r="F217" s="2">
        <v>6.5</v>
      </c>
      <c r="G217" s="2"/>
      <c r="H217" s="16">
        <f t="shared" si="14"/>
        <v>39</v>
      </c>
    </row>
    <row r="218" spans="1:8" x14ac:dyDescent="0.25">
      <c r="A218" s="33"/>
      <c r="B218" s="2"/>
      <c r="C218" s="121" t="s">
        <v>305</v>
      </c>
      <c r="D218" s="122"/>
      <c r="E218" s="122"/>
      <c r="F218" s="122"/>
      <c r="G218" s="123"/>
      <c r="H218" s="16">
        <f>SUM(H216:H217)</f>
        <v>117</v>
      </c>
    </row>
    <row r="219" spans="1:8" x14ac:dyDescent="0.25">
      <c r="A219" s="33"/>
      <c r="B219" s="2"/>
      <c r="C219" s="121" t="s">
        <v>306</v>
      </c>
      <c r="D219" s="122"/>
      <c r="E219" s="122"/>
      <c r="F219" s="122"/>
      <c r="G219" s="123"/>
      <c r="H219" s="16">
        <f>H218/10.75</f>
        <v>10.883720930232558</v>
      </c>
    </row>
    <row r="220" spans="1:8" x14ac:dyDescent="0.25">
      <c r="A220" s="33"/>
      <c r="B220" s="57"/>
      <c r="C220" s="122" t="s">
        <v>307</v>
      </c>
      <c r="D220" s="122"/>
      <c r="E220" s="122"/>
      <c r="F220" s="122"/>
      <c r="G220" s="122"/>
      <c r="H220" s="58">
        <f>H219*1.1</f>
        <v>11.972093023255814</v>
      </c>
    </row>
    <row r="221" spans="1:8" ht="117" customHeight="1" x14ac:dyDescent="0.25">
      <c r="A221" s="36" t="s">
        <v>289</v>
      </c>
      <c r="B221" s="124" t="str">
        <f>'TB-CW'!B37</f>
        <v>Providing and fixing 1-1/2" thick G.I sheet forged door comprising of G.I pressed double skin pannelled sheet of 22 SWG in specified width of rails, Styles and panels pressed on both sides of fillet (Honey Comb paper), dully fixed in chowkat with Archtrative on one side, with heavy duty 4 No. steel hinges i/c M.S Tower bolt 9" long, M.S Sliding bolt 12" long, Rowel bolt for Hold Fasts, duly powder coated paint and punching of required holes as approved and directed by the Engineer Incharge</v>
      </c>
      <c r="C221" s="125"/>
      <c r="D221" s="125"/>
      <c r="E221" s="125"/>
      <c r="F221" s="125"/>
      <c r="G221" s="125"/>
      <c r="H221" s="126"/>
    </row>
    <row r="222" spans="1:8" s="3" customFormat="1" x14ac:dyDescent="0.25">
      <c r="A222" s="127" t="s">
        <v>290</v>
      </c>
      <c r="B222" s="148" t="s">
        <v>25</v>
      </c>
      <c r="C222" s="148" t="s">
        <v>26</v>
      </c>
      <c r="D222" s="148" t="s">
        <v>291</v>
      </c>
      <c r="E222" s="150" t="s">
        <v>292</v>
      </c>
      <c r="F222" s="150"/>
      <c r="G222" s="150"/>
      <c r="H222" s="148" t="s">
        <v>27</v>
      </c>
    </row>
    <row r="223" spans="1:8" s="3" customFormat="1" x14ac:dyDescent="0.25">
      <c r="A223" s="128"/>
      <c r="B223" s="149"/>
      <c r="C223" s="149"/>
      <c r="D223" s="149"/>
      <c r="E223" s="2" t="s">
        <v>293</v>
      </c>
      <c r="F223" s="2" t="s">
        <v>294</v>
      </c>
      <c r="G223" s="2" t="s">
        <v>295</v>
      </c>
      <c r="H223" s="149"/>
    </row>
    <row r="224" spans="1:8" x14ac:dyDescent="0.25">
      <c r="A224" s="33">
        <v>1</v>
      </c>
      <c r="B224" s="51" t="s">
        <v>322</v>
      </c>
      <c r="C224" s="2" t="s">
        <v>325</v>
      </c>
      <c r="D224" s="2">
        <v>1</v>
      </c>
      <c r="E224" s="2">
        <v>2.5</v>
      </c>
      <c r="F224" s="2">
        <v>9.5</v>
      </c>
      <c r="G224" s="2"/>
      <c r="H224" s="16">
        <f>F224*E224*D224</f>
        <v>23.75</v>
      </c>
    </row>
    <row r="225" spans="1:8" x14ac:dyDescent="0.25">
      <c r="A225" s="33"/>
      <c r="B225" s="2"/>
      <c r="C225" s="121" t="s">
        <v>305</v>
      </c>
      <c r="D225" s="122"/>
      <c r="E225" s="122"/>
      <c r="F225" s="122"/>
      <c r="G225" s="123"/>
      <c r="H225" s="16">
        <f>SUM(H224:H224)</f>
        <v>23.75</v>
      </c>
    </row>
    <row r="226" spans="1:8" x14ac:dyDescent="0.25">
      <c r="A226" s="33"/>
      <c r="B226" s="2"/>
      <c r="C226" s="121" t="s">
        <v>306</v>
      </c>
      <c r="D226" s="122"/>
      <c r="E226" s="122"/>
      <c r="F226" s="122"/>
      <c r="G226" s="123"/>
      <c r="H226" s="16">
        <f>H225/10.75</f>
        <v>2.2093023255813953</v>
      </c>
    </row>
    <row r="227" spans="1:8" x14ac:dyDescent="0.25">
      <c r="A227" s="33"/>
      <c r="B227" s="57"/>
      <c r="C227" s="122" t="s">
        <v>307</v>
      </c>
      <c r="D227" s="122"/>
      <c r="E227" s="122"/>
      <c r="F227" s="122"/>
      <c r="G227" s="122"/>
      <c r="H227" s="58">
        <f>H226*1.1</f>
        <v>2.4302325581395352</v>
      </c>
    </row>
  </sheetData>
  <mergeCells count="280">
    <mergeCell ref="B3:H3"/>
    <mergeCell ref="A4:A5"/>
    <mergeCell ref="B4:B5"/>
    <mergeCell ref="C4:C5"/>
    <mergeCell ref="D4:D5"/>
    <mergeCell ref="E4:G4"/>
    <mergeCell ref="H4:H5"/>
    <mergeCell ref="B182:H182"/>
    <mergeCell ref="A183:A184"/>
    <mergeCell ref="B183:B184"/>
    <mergeCell ref="C183:C184"/>
    <mergeCell ref="D183:D184"/>
    <mergeCell ref="E183:G183"/>
    <mergeCell ref="H183:H184"/>
    <mergeCell ref="C9:G9"/>
    <mergeCell ref="C10:G10"/>
    <mergeCell ref="C11:G11"/>
    <mergeCell ref="B12:H12"/>
    <mergeCell ref="A13:A14"/>
    <mergeCell ref="B13:B14"/>
    <mergeCell ref="C13:C14"/>
    <mergeCell ref="D13:D14"/>
    <mergeCell ref="E13:G13"/>
    <mergeCell ref="H13:H14"/>
    <mergeCell ref="C17:G17"/>
    <mergeCell ref="C18:G18"/>
    <mergeCell ref="C19:G19"/>
    <mergeCell ref="B20:H20"/>
    <mergeCell ref="A21:A22"/>
    <mergeCell ref="B21:B22"/>
    <mergeCell ref="C21:C22"/>
    <mergeCell ref="D21:D22"/>
    <mergeCell ref="E21:G21"/>
    <mergeCell ref="H21:H22"/>
    <mergeCell ref="C25:G25"/>
    <mergeCell ref="C26:G26"/>
    <mergeCell ref="C27:G27"/>
    <mergeCell ref="B28:H28"/>
    <mergeCell ref="A29:A30"/>
    <mergeCell ref="B29:B30"/>
    <mergeCell ref="C29:C30"/>
    <mergeCell ref="D29:D30"/>
    <mergeCell ref="E29:G29"/>
    <mergeCell ref="H29:H30"/>
    <mergeCell ref="C33:G33"/>
    <mergeCell ref="C34:G34"/>
    <mergeCell ref="C35:G35"/>
    <mergeCell ref="B36:H36"/>
    <mergeCell ref="A37:A38"/>
    <mergeCell ref="B37:B38"/>
    <mergeCell ref="C37:C38"/>
    <mergeCell ref="D37:D38"/>
    <mergeCell ref="E37:G37"/>
    <mergeCell ref="H37:H38"/>
    <mergeCell ref="C40:G40"/>
    <mergeCell ref="C41:G41"/>
    <mergeCell ref="C42:G42"/>
    <mergeCell ref="B43:H43"/>
    <mergeCell ref="A44:A45"/>
    <mergeCell ref="B44:B45"/>
    <mergeCell ref="C44:C45"/>
    <mergeCell ref="D44:D45"/>
    <mergeCell ref="E44:G44"/>
    <mergeCell ref="H44:H45"/>
    <mergeCell ref="C48:G48"/>
    <mergeCell ref="C49:G49"/>
    <mergeCell ref="C50:G50"/>
    <mergeCell ref="B51:H51"/>
    <mergeCell ref="A52:A53"/>
    <mergeCell ref="B52:B53"/>
    <mergeCell ref="C52:C53"/>
    <mergeCell ref="D52:D53"/>
    <mergeCell ref="E52:G52"/>
    <mergeCell ref="H52:H53"/>
    <mergeCell ref="E54:G54"/>
    <mergeCell ref="C55:G55"/>
    <mergeCell ref="C56:G56"/>
    <mergeCell ref="C57:G57"/>
    <mergeCell ref="B58:H58"/>
    <mergeCell ref="A59:A60"/>
    <mergeCell ref="B59:B60"/>
    <mergeCell ref="C59:C60"/>
    <mergeCell ref="D59:D60"/>
    <mergeCell ref="E59:G59"/>
    <mergeCell ref="A66:A67"/>
    <mergeCell ref="B66:B67"/>
    <mergeCell ref="C66:C67"/>
    <mergeCell ref="D66:D67"/>
    <mergeCell ref="E66:G66"/>
    <mergeCell ref="H66:H67"/>
    <mergeCell ref="H59:H60"/>
    <mergeCell ref="E61:G61"/>
    <mergeCell ref="C62:G62"/>
    <mergeCell ref="C63:G63"/>
    <mergeCell ref="C64:G64"/>
    <mergeCell ref="B65:H65"/>
    <mergeCell ref="C69:G69"/>
    <mergeCell ref="C70:G70"/>
    <mergeCell ref="C71:G71"/>
    <mergeCell ref="B72:H72"/>
    <mergeCell ref="A73:A74"/>
    <mergeCell ref="B73:B74"/>
    <mergeCell ref="C73:C74"/>
    <mergeCell ref="D73:D74"/>
    <mergeCell ref="E73:G73"/>
    <mergeCell ref="H73:H74"/>
    <mergeCell ref="C77:G77"/>
    <mergeCell ref="C78:G78"/>
    <mergeCell ref="C79:G79"/>
    <mergeCell ref="B80:H80"/>
    <mergeCell ref="A81:A82"/>
    <mergeCell ref="B81:B82"/>
    <mergeCell ref="C81:C82"/>
    <mergeCell ref="D81:D82"/>
    <mergeCell ref="E81:G81"/>
    <mergeCell ref="H81:H82"/>
    <mergeCell ref="C88:G88"/>
    <mergeCell ref="C89:G89"/>
    <mergeCell ref="C90:G90"/>
    <mergeCell ref="B91:H91"/>
    <mergeCell ref="A92:A93"/>
    <mergeCell ref="B92:B93"/>
    <mergeCell ref="C92:C93"/>
    <mergeCell ref="D92:D93"/>
    <mergeCell ref="E92:G92"/>
    <mergeCell ref="H92:H93"/>
    <mergeCell ref="B96:F97"/>
    <mergeCell ref="C98:G98"/>
    <mergeCell ref="B100:H100"/>
    <mergeCell ref="A101:A102"/>
    <mergeCell ref="B101:B102"/>
    <mergeCell ref="C101:C102"/>
    <mergeCell ref="D101:D102"/>
    <mergeCell ref="E101:G101"/>
    <mergeCell ref="H101:H102"/>
    <mergeCell ref="B109:F110"/>
    <mergeCell ref="C111:G111"/>
    <mergeCell ref="B112:H112"/>
    <mergeCell ref="A113:A114"/>
    <mergeCell ref="B113:B114"/>
    <mergeCell ref="C113:C114"/>
    <mergeCell ref="D113:D114"/>
    <mergeCell ref="E113:G113"/>
    <mergeCell ref="H113:H114"/>
    <mergeCell ref="C117:G117"/>
    <mergeCell ref="C118:G118"/>
    <mergeCell ref="C119:G119"/>
    <mergeCell ref="B120:H120"/>
    <mergeCell ref="A121:A122"/>
    <mergeCell ref="B121:B122"/>
    <mergeCell ref="C121:C122"/>
    <mergeCell ref="D121:D122"/>
    <mergeCell ref="E121:G121"/>
    <mergeCell ref="H121:H122"/>
    <mergeCell ref="C124:G124"/>
    <mergeCell ref="C125:G125"/>
    <mergeCell ref="C126:G126"/>
    <mergeCell ref="B127:H127"/>
    <mergeCell ref="A128:A129"/>
    <mergeCell ref="B128:B129"/>
    <mergeCell ref="C128:C129"/>
    <mergeCell ref="D128:D129"/>
    <mergeCell ref="E128:G128"/>
    <mergeCell ref="H128:H129"/>
    <mergeCell ref="C132:G132"/>
    <mergeCell ref="C133:G133"/>
    <mergeCell ref="C134:G134"/>
    <mergeCell ref="B135:H135"/>
    <mergeCell ref="A136:A137"/>
    <mergeCell ref="B136:B137"/>
    <mergeCell ref="C136:C137"/>
    <mergeCell ref="D136:D137"/>
    <mergeCell ref="E136:G136"/>
    <mergeCell ref="H136:H137"/>
    <mergeCell ref="C139:G139"/>
    <mergeCell ref="C140:G140"/>
    <mergeCell ref="C141:G141"/>
    <mergeCell ref="B142:H142"/>
    <mergeCell ref="A143:A144"/>
    <mergeCell ref="B143:B144"/>
    <mergeCell ref="C143:C144"/>
    <mergeCell ref="D143:D144"/>
    <mergeCell ref="E143:G143"/>
    <mergeCell ref="H143:H144"/>
    <mergeCell ref="C148:G148"/>
    <mergeCell ref="C149:G149"/>
    <mergeCell ref="C150:G150"/>
    <mergeCell ref="B151:H151"/>
    <mergeCell ref="A152:A153"/>
    <mergeCell ref="B152:B153"/>
    <mergeCell ref="C152:C153"/>
    <mergeCell ref="D152:D153"/>
    <mergeCell ref="E152:G152"/>
    <mergeCell ref="H152:H153"/>
    <mergeCell ref="B156:F157"/>
    <mergeCell ref="C158:G158"/>
    <mergeCell ref="B159:H159"/>
    <mergeCell ref="A160:A161"/>
    <mergeCell ref="B160:B161"/>
    <mergeCell ref="C160:C161"/>
    <mergeCell ref="D160:D161"/>
    <mergeCell ref="E160:G160"/>
    <mergeCell ref="H160:H161"/>
    <mergeCell ref="B164:F165"/>
    <mergeCell ref="C166:G166"/>
    <mergeCell ref="B167:H167"/>
    <mergeCell ref="A168:A169"/>
    <mergeCell ref="B168:B169"/>
    <mergeCell ref="C168:C169"/>
    <mergeCell ref="D168:D169"/>
    <mergeCell ref="E168:G168"/>
    <mergeCell ref="H168:H169"/>
    <mergeCell ref="C172:G172"/>
    <mergeCell ref="C173:G173"/>
    <mergeCell ref="C174:G174"/>
    <mergeCell ref="B175:H175"/>
    <mergeCell ref="A176:A177"/>
    <mergeCell ref="B176:B177"/>
    <mergeCell ref="C176:C177"/>
    <mergeCell ref="D176:D177"/>
    <mergeCell ref="E176:G176"/>
    <mergeCell ref="H176:H177"/>
    <mergeCell ref="C179:G179"/>
    <mergeCell ref="C180:G180"/>
    <mergeCell ref="C181:G181"/>
    <mergeCell ref="B189:H189"/>
    <mergeCell ref="A190:A191"/>
    <mergeCell ref="B190:B191"/>
    <mergeCell ref="C190:C191"/>
    <mergeCell ref="D190:D191"/>
    <mergeCell ref="E190:G190"/>
    <mergeCell ref="H190:H191"/>
    <mergeCell ref="C186:G186"/>
    <mergeCell ref="C187:G187"/>
    <mergeCell ref="C188:G188"/>
    <mergeCell ref="C193:G193"/>
    <mergeCell ref="C194:G194"/>
    <mergeCell ref="C195:G195"/>
    <mergeCell ref="B196:H196"/>
    <mergeCell ref="A197:A198"/>
    <mergeCell ref="B197:B198"/>
    <mergeCell ref="C197:C198"/>
    <mergeCell ref="D197:D198"/>
    <mergeCell ref="E197:G197"/>
    <mergeCell ref="H197:H198"/>
    <mergeCell ref="H214:H215"/>
    <mergeCell ref="C202:G202"/>
    <mergeCell ref="C203:G203"/>
    <mergeCell ref="C204:G204"/>
    <mergeCell ref="B205:H205"/>
    <mergeCell ref="A206:A207"/>
    <mergeCell ref="B206:B207"/>
    <mergeCell ref="C206:C207"/>
    <mergeCell ref="D206:D207"/>
    <mergeCell ref="E206:G206"/>
    <mergeCell ref="H206:H207"/>
    <mergeCell ref="C225:G225"/>
    <mergeCell ref="C226:G226"/>
    <mergeCell ref="C227:G227"/>
    <mergeCell ref="A2:H2"/>
    <mergeCell ref="A1:H1"/>
    <mergeCell ref="C218:G218"/>
    <mergeCell ref="C219:G219"/>
    <mergeCell ref="C220:G220"/>
    <mergeCell ref="B221:H221"/>
    <mergeCell ref="A222:A223"/>
    <mergeCell ref="B222:B223"/>
    <mergeCell ref="C222:C223"/>
    <mergeCell ref="D222:D223"/>
    <mergeCell ref="E222:G222"/>
    <mergeCell ref="H222:H223"/>
    <mergeCell ref="C210:G210"/>
    <mergeCell ref="C211:G211"/>
    <mergeCell ref="C212:G212"/>
    <mergeCell ref="B213:H213"/>
    <mergeCell ref="A214:A215"/>
    <mergeCell ref="B214:B215"/>
    <mergeCell ref="C214:C215"/>
    <mergeCell ref="D214:D215"/>
    <mergeCell ref="E214:G214"/>
  </mergeCells>
  <pageMargins left="0.7" right="0.7" top="0.75" bottom="0.75" header="0.3" footer="0.3"/>
  <pageSetup paperSize="9" scale="97" orientation="portrait" r:id="rId1"/>
  <rowBreaks count="1" manualBreakCount="1">
    <brk id="197"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0"/>
  <sheetViews>
    <sheetView workbookViewId="0">
      <selection activeCell="C26" sqref="C26"/>
    </sheetView>
  </sheetViews>
  <sheetFormatPr defaultRowHeight="15" x14ac:dyDescent="0.25"/>
  <cols>
    <col min="1" max="1" width="9.140625" style="83"/>
    <col min="2" max="2" width="47.85546875" customWidth="1"/>
    <col min="4" max="4" width="10" bestFit="1" customWidth="1"/>
  </cols>
  <sheetData>
    <row r="1" spans="1:6" ht="33" customHeight="1" x14ac:dyDescent="0.25">
      <c r="A1" s="104" t="s">
        <v>346</v>
      </c>
      <c r="B1" s="104"/>
      <c r="C1" s="104"/>
      <c r="D1" s="104"/>
      <c r="E1" s="104"/>
      <c r="F1" s="104"/>
    </row>
    <row r="2" spans="1:6" ht="24.75" customHeight="1" x14ac:dyDescent="0.25">
      <c r="A2" s="105" t="s">
        <v>115</v>
      </c>
      <c r="B2" s="105"/>
      <c r="C2" s="105"/>
      <c r="D2" s="105"/>
      <c r="E2" s="105"/>
      <c r="F2" s="105"/>
    </row>
    <row r="3" spans="1:6" ht="24.75" customHeight="1" x14ac:dyDescent="0.25">
      <c r="A3" s="110" t="s">
        <v>209</v>
      </c>
      <c r="B3" s="111"/>
      <c r="C3" s="111"/>
      <c r="D3" s="111"/>
      <c r="E3" s="111"/>
      <c r="F3" s="112"/>
    </row>
    <row r="4" spans="1:6" s="3" customFormat="1" ht="29.25" customHeight="1" x14ac:dyDescent="0.25">
      <c r="A4" s="18" t="s">
        <v>24</v>
      </c>
      <c r="B4" s="2" t="s">
        <v>25</v>
      </c>
      <c r="C4" s="2" t="s">
        <v>26</v>
      </c>
      <c r="D4" s="2" t="s">
        <v>27</v>
      </c>
      <c r="E4" s="18" t="s">
        <v>28</v>
      </c>
      <c r="F4" s="18" t="s">
        <v>29</v>
      </c>
    </row>
    <row r="5" spans="1:6" ht="45" customHeight="1" x14ac:dyDescent="0.25">
      <c r="A5" s="82" t="s">
        <v>347</v>
      </c>
      <c r="B5" s="152" t="s">
        <v>210</v>
      </c>
      <c r="C5" s="153"/>
      <c r="D5" s="153"/>
      <c r="E5" s="153"/>
      <c r="F5" s="154"/>
    </row>
    <row r="6" spans="1:6" x14ac:dyDescent="0.25">
      <c r="A6" s="82"/>
      <c r="B6" s="4"/>
      <c r="C6" s="1" t="s">
        <v>348</v>
      </c>
      <c r="D6" s="1">
        <v>1</v>
      </c>
      <c r="E6" s="13"/>
      <c r="F6" s="1">
        <v>1</v>
      </c>
    </row>
    <row r="7" spans="1:6" ht="60" customHeight="1" x14ac:dyDescent="0.25">
      <c r="A7" s="82" t="s">
        <v>349</v>
      </c>
      <c r="B7" s="152" t="s">
        <v>211</v>
      </c>
      <c r="C7" s="153"/>
      <c r="D7" s="153"/>
      <c r="E7" s="153"/>
      <c r="F7" s="154"/>
    </row>
    <row r="8" spans="1:6" x14ac:dyDescent="0.25">
      <c r="A8" s="82"/>
      <c r="B8" s="4"/>
      <c r="C8" s="1" t="s">
        <v>348</v>
      </c>
      <c r="D8" s="1">
        <v>1</v>
      </c>
      <c r="E8" s="13"/>
      <c r="F8" s="1">
        <v>1</v>
      </c>
    </row>
    <row r="9" spans="1:6" ht="90" customHeight="1" x14ac:dyDescent="0.25">
      <c r="A9" s="82" t="s">
        <v>350</v>
      </c>
      <c r="B9" s="152" t="s">
        <v>212</v>
      </c>
      <c r="C9" s="153"/>
      <c r="D9" s="153"/>
      <c r="E9" s="153"/>
      <c r="F9" s="154"/>
    </row>
    <row r="10" spans="1:6" x14ac:dyDescent="0.25">
      <c r="A10" s="82" t="s">
        <v>351</v>
      </c>
      <c r="B10" s="1" t="s">
        <v>213</v>
      </c>
      <c r="C10" s="1" t="s">
        <v>348</v>
      </c>
      <c r="D10" s="1">
        <f>'CR-M-EL'!H41</f>
        <v>1</v>
      </c>
      <c r="E10" s="13"/>
      <c r="F10" s="1">
        <f>D10</f>
        <v>1</v>
      </c>
    </row>
    <row r="11" spans="1:6" x14ac:dyDescent="0.25">
      <c r="A11" s="82" t="s">
        <v>352</v>
      </c>
      <c r="B11" s="1" t="s">
        <v>214</v>
      </c>
      <c r="C11" s="1" t="s">
        <v>348</v>
      </c>
      <c r="D11" s="1">
        <f>'CR-M-EL'!H54</f>
        <v>1</v>
      </c>
      <c r="E11" s="13"/>
      <c r="F11" s="1">
        <f t="shared" ref="F11:F13" si="0">D11</f>
        <v>1</v>
      </c>
    </row>
    <row r="12" spans="1:6" x14ac:dyDescent="0.25">
      <c r="A12" s="82" t="s">
        <v>353</v>
      </c>
      <c r="B12" s="1" t="s">
        <v>215</v>
      </c>
      <c r="C12" s="1" t="s">
        <v>348</v>
      </c>
      <c r="D12" s="1">
        <v>1</v>
      </c>
      <c r="E12" s="13"/>
      <c r="F12" s="1">
        <f t="shared" si="0"/>
        <v>1</v>
      </c>
    </row>
    <row r="13" spans="1:6" x14ac:dyDescent="0.25">
      <c r="A13" s="82" t="s">
        <v>354</v>
      </c>
      <c r="B13" s="1" t="s">
        <v>216</v>
      </c>
      <c r="C13" s="1" t="s">
        <v>348</v>
      </c>
      <c r="D13" s="1">
        <v>1</v>
      </c>
      <c r="E13" s="1"/>
      <c r="F13" s="1">
        <f t="shared" si="0"/>
        <v>1</v>
      </c>
    </row>
    <row r="14" spans="1:6" ht="62.25" customHeight="1" x14ac:dyDescent="0.25">
      <c r="A14" s="82" t="s">
        <v>355</v>
      </c>
      <c r="B14" s="152" t="s">
        <v>217</v>
      </c>
      <c r="C14" s="153"/>
      <c r="D14" s="153"/>
      <c r="E14" s="153"/>
      <c r="F14" s="154"/>
    </row>
    <row r="15" spans="1:6" x14ac:dyDescent="0.25">
      <c r="A15" s="82"/>
      <c r="B15" s="4" t="s">
        <v>356</v>
      </c>
      <c r="C15" s="1" t="s">
        <v>357</v>
      </c>
      <c r="D15" s="1">
        <v>15</v>
      </c>
      <c r="E15" s="1"/>
      <c r="F15" s="1">
        <v>15</v>
      </c>
    </row>
    <row r="16" spans="1:6" ht="60" customHeight="1" x14ac:dyDescent="0.25">
      <c r="A16" s="82" t="s">
        <v>358</v>
      </c>
      <c r="B16" s="152" t="s">
        <v>219</v>
      </c>
      <c r="C16" s="153"/>
      <c r="D16" s="153"/>
      <c r="E16" s="153"/>
      <c r="F16" s="154"/>
    </row>
    <row r="17" spans="1:6" x14ac:dyDescent="0.25">
      <c r="A17" s="82"/>
      <c r="B17" s="4"/>
      <c r="C17" s="1" t="s">
        <v>359</v>
      </c>
      <c r="D17" s="1">
        <v>1</v>
      </c>
      <c r="E17" s="13"/>
      <c r="F17" s="1">
        <v>1</v>
      </c>
    </row>
    <row r="18" spans="1:6" ht="45" customHeight="1" x14ac:dyDescent="0.25">
      <c r="A18" s="82" t="s">
        <v>360</v>
      </c>
      <c r="B18" s="152" t="s">
        <v>220</v>
      </c>
      <c r="C18" s="153"/>
      <c r="D18" s="153"/>
      <c r="E18" s="153"/>
      <c r="F18" s="154"/>
    </row>
    <row r="19" spans="1:6" x14ac:dyDescent="0.25">
      <c r="A19" s="82"/>
      <c r="B19" s="4"/>
      <c r="C19" s="1" t="s">
        <v>348</v>
      </c>
      <c r="D19" s="1">
        <v>1</v>
      </c>
      <c r="E19" s="13"/>
      <c r="F19" s="1">
        <v>1</v>
      </c>
    </row>
    <row r="20" spans="1:6" ht="75" customHeight="1" x14ac:dyDescent="0.25">
      <c r="A20" s="82" t="s">
        <v>361</v>
      </c>
      <c r="B20" s="152" t="s">
        <v>221</v>
      </c>
      <c r="C20" s="153"/>
      <c r="D20" s="153"/>
      <c r="E20" s="153"/>
      <c r="F20" s="154"/>
    </row>
    <row r="21" spans="1:6" x14ac:dyDescent="0.25">
      <c r="A21" s="82"/>
      <c r="B21" s="4"/>
      <c r="C21" s="1" t="s">
        <v>348</v>
      </c>
      <c r="D21" s="1">
        <v>1</v>
      </c>
      <c r="E21" s="13"/>
      <c r="F21" s="1">
        <v>1</v>
      </c>
    </row>
    <row r="22" spans="1:6" ht="60" x14ac:dyDescent="0.25">
      <c r="A22" s="82" t="s">
        <v>362</v>
      </c>
      <c r="B22" s="4" t="s">
        <v>223</v>
      </c>
      <c r="C22" s="1"/>
      <c r="D22" s="1">
        <v>1</v>
      </c>
      <c r="E22" s="1"/>
      <c r="F22" s="1">
        <f>D22</f>
        <v>1</v>
      </c>
    </row>
    <row r="23" spans="1:6" x14ac:dyDescent="0.25">
      <c r="A23" s="82" t="s">
        <v>363</v>
      </c>
      <c r="B23" s="1" t="s">
        <v>224</v>
      </c>
      <c r="C23" s="1" t="s">
        <v>225</v>
      </c>
      <c r="D23" s="1">
        <v>5</v>
      </c>
      <c r="E23" s="13"/>
      <c r="F23" s="1">
        <f t="shared" ref="F23:F30" si="1">D23</f>
        <v>5</v>
      </c>
    </row>
    <row r="24" spans="1:6" x14ac:dyDescent="0.25">
      <c r="A24" s="82" t="s">
        <v>364</v>
      </c>
      <c r="B24" s="1" t="s">
        <v>226</v>
      </c>
      <c r="C24" s="1" t="s">
        <v>225</v>
      </c>
      <c r="D24" s="1">
        <v>5</v>
      </c>
      <c r="E24" s="13"/>
      <c r="F24" s="1">
        <f t="shared" si="1"/>
        <v>5</v>
      </c>
    </row>
    <row r="25" spans="1:6" x14ac:dyDescent="0.25">
      <c r="A25" s="82" t="s">
        <v>365</v>
      </c>
      <c r="B25" s="4" t="s">
        <v>227</v>
      </c>
      <c r="C25" s="1" t="s">
        <v>225</v>
      </c>
      <c r="D25" s="1">
        <v>10</v>
      </c>
      <c r="E25" s="13"/>
      <c r="F25" s="1">
        <f t="shared" si="1"/>
        <v>10</v>
      </c>
    </row>
    <row r="26" spans="1:6" ht="90" x14ac:dyDescent="0.25">
      <c r="A26" s="82" t="s">
        <v>366</v>
      </c>
      <c r="B26" s="4" t="s">
        <v>228</v>
      </c>
      <c r="C26" s="1"/>
      <c r="D26" s="1"/>
      <c r="E26" s="1"/>
      <c r="F26" s="1">
        <f t="shared" si="1"/>
        <v>0</v>
      </c>
    </row>
    <row r="27" spans="1:6" x14ac:dyDescent="0.25">
      <c r="A27" s="82" t="s">
        <v>367</v>
      </c>
      <c r="B27" s="1" t="s">
        <v>229</v>
      </c>
      <c r="C27" s="1"/>
      <c r="D27" s="1"/>
      <c r="E27" s="1"/>
      <c r="F27" s="1">
        <f t="shared" si="1"/>
        <v>0</v>
      </c>
    </row>
    <row r="28" spans="1:6" x14ac:dyDescent="0.25">
      <c r="A28" s="82" t="s">
        <v>368</v>
      </c>
      <c r="B28" s="1" t="s">
        <v>230</v>
      </c>
      <c r="C28" s="1" t="s">
        <v>168</v>
      </c>
      <c r="D28" s="1">
        <v>10</v>
      </c>
      <c r="E28" s="1"/>
      <c r="F28" s="1">
        <f t="shared" si="1"/>
        <v>10</v>
      </c>
    </row>
    <row r="29" spans="1:6" x14ac:dyDescent="0.25">
      <c r="A29" s="82" t="s">
        <v>369</v>
      </c>
      <c r="B29" s="1" t="s">
        <v>231</v>
      </c>
      <c r="C29" s="1" t="s">
        <v>168</v>
      </c>
      <c r="D29" s="1">
        <v>20</v>
      </c>
      <c r="E29" s="1"/>
      <c r="F29" s="1">
        <f t="shared" si="1"/>
        <v>20</v>
      </c>
    </row>
    <row r="30" spans="1:6" ht="75" x14ac:dyDescent="0.25">
      <c r="A30" s="82" t="s">
        <v>370</v>
      </c>
      <c r="B30" s="5" t="s">
        <v>232</v>
      </c>
      <c r="C30" s="1" t="s">
        <v>85</v>
      </c>
      <c r="D30" s="1">
        <v>1</v>
      </c>
      <c r="E30" s="1"/>
      <c r="F30" s="1">
        <f t="shared" si="1"/>
        <v>1</v>
      </c>
    </row>
  </sheetData>
  <mergeCells count="10">
    <mergeCell ref="B14:F14"/>
    <mergeCell ref="B16:F16"/>
    <mergeCell ref="B18:F18"/>
    <mergeCell ref="B20:F20"/>
    <mergeCell ref="A1:F1"/>
    <mergeCell ref="A2:F2"/>
    <mergeCell ref="A3:F3"/>
    <mergeCell ref="B5:F5"/>
    <mergeCell ref="B7:F7"/>
    <mergeCell ref="B9:F9"/>
  </mergeCells>
  <pageMargins left="0.7" right="0.7" top="0.75" bottom="0.75" header="0.3" footer="0.3"/>
  <pageSetup paperSize="0" orientation="portrait" horizontalDpi="0" verticalDpi="0" copies="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83"/>
  <sheetViews>
    <sheetView topLeftCell="A64" workbookViewId="0">
      <selection activeCell="B76" sqref="B76:H76"/>
    </sheetView>
  </sheetViews>
  <sheetFormatPr defaultRowHeight="15" x14ac:dyDescent="0.25"/>
  <cols>
    <col min="1" max="1" width="9.140625" style="34"/>
    <col min="2" max="2" width="26.85546875" customWidth="1"/>
    <col min="8" max="8" width="10.140625" customWidth="1"/>
  </cols>
  <sheetData>
    <row r="1" spans="1:8" ht="32.25" customHeight="1" x14ac:dyDescent="0.25">
      <c r="A1" s="138" t="str">
        <f>'C-CW-SHEET'!A1:F1</f>
        <v>GGHS Mari Kanjoor District Attock
Construction of 01. No. Additional C/Room &amp; Rehabilitation of Existing Building</v>
      </c>
      <c r="B1" s="138"/>
      <c r="C1" s="138"/>
      <c r="D1" s="138"/>
      <c r="E1" s="138"/>
      <c r="F1" s="138"/>
      <c r="G1" s="138"/>
      <c r="H1" s="138"/>
    </row>
    <row r="2" spans="1:8" x14ac:dyDescent="0.25">
      <c r="A2" s="119"/>
      <c r="B2" s="119"/>
      <c r="C2" s="119"/>
      <c r="D2" s="119"/>
      <c r="E2" s="119"/>
      <c r="F2" s="119"/>
      <c r="G2" s="119"/>
      <c r="H2" s="119"/>
    </row>
    <row r="3" spans="1:8" ht="64.5" customHeight="1" x14ac:dyDescent="0.25">
      <c r="A3" s="36" t="s">
        <v>289</v>
      </c>
      <c r="B3" s="124" t="str">
        <f>'C-EW-SHEET'!B5</f>
        <v>Supply and erection of tube light, including rod, choke, starter with frame, flexible wire, including connection from ceiling rose, etc., complete. ii) single rod (40 watts) with one choke and one starter.</v>
      </c>
      <c r="C3" s="125"/>
      <c r="D3" s="125"/>
      <c r="E3" s="125"/>
      <c r="F3" s="125"/>
      <c r="G3" s="125"/>
      <c r="H3" s="126"/>
    </row>
    <row r="4" spans="1:8" s="3" customFormat="1" x14ac:dyDescent="0.25">
      <c r="A4" s="127" t="s">
        <v>290</v>
      </c>
      <c r="B4" s="129" t="s">
        <v>25</v>
      </c>
      <c r="C4" s="129" t="s">
        <v>26</v>
      </c>
      <c r="D4" s="129" t="s">
        <v>291</v>
      </c>
      <c r="E4" s="131" t="s">
        <v>292</v>
      </c>
      <c r="F4" s="131"/>
      <c r="G4" s="131"/>
      <c r="H4" s="129" t="s">
        <v>27</v>
      </c>
    </row>
    <row r="5" spans="1:8" s="3" customFormat="1" x14ac:dyDescent="0.25">
      <c r="A5" s="128"/>
      <c r="B5" s="130"/>
      <c r="C5" s="130"/>
      <c r="D5" s="130"/>
      <c r="E5" s="14" t="s">
        <v>293</v>
      </c>
      <c r="F5" s="14" t="s">
        <v>294</v>
      </c>
      <c r="G5" s="14" t="s">
        <v>295</v>
      </c>
      <c r="H5" s="130"/>
    </row>
    <row r="6" spans="1:8" x14ac:dyDescent="0.25">
      <c r="A6" s="33"/>
      <c r="B6" s="51" t="s">
        <v>338</v>
      </c>
      <c r="C6" s="2" t="s">
        <v>85</v>
      </c>
      <c r="D6" s="2">
        <v>1</v>
      </c>
      <c r="E6" s="2">
        <v>8</v>
      </c>
      <c r="F6" s="2"/>
      <c r="G6" s="2"/>
      <c r="H6" s="2">
        <f>E6*D6</f>
        <v>8</v>
      </c>
    </row>
    <row r="7" spans="1:8" x14ac:dyDescent="0.25">
      <c r="A7" s="33"/>
      <c r="B7" s="2"/>
      <c r="C7" s="121" t="s">
        <v>305</v>
      </c>
      <c r="D7" s="122"/>
      <c r="E7" s="122"/>
      <c r="F7" s="122"/>
      <c r="G7" s="123"/>
      <c r="H7" s="2">
        <f>SUM(H6:H6)</f>
        <v>8</v>
      </c>
    </row>
    <row r="8" spans="1:8" x14ac:dyDescent="0.25">
      <c r="A8" s="33"/>
      <c r="B8" s="2"/>
      <c r="C8" s="121" t="s">
        <v>306</v>
      </c>
      <c r="D8" s="122"/>
      <c r="E8" s="122"/>
      <c r="F8" s="122"/>
      <c r="G8" s="123"/>
      <c r="H8" s="16"/>
    </row>
    <row r="9" spans="1:8" x14ac:dyDescent="0.25">
      <c r="A9" s="33"/>
      <c r="B9" s="57"/>
      <c r="C9" s="122" t="s">
        <v>307</v>
      </c>
      <c r="D9" s="122"/>
      <c r="E9" s="122"/>
      <c r="F9" s="122"/>
      <c r="G9" s="122"/>
      <c r="H9" s="58"/>
    </row>
    <row r="10" spans="1:8" ht="64.5" customHeight="1" x14ac:dyDescent="0.25">
      <c r="A10" s="36" t="s">
        <v>289</v>
      </c>
      <c r="B10" s="124" t="str">
        <f>'C-EW-SHEET'!B6</f>
        <v>Providing and fixing Copper winded ceiling fan made of Pak/Younas/G.F.C or NEECA approved equivalent i/c the cost of necessary cable and hardware for connection as approved and directed by Engineer Incharge. iii) 56" dia</v>
      </c>
      <c r="C10" s="125"/>
      <c r="D10" s="125"/>
      <c r="E10" s="125"/>
      <c r="F10" s="125"/>
      <c r="G10" s="125"/>
      <c r="H10" s="126"/>
    </row>
    <row r="11" spans="1:8" s="3" customFormat="1" x14ac:dyDescent="0.25">
      <c r="A11" s="127" t="s">
        <v>290</v>
      </c>
      <c r="B11" s="129" t="s">
        <v>25</v>
      </c>
      <c r="C11" s="129" t="s">
        <v>26</v>
      </c>
      <c r="D11" s="129" t="s">
        <v>291</v>
      </c>
      <c r="E11" s="131" t="s">
        <v>292</v>
      </c>
      <c r="F11" s="131"/>
      <c r="G11" s="131"/>
      <c r="H11" s="129" t="s">
        <v>27</v>
      </c>
    </row>
    <row r="12" spans="1:8" s="3" customFormat="1" x14ac:dyDescent="0.25">
      <c r="A12" s="128"/>
      <c r="B12" s="130"/>
      <c r="C12" s="130"/>
      <c r="D12" s="130"/>
      <c r="E12" s="14" t="s">
        <v>293</v>
      </c>
      <c r="F12" s="14" t="s">
        <v>294</v>
      </c>
      <c r="G12" s="14" t="s">
        <v>295</v>
      </c>
      <c r="H12" s="130"/>
    </row>
    <row r="13" spans="1:8" x14ac:dyDescent="0.25">
      <c r="A13" s="33"/>
      <c r="B13" s="51" t="s">
        <v>338</v>
      </c>
      <c r="C13" s="2" t="s">
        <v>85</v>
      </c>
      <c r="D13" s="2">
        <v>1</v>
      </c>
      <c r="E13" s="2">
        <v>4</v>
      </c>
      <c r="F13" s="2"/>
      <c r="G13" s="2"/>
      <c r="H13" s="2">
        <f>E13*D13</f>
        <v>4</v>
      </c>
    </row>
    <row r="14" spans="1:8" x14ac:dyDescent="0.25">
      <c r="A14" s="33"/>
      <c r="B14" s="2"/>
      <c r="C14" s="121" t="s">
        <v>305</v>
      </c>
      <c r="D14" s="122"/>
      <c r="E14" s="122"/>
      <c r="F14" s="122"/>
      <c r="G14" s="123"/>
      <c r="H14" s="2">
        <f>SUM(H13:H13)</f>
        <v>4</v>
      </c>
    </row>
    <row r="15" spans="1:8" x14ac:dyDescent="0.25">
      <c r="A15" s="33"/>
      <c r="B15" s="2"/>
      <c r="C15" s="121" t="s">
        <v>306</v>
      </c>
      <c r="D15" s="122"/>
      <c r="E15" s="122"/>
      <c r="F15" s="122"/>
      <c r="G15" s="123"/>
      <c r="H15" s="16"/>
    </row>
    <row r="16" spans="1:8" x14ac:dyDescent="0.25">
      <c r="A16" s="33"/>
      <c r="B16" s="57"/>
      <c r="C16" s="122" t="s">
        <v>307</v>
      </c>
      <c r="D16" s="122"/>
      <c r="E16" s="122"/>
      <c r="F16" s="122"/>
      <c r="G16" s="122"/>
      <c r="H16" s="58"/>
    </row>
    <row r="17" spans="1:8" ht="110.25" customHeight="1" x14ac:dyDescent="0.25">
      <c r="A17" s="36" t="s">
        <v>289</v>
      </c>
      <c r="B17" s="124" t="str">
        <f>'C-EW-SHEET'!B8</f>
        <v xml:space="preserve">P/F wall mounted DB (Distribution Board) made with 16SWG Sheet (Recessded/Surface mounted Type), Powder coated Paint, i/c the cost of Lock, Indication lights,Thimble, Copper Comb, Wiring, Netural &amp; Earth Bar, Door Earthing, Digital Voltmeter,Digital Ammeter,Volt Selector Switch,Ammeter selector switch,Current Transformers and Controles Complete in all respect as approved and directed by the Engineer Incharge (Breakers will be Paid Separately).(i) 20~60A </v>
      </c>
      <c r="C17" s="125"/>
      <c r="D17" s="125"/>
      <c r="E17" s="125"/>
      <c r="F17" s="125"/>
      <c r="G17" s="125"/>
      <c r="H17" s="126"/>
    </row>
    <row r="18" spans="1:8" s="3" customFormat="1" x14ac:dyDescent="0.25">
      <c r="A18" s="127" t="s">
        <v>290</v>
      </c>
      <c r="B18" s="129" t="s">
        <v>25</v>
      </c>
      <c r="C18" s="129" t="s">
        <v>26</v>
      </c>
      <c r="D18" s="129" t="s">
        <v>291</v>
      </c>
      <c r="E18" s="131" t="s">
        <v>292</v>
      </c>
      <c r="F18" s="131"/>
      <c r="G18" s="131"/>
      <c r="H18" s="129" t="s">
        <v>27</v>
      </c>
    </row>
    <row r="19" spans="1:8" s="3" customFormat="1" x14ac:dyDescent="0.25">
      <c r="A19" s="128"/>
      <c r="B19" s="130"/>
      <c r="C19" s="130"/>
      <c r="D19" s="130"/>
      <c r="E19" s="14" t="s">
        <v>293</v>
      </c>
      <c r="F19" s="14" t="s">
        <v>294</v>
      </c>
      <c r="G19" s="14" t="s">
        <v>295</v>
      </c>
      <c r="H19" s="130"/>
    </row>
    <row r="20" spans="1:8" x14ac:dyDescent="0.25">
      <c r="A20" s="33"/>
      <c r="B20" s="51" t="s">
        <v>338</v>
      </c>
      <c r="C20" s="2" t="s">
        <v>85</v>
      </c>
      <c r="D20" s="2">
        <v>1</v>
      </c>
      <c r="E20" s="2">
        <v>1</v>
      </c>
      <c r="F20" s="2">
        <v>1</v>
      </c>
      <c r="G20" s="2"/>
      <c r="H20" s="2">
        <f>E20*D20</f>
        <v>1</v>
      </c>
    </row>
    <row r="21" spans="1:8" x14ac:dyDescent="0.25">
      <c r="A21" s="33"/>
      <c r="B21" s="2"/>
      <c r="C21" s="121" t="s">
        <v>305</v>
      </c>
      <c r="D21" s="122"/>
      <c r="E21" s="122"/>
      <c r="F21" s="122"/>
      <c r="G21" s="123"/>
      <c r="H21" s="2">
        <f>SUM(H20:H20)</f>
        <v>1</v>
      </c>
    </row>
    <row r="22" spans="1:8" x14ac:dyDescent="0.25">
      <c r="A22" s="33"/>
      <c r="B22" s="2"/>
      <c r="C22" s="121" t="s">
        <v>306</v>
      </c>
      <c r="D22" s="122"/>
      <c r="E22" s="122"/>
      <c r="F22" s="122"/>
      <c r="G22" s="123"/>
      <c r="H22" s="16"/>
    </row>
    <row r="23" spans="1:8" x14ac:dyDescent="0.25">
      <c r="A23" s="33"/>
      <c r="B23" s="57"/>
      <c r="C23" s="122" t="s">
        <v>307</v>
      </c>
      <c r="D23" s="122"/>
      <c r="E23" s="122"/>
      <c r="F23" s="122"/>
      <c r="G23" s="122"/>
      <c r="H23" s="58"/>
    </row>
    <row r="24" spans="1:8" ht="81" customHeight="1" x14ac:dyDescent="0.25">
      <c r="A24" s="36" t="s">
        <v>289</v>
      </c>
      <c r="B24" s="124" t="str">
        <f>'C-EW-SHEET'!B9</f>
        <v>Suppling,Installation and comissioning of MCB (Miniature Circuit Breaker) of specified rating made of LEGRAND FRANCE/ GE U.S.A / SCHNEIDER GERMANY /SIEMEN GERMAN/TERASAKI JAPAN/ ABB SWITZERLAND in prelaid DBs and Panels i/c the cost of screwes,necessary wire complete in all respect as approved and directed by the Engineer</v>
      </c>
      <c r="C24" s="125"/>
      <c r="D24" s="125"/>
      <c r="E24" s="125"/>
      <c r="F24" s="125"/>
      <c r="G24" s="125"/>
      <c r="H24" s="126"/>
    </row>
    <row r="25" spans="1:8" s="3" customFormat="1" x14ac:dyDescent="0.25">
      <c r="A25" s="127" t="s">
        <v>290</v>
      </c>
      <c r="B25" s="129" t="s">
        <v>25</v>
      </c>
      <c r="C25" s="129" t="s">
        <v>26</v>
      </c>
      <c r="D25" s="129" t="s">
        <v>291</v>
      </c>
      <c r="E25" s="131" t="s">
        <v>292</v>
      </c>
      <c r="F25" s="131"/>
      <c r="G25" s="131"/>
      <c r="H25" s="129" t="s">
        <v>27</v>
      </c>
    </row>
    <row r="26" spans="1:8" s="3" customFormat="1" x14ac:dyDescent="0.25">
      <c r="A26" s="128"/>
      <c r="B26" s="130"/>
      <c r="C26" s="130"/>
      <c r="D26" s="130"/>
      <c r="E26" s="14" t="s">
        <v>293</v>
      </c>
      <c r="F26" s="14" t="s">
        <v>294</v>
      </c>
      <c r="G26" s="14" t="s">
        <v>295</v>
      </c>
      <c r="H26" s="130"/>
    </row>
    <row r="27" spans="1:8" x14ac:dyDescent="0.25">
      <c r="A27" s="33"/>
      <c r="B27" s="51" t="str">
        <f>'C-EW-SHEET'!B10</f>
        <v>(ii) 6-40 Amp (6 KA)</v>
      </c>
      <c r="C27" s="2" t="s">
        <v>85</v>
      </c>
      <c r="D27" s="2">
        <v>1</v>
      </c>
      <c r="E27" s="2">
        <v>3</v>
      </c>
      <c r="F27" s="2"/>
      <c r="G27" s="2"/>
      <c r="H27" s="2">
        <f>E27*D27</f>
        <v>3</v>
      </c>
    </row>
    <row r="28" spans="1:8" x14ac:dyDescent="0.25">
      <c r="A28" s="33"/>
      <c r="B28" s="2"/>
      <c r="C28" s="121" t="s">
        <v>305</v>
      </c>
      <c r="D28" s="122"/>
      <c r="E28" s="122"/>
      <c r="F28" s="122"/>
      <c r="G28" s="123"/>
      <c r="H28" s="2">
        <f>SUM(H27:H27)</f>
        <v>3</v>
      </c>
    </row>
    <row r="29" spans="1:8" x14ac:dyDescent="0.25">
      <c r="A29" s="33"/>
      <c r="B29" s="2"/>
      <c r="C29" s="121" t="s">
        <v>306</v>
      </c>
      <c r="D29" s="122"/>
      <c r="E29" s="122"/>
      <c r="F29" s="122"/>
      <c r="G29" s="123"/>
      <c r="H29" s="16"/>
    </row>
    <row r="30" spans="1:8" x14ac:dyDescent="0.25">
      <c r="A30" s="33"/>
      <c r="B30" s="57"/>
      <c r="C30" s="122" t="s">
        <v>307</v>
      </c>
      <c r="D30" s="122"/>
      <c r="E30" s="122"/>
      <c r="F30" s="122"/>
      <c r="G30" s="122"/>
      <c r="H30" s="58"/>
    </row>
    <row r="31" spans="1:8" s="3" customFormat="1" x14ac:dyDescent="0.25">
      <c r="A31" s="127" t="s">
        <v>290</v>
      </c>
      <c r="B31" s="129" t="s">
        <v>25</v>
      </c>
      <c r="C31" s="129" t="s">
        <v>26</v>
      </c>
      <c r="D31" s="129" t="s">
        <v>291</v>
      </c>
      <c r="E31" s="131" t="s">
        <v>292</v>
      </c>
      <c r="F31" s="131"/>
      <c r="G31" s="131"/>
      <c r="H31" s="129" t="s">
        <v>27</v>
      </c>
    </row>
    <row r="32" spans="1:8" s="3" customFormat="1" x14ac:dyDescent="0.25">
      <c r="A32" s="128"/>
      <c r="B32" s="130"/>
      <c r="C32" s="130"/>
      <c r="D32" s="130"/>
      <c r="E32" s="14" t="s">
        <v>293</v>
      </c>
      <c r="F32" s="14" t="s">
        <v>294</v>
      </c>
      <c r="G32" s="14" t="s">
        <v>295</v>
      </c>
      <c r="H32" s="130"/>
    </row>
    <row r="33" spans="1:8" x14ac:dyDescent="0.25">
      <c r="A33" s="33"/>
      <c r="B33" s="2" t="str">
        <f>'C-EW-SHEET'!B11</f>
        <v>(iii) 6-63 Amp (10 KA)</v>
      </c>
      <c r="C33" s="2" t="s">
        <v>85</v>
      </c>
      <c r="D33" s="2">
        <v>1</v>
      </c>
      <c r="E33" s="2">
        <v>1</v>
      </c>
      <c r="F33" s="2"/>
      <c r="G33" s="2"/>
      <c r="H33" s="2">
        <f>E33*D33</f>
        <v>1</v>
      </c>
    </row>
    <row r="34" spans="1:8" x14ac:dyDescent="0.25">
      <c r="A34" s="33"/>
      <c r="B34" s="2"/>
      <c r="C34" s="121" t="s">
        <v>305</v>
      </c>
      <c r="D34" s="122"/>
      <c r="E34" s="122"/>
      <c r="F34" s="122"/>
      <c r="G34" s="123"/>
      <c r="H34" s="2">
        <f>SUM(H33:H33)</f>
        <v>1</v>
      </c>
    </row>
    <row r="35" spans="1:8" x14ac:dyDescent="0.25">
      <c r="A35" s="33"/>
      <c r="B35" s="2"/>
      <c r="C35" s="121" t="s">
        <v>306</v>
      </c>
      <c r="D35" s="122"/>
      <c r="E35" s="122"/>
      <c r="F35" s="122"/>
      <c r="G35" s="123"/>
      <c r="H35" s="16"/>
    </row>
    <row r="36" spans="1:8" x14ac:dyDescent="0.25">
      <c r="A36" s="33"/>
      <c r="B36" s="57"/>
      <c r="C36" s="122" t="s">
        <v>307</v>
      </c>
      <c r="D36" s="122"/>
      <c r="E36" s="122"/>
      <c r="F36" s="122"/>
      <c r="G36" s="122"/>
      <c r="H36" s="58"/>
    </row>
    <row r="37" spans="1:8" ht="84.75" customHeight="1" x14ac:dyDescent="0.25">
      <c r="A37" s="36" t="s">
        <v>289</v>
      </c>
      <c r="B37" s="124" t="str">
        <f>'C-EW-SHEET'!B12</f>
        <v>Supplying ,Installation and commissioning of MCCB (Moulded Case Circuit Breaker) of specified rating made of LEGRAND FRANCE/ GE U.S.A / SCHNEIDER GERMANY / TERASAKI JAPAN/SIEMEN/ABB SWITZERLAND (with fixed Thermal-Magnetic Trip ) in prelaid DBs and Panels i/c the cost of screws, necessary wire complete in all respect as approved and directed by the Engineer Incharge.</v>
      </c>
      <c r="C37" s="125"/>
      <c r="D37" s="125"/>
      <c r="E37" s="125"/>
      <c r="F37" s="125"/>
      <c r="G37" s="125"/>
      <c r="H37" s="126"/>
    </row>
    <row r="38" spans="1:8" s="3" customFormat="1" x14ac:dyDescent="0.25">
      <c r="A38" s="127" t="s">
        <v>290</v>
      </c>
      <c r="B38" s="129" t="s">
        <v>25</v>
      </c>
      <c r="C38" s="129" t="s">
        <v>26</v>
      </c>
      <c r="D38" s="129" t="s">
        <v>291</v>
      </c>
      <c r="E38" s="131" t="s">
        <v>292</v>
      </c>
      <c r="F38" s="131"/>
      <c r="G38" s="131"/>
      <c r="H38" s="129" t="s">
        <v>27</v>
      </c>
    </row>
    <row r="39" spans="1:8" s="3" customFormat="1" x14ac:dyDescent="0.25">
      <c r="A39" s="128"/>
      <c r="B39" s="130"/>
      <c r="C39" s="130"/>
      <c r="D39" s="130"/>
      <c r="E39" s="14" t="s">
        <v>293</v>
      </c>
      <c r="F39" s="14" t="s">
        <v>294</v>
      </c>
      <c r="G39" s="14" t="s">
        <v>295</v>
      </c>
      <c r="H39" s="130"/>
    </row>
    <row r="40" spans="1:8" x14ac:dyDescent="0.25">
      <c r="A40" s="33"/>
      <c r="B40" s="35" t="str">
        <f>'C-EW-SHEET'!B13</f>
        <v>(ii) 15-100 Amp (10 KA,15KA)</v>
      </c>
      <c r="C40" s="35" t="s">
        <v>85</v>
      </c>
      <c r="D40" s="35">
        <v>1</v>
      </c>
      <c r="E40" s="35">
        <v>1</v>
      </c>
      <c r="F40" s="35"/>
      <c r="G40" s="35"/>
      <c r="H40" s="35">
        <f>E40*D40</f>
        <v>1</v>
      </c>
    </row>
    <row r="41" spans="1:8" x14ac:dyDescent="0.25">
      <c r="A41" s="33"/>
      <c r="B41" s="35"/>
      <c r="C41" s="145" t="s">
        <v>305</v>
      </c>
      <c r="D41" s="144"/>
      <c r="E41" s="144"/>
      <c r="F41" s="144"/>
      <c r="G41" s="146"/>
      <c r="H41" s="35">
        <f>SUM(H40:H40)</f>
        <v>1</v>
      </c>
    </row>
    <row r="42" spans="1:8" x14ac:dyDescent="0.25">
      <c r="A42" s="33"/>
      <c r="B42" s="35"/>
      <c r="C42" s="145" t="s">
        <v>306</v>
      </c>
      <c r="D42" s="144"/>
      <c r="E42" s="144"/>
      <c r="F42" s="144"/>
      <c r="G42" s="146"/>
      <c r="H42" s="40"/>
    </row>
    <row r="43" spans="1:8" x14ac:dyDescent="0.25">
      <c r="A43" s="33"/>
      <c r="B43" s="37"/>
      <c r="C43" s="144" t="s">
        <v>307</v>
      </c>
      <c r="D43" s="144"/>
      <c r="E43" s="144"/>
      <c r="F43" s="144"/>
      <c r="G43" s="144"/>
      <c r="H43" s="59"/>
    </row>
    <row r="44" spans="1:8" s="3" customFormat="1" x14ac:dyDescent="0.25">
      <c r="A44" s="127" t="s">
        <v>290</v>
      </c>
      <c r="B44" s="129" t="s">
        <v>25</v>
      </c>
      <c r="C44" s="129" t="s">
        <v>26</v>
      </c>
      <c r="D44" s="129" t="s">
        <v>291</v>
      </c>
      <c r="E44" s="131" t="s">
        <v>292</v>
      </c>
      <c r="F44" s="131"/>
      <c r="G44" s="131"/>
      <c r="H44" s="129" t="s">
        <v>27</v>
      </c>
    </row>
    <row r="45" spans="1:8" s="3" customFormat="1" x14ac:dyDescent="0.25">
      <c r="A45" s="128"/>
      <c r="B45" s="130"/>
      <c r="C45" s="130"/>
      <c r="D45" s="130"/>
      <c r="E45" s="14" t="s">
        <v>293</v>
      </c>
      <c r="F45" s="14" t="s">
        <v>294</v>
      </c>
      <c r="G45" s="14" t="s">
        <v>295</v>
      </c>
      <c r="H45" s="130"/>
    </row>
    <row r="46" spans="1:8" x14ac:dyDescent="0.25">
      <c r="A46" s="33"/>
      <c r="B46" s="51" t="str">
        <f>'C-EW-SHEET'!B14</f>
        <v>(i) 15-63 Amp(7.5 KA)</v>
      </c>
      <c r="C46" s="2" t="s">
        <v>85</v>
      </c>
      <c r="D46" s="2">
        <v>1</v>
      </c>
      <c r="E46" s="2">
        <v>1</v>
      </c>
      <c r="F46" s="2"/>
      <c r="G46" s="2"/>
      <c r="H46" s="2">
        <f>E46*D46</f>
        <v>1</v>
      </c>
    </row>
    <row r="47" spans="1:8" x14ac:dyDescent="0.25">
      <c r="A47" s="33"/>
      <c r="B47" s="2"/>
      <c r="C47" s="121" t="s">
        <v>305</v>
      </c>
      <c r="D47" s="122"/>
      <c r="E47" s="122"/>
      <c r="F47" s="122"/>
      <c r="G47" s="123"/>
      <c r="H47" s="2">
        <f>SUM(H46:H46)</f>
        <v>1</v>
      </c>
    </row>
    <row r="48" spans="1:8" x14ac:dyDescent="0.25">
      <c r="A48" s="33"/>
      <c r="B48" s="2"/>
      <c r="C48" s="121" t="s">
        <v>306</v>
      </c>
      <c r="D48" s="122"/>
      <c r="E48" s="122"/>
      <c r="F48" s="122"/>
      <c r="G48" s="123"/>
      <c r="H48" s="16"/>
    </row>
    <row r="49" spans="1:8" x14ac:dyDescent="0.25">
      <c r="A49" s="33"/>
      <c r="B49" s="57"/>
      <c r="C49" s="122" t="s">
        <v>307</v>
      </c>
      <c r="D49" s="122"/>
      <c r="E49" s="122"/>
      <c r="F49" s="122"/>
      <c r="G49" s="122"/>
      <c r="H49" s="58"/>
    </row>
    <row r="50" spans="1:8" ht="147" customHeight="1" x14ac:dyDescent="0.25">
      <c r="A50" s="36" t="s">
        <v>289</v>
      </c>
      <c r="B50" s="124" t="str">
        <f>'C-EW-SHEET'!B15</f>
        <v xml:space="preserve">P/F floor mounted Electric Panel board of required depth and size, fabricarted with 14SWG M.S sheet (Indoor/Outdoor Type),derusting, zinc Phosphated, finish with electro static powder coating in approved colour i/c the cost of Lock, Indication lights, Brass glands, Netural &amp; Earth bar, Digital volt meter/ Amp meter, Slector switchs, Current Transformers, Controles, Channels, Copper bus bars of specified capacity ,Door Earthing, complete in all respects as approved and directed by theEngineer Incharge (Breakers will be Paid Separately).i) LT Switchboards
a) 2.50 Ft deep
(i)250~600A </v>
      </c>
      <c r="C50" s="125"/>
      <c r="D50" s="125"/>
      <c r="E50" s="125"/>
      <c r="F50" s="125"/>
      <c r="G50" s="125"/>
      <c r="H50" s="126"/>
    </row>
    <row r="51" spans="1:8" s="3" customFormat="1" x14ac:dyDescent="0.25">
      <c r="A51" s="127" t="s">
        <v>290</v>
      </c>
      <c r="B51" s="129" t="s">
        <v>25</v>
      </c>
      <c r="C51" s="129" t="s">
        <v>26</v>
      </c>
      <c r="D51" s="129" t="s">
        <v>291</v>
      </c>
      <c r="E51" s="131" t="s">
        <v>292</v>
      </c>
      <c r="F51" s="131"/>
      <c r="G51" s="131"/>
      <c r="H51" s="129" t="s">
        <v>27</v>
      </c>
    </row>
    <row r="52" spans="1:8" s="3" customFormat="1" x14ac:dyDescent="0.25">
      <c r="A52" s="128"/>
      <c r="B52" s="130"/>
      <c r="C52" s="130"/>
      <c r="D52" s="130"/>
      <c r="E52" s="14" t="s">
        <v>293</v>
      </c>
      <c r="F52" s="14" t="s">
        <v>294</v>
      </c>
      <c r="G52" s="14" t="s">
        <v>295</v>
      </c>
      <c r="H52" s="130"/>
    </row>
    <row r="53" spans="1:8" x14ac:dyDescent="0.25">
      <c r="A53" s="33"/>
      <c r="B53" s="51" t="s">
        <v>339</v>
      </c>
      <c r="C53" s="2" t="s">
        <v>85</v>
      </c>
      <c r="D53" s="2">
        <v>1</v>
      </c>
      <c r="E53" s="2">
        <v>1</v>
      </c>
      <c r="F53" s="2"/>
      <c r="G53" s="2"/>
      <c r="H53" s="2">
        <f>E53*D53</f>
        <v>1</v>
      </c>
    </row>
    <row r="54" spans="1:8" x14ac:dyDescent="0.25">
      <c r="A54" s="33"/>
      <c r="B54" s="2"/>
      <c r="C54" s="121" t="s">
        <v>305</v>
      </c>
      <c r="D54" s="122"/>
      <c r="E54" s="122"/>
      <c r="F54" s="122"/>
      <c r="G54" s="123"/>
      <c r="H54" s="2">
        <f>SUM(H53:H53)</f>
        <v>1</v>
      </c>
    </row>
    <row r="55" spans="1:8" x14ac:dyDescent="0.25">
      <c r="A55" s="33"/>
      <c r="B55" s="2"/>
      <c r="C55" s="121" t="s">
        <v>306</v>
      </c>
      <c r="D55" s="122"/>
      <c r="E55" s="122"/>
      <c r="F55" s="122"/>
      <c r="G55" s="123"/>
      <c r="H55" s="16"/>
    </row>
    <row r="56" spans="1:8" x14ac:dyDescent="0.25">
      <c r="A56" s="33"/>
      <c r="B56" s="57"/>
      <c r="C56" s="122" t="s">
        <v>307</v>
      </c>
      <c r="D56" s="122"/>
      <c r="E56" s="122"/>
      <c r="F56" s="122"/>
      <c r="G56" s="122"/>
      <c r="H56" s="58"/>
    </row>
    <row r="57" spans="1:8" ht="68.25" customHeight="1" x14ac:dyDescent="0.25">
      <c r="A57" s="36" t="s">
        <v>289</v>
      </c>
      <c r="B57" s="124" t="str">
        <f>'C-EW-SHEET'!B16</f>
        <v>Supply and erection of single core PVC insulated copper conductor cables, in prelaid PVC pipe/M.S. conduit/G.I pipe/wooden strip batten/wooden casing an capping/G.I. wire/trenches (rate for cables only):</v>
      </c>
      <c r="C57" s="125"/>
      <c r="D57" s="125"/>
      <c r="E57" s="125"/>
      <c r="F57" s="125"/>
      <c r="G57" s="125"/>
      <c r="H57" s="126"/>
    </row>
    <row r="58" spans="1:8" s="3" customFormat="1" x14ac:dyDescent="0.25">
      <c r="A58" s="127" t="s">
        <v>290</v>
      </c>
      <c r="B58" s="129" t="s">
        <v>25</v>
      </c>
      <c r="C58" s="129" t="s">
        <v>26</v>
      </c>
      <c r="D58" s="129" t="s">
        <v>291</v>
      </c>
      <c r="E58" s="131" t="s">
        <v>292</v>
      </c>
      <c r="F58" s="131"/>
      <c r="G58" s="131"/>
      <c r="H58" s="129" t="s">
        <v>27</v>
      </c>
    </row>
    <row r="59" spans="1:8" s="3" customFormat="1" x14ac:dyDescent="0.25">
      <c r="A59" s="128"/>
      <c r="B59" s="130"/>
      <c r="C59" s="130"/>
      <c r="D59" s="130"/>
      <c r="E59" s="14" t="s">
        <v>293</v>
      </c>
      <c r="F59" s="14" t="s">
        <v>294</v>
      </c>
      <c r="G59" s="14" t="s">
        <v>295</v>
      </c>
      <c r="H59" s="130"/>
    </row>
    <row r="60" spans="1:8" x14ac:dyDescent="0.25">
      <c r="A60" s="33"/>
      <c r="B60" s="51" t="str">
        <f>'C-EW-SHEET'!B17</f>
        <v>v) 7/1.12 mm (7/0.044")</v>
      </c>
      <c r="C60" s="2" t="s">
        <v>85</v>
      </c>
      <c r="D60" s="2">
        <v>1</v>
      </c>
      <c r="E60" s="2">
        <v>50</v>
      </c>
      <c r="F60" s="2"/>
      <c r="G60" s="2"/>
      <c r="H60" s="2">
        <f>E60*D60</f>
        <v>50</v>
      </c>
    </row>
    <row r="61" spans="1:8" x14ac:dyDescent="0.25">
      <c r="A61" s="33"/>
      <c r="B61" s="2"/>
      <c r="C61" s="121" t="s">
        <v>305</v>
      </c>
      <c r="D61" s="122"/>
      <c r="E61" s="122"/>
      <c r="F61" s="122"/>
      <c r="G61" s="123"/>
      <c r="H61" s="2">
        <f>SUM(H60:H60)</f>
        <v>50</v>
      </c>
    </row>
    <row r="62" spans="1:8" x14ac:dyDescent="0.25">
      <c r="A62" s="33"/>
      <c r="B62" s="2"/>
      <c r="C62" s="121" t="s">
        <v>306</v>
      </c>
      <c r="D62" s="122"/>
      <c r="E62" s="122"/>
      <c r="F62" s="122"/>
      <c r="G62" s="123"/>
      <c r="H62" s="16"/>
    </row>
    <row r="63" spans="1:8" x14ac:dyDescent="0.25">
      <c r="A63" s="33"/>
      <c r="B63" s="57"/>
      <c r="C63" s="122" t="s">
        <v>307</v>
      </c>
      <c r="D63" s="122"/>
      <c r="E63" s="122"/>
      <c r="F63" s="122"/>
      <c r="G63" s="122"/>
      <c r="H63" s="58"/>
    </row>
    <row r="64" spans="1:8" ht="71.25" customHeight="1" x14ac:dyDescent="0.25">
      <c r="A64" s="36" t="s">
        <v>289</v>
      </c>
      <c r="B64" s="124" t="str">
        <f>'C-EW-SHEET'!B19</f>
        <v>P/F PVC double layer Switch kit Face plate with specified switch holes i/c the cost of switches / sockets / dimmer made of Hi-Life / Bush / Schenider, screws complete as approved and directed by the Engineer Incharge</v>
      </c>
      <c r="C64" s="125"/>
      <c r="D64" s="125"/>
      <c r="E64" s="125"/>
      <c r="F64" s="125"/>
      <c r="G64" s="125"/>
      <c r="H64" s="126"/>
    </row>
    <row r="65" spans="1:8" s="3" customFormat="1" x14ac:dyDescent="0.25">
      <c r="A65" s="127" t="s">
        <v>290</v>
      </c>
      <c r="B65" s="129" t="s">
        <v>25</v>
      </c>
      <c r="C65" s="129" t="s">
        <v>26</v>
      </c>
      <c r="D65" s="129" t="s">
        <v>291</v>
      </c>
      <c r="E65" s="131" t="s">
        <v>292</v>
      </c>
      <c r="F65" s="131"/>
      <c r="G65" s="131"/>
      <c r="H65" s="129" t="s">
        <v>27</v>
      </c>
    </row>
    <row r="66" spans="1:8" s="3" customFormat="1" x14ac:dyDescent="0.25">
      <c r="A66" s="128"/>
      <c r="B66" s="130"/>
      <c r="C66" s="130"/>
      <c r="D66" s="130"/>
      <c r="E66" s="14" t="s">
        <v>293</v>
      </c>
      <c r="F66" s="14" t="s">
        <v>294</v>
      </c>
      <c r="G66" s="14" t="s">
        <v>295</v>
      </c>
      <c r="H66" s="130"/>
    </row>
    <row r="67" spans="1:8" x14ac:dyDescent="0.25">
      <c r="A67" s="33"/>
      <c r="B67" s="51" t="str">
        <f>'C-EW-SHEET'!B20</f>
        <v>(ii) 05 Gange</v>
      </c>
      <c r="C67" s="2" t="s">
        <v>85</v>
      </c>
      <c r="D67" s="2">
        <v>1</v>
      </c>
      <c r="E67" s="2">
        <v>1</v>
      </c>
      <c r="F67" s="2"/>
      <c r="G67" s="2"/>
      <c r="H67" s="2">
        <f>E67*D67</f>
        <v>1</v>
      </c>
    </row>
    <row r="68" spans="1:8" ht="30" x14ac:dyDescent="0.25">
      <c r="A68" s="33"/>
      <c r="B68" s="49" t="str">
        <f>'C-EW-SHEET'!B21</f>
        <v>(iv) Three pin Light Plug 10/13 Amp</v>
      </c>
      <c r="C68" s="57"/>
      <c r="D68" s="7">
        <v>1</v>
      </c>
      <c r="E68" s="7">
        <v>2</v>
      </c>
      <c r="F68" s="7"/>
      <c r="G68" s="17"/>
      <c r="H68" s="2">
        <f t="shared" ref="H68:H72" si="0">E68*D68</f>
        <v>2</v>
      </c>
    </row>
    <row r="69" spans="1:8" x14ac:dyDescent="0.25">
      <c r="A69" s="33"/>
      <c r="B69" s="51" t="str">
        <f>'C-EW-SHEET'!B22</f>
        <v>(vi) Fan Dimme</v>
      </c>
      <c r="C69" s="57"/>
      <c r="D69" s="7">
        <v>1</v>
      </c>
      <c r="E69" s="7">
        <v>6</v>
      </c>
      <c r="F69" s="7"/>
      <c r="G69" s="17"/>
      <c r="H69" s="2">
        <f t="shared" si="0"/>
        <v>6</v>
      </c>
    </row>
    <row r="70" spans="1:8" x14ac:dyDescent="0.25">
      <c r="A70" s="33"/>
      <c r="B70" s="51" t="str">
        <f>'C-EW-SHEET'!B23</f>
        <v>(vii) Bell push</v>
      </c>
      <c r="C70" s="57"/>
      <c r="D70" s="7">
        <v>1</v>
      </c>
      <c r="E70" s="7">
        <v>14</v>
      </c>
      <c r="F70" s="7"/>
      <c r="G70" s="17"/>
      <c r="H70" s="2">
        <f t="shared" si="0"/>
        <v>14</v>
      </c>
    </row>
    <row r="71" spans="1:8" x14ac:dyDescent="0.25">
      <c r="A71" s="33"/>
      <c r="B71" s="2"/>
      <c r="C71" s="57"/>
      <c r="D71" s="7"/>
      <c r="E71" s="7"/>
      <c r="F71" s="7"/>
      <c r="G71" s="17"/>
      <c r="H71" s="2">
        <f t="shared" si="0"/>
        <v>0</v>
      </c>
    </row>
    <row r="72" spans="1:8" x14ac:dyDescent="0.25">
      <c r="A72" s="33"/>
      <c r="B72" s="2"/>
      <c r="C72" s="121" t="s">
        <v>305</v>
      </c>
      <c r="D72" s="122"/>
      <c r="E72" s="122"/>
      <c r="F72" s="122"/>
      <c r="G72" s="123"/>
      <c r="H72" s="2">
        <f t="shared" si="0"/>
        <v>0</v>
      </c>
    </row>
    <row r="73" spans="1:8" x14ac:dyDescent="0.25">
      <c r="A73" s="33"/>
      <c r="B73" s="2"/>
      <c r="C73" s="121" t="s">
        <v>306</v>
      </c>
      <c r="D73" s="122"/>
      <c r="E73" s="122"/>
      <c r="F73" s="122"/>
      <c r="G73" s="123"/>
      <c r="H73" s="16"/>
    </row>
    <row r="74" spans="1:8" x14ac:dyDescent="0.25">
      <c r="A74" s="33"/>
      <c r="B74" s="57"/>
      <c r="C74" s="122" t="s">
        <v>307</v>
      </c>
      <c r="D74" s="122"/>
      <c r="E74" s="122"/>
      <c r="F74" s="122"/>
      <c r="G74" s="122"/>
      <c r="H74" s="58"/>
    </row>
    <row r="76" spans="1:8" ht="72.75" customHeight="1" x14ac:dyDescent="0.25">
      <c r="A76" s="36" t="s">
        <v>289</v>
      </c>
      <c r="B76" s="124" t="s">
        <v>159</v>
      </c>
      <c r="C76" s="125"/>
      <c r="D76" s="125"/>
      <c r="E76" s="125"/>
      <c r="F76" s="125"/>
      <c r="G76" s="125"/>
      <c r="H76" s="126"/>
    </row>
    <row r="77" spans="1:8" s="3" customFormat="1" x14ac:dyDescent="0.25">
      <c r="A77" s="127" t="s">
        <v>290</v>
      </c>
      <c r="B77" s="129" t="s">
        <v>25</v>
      </c>
      <c r="C77" s="129" t="s">
        <v>26</v>
      </c>
      <c r="D77" s="129" t="s">
        <v>291</v>
      </c>
      <c r="E77" s="131" t="s">
        <v>292</v>
      </c>
      <c r="F77" s="131"/>
      <c r="G77" s="131"/>
      <c r="H77" s="129" t="s">
        <v>27</v>
      </c>
    </row>
    <row r="78" spans="1:8" s="3" customFormat="1" x14ac:dyDescent="0.25">
      <c r="A78" s="128"/>
      <c r="B78" s="130"/>
      <c r="C78" s="130"/>
      <c r="D78" s="130"/>
      <c r="E78" s="14" t="s">
        <v>293</v>
      </c>
      <c r="F78" s="14" t="s">
        <v>294</v>
      </c>
      <c r="G78" s="14" t="s">
        <v>295</v>
      </c>
      <c r="H78" s="130"/>
    </row>
    <row r="79" spans="1:8" ht="45" x14ac:dyDescent="0.25">
      <c r="A79" s="33"/>
      <c r="B79" s="49" t="str">
        <f>'C-EW-SHEET'!B25</f>
        <v>(vi) Push Button ON/OFF (Make: Schneider/Himal/Eqv.)</v>
      </c>
      <c r="C79" s="57"/>
      <c r="D79" s="7">
        <v>1</v>
      </c>
      <c r="E79" s="7">
        <v>14</v>
      </c>
      <c r="F79" s="7"/>
      <c r="G79" s="17"/>
      <c r="H79" s="2">
        <f t="shared" ref="H79:H81" si="1">E79*D79</f>
        <v>14</v>
      </c>
    </row>
    <row r="80" spans="1:8" x14ac:dyDescent="0.25">
      <c r="A80" s="33"/>
      <c r="B80" s="2"/>
      <c r="C80" s="57"/>
      <c r="D80" s="7"/>
      <c r="E80" s="7"/>
      <c r="F80" s="7"/>
      <c r="G80" s="17"/>
      <c r="H80" s="2">
        <f t="shared" si="1"/>
        <v>0</v>
      </c>
    </row>
    <row r="81" spans="1:8" x14ac:dyDescent="0.25">
      <c r="A81" s="33"/>
      <c r="B81" s="2"/>
      <c r="C81" s="121" t="s">
        <v>305</v>
      </c>
      <c r="D81" s="122"/>
      <c r="E81" s="122"/>
      <c r="F81" s="122"/>
      <c r="G81" s="123"/>
      <c r="H81" s="2">
        <f t="shared" si="1"/>
        <v>0</v>
      </c>
    </row>
    <row r="82" spans="1:8" x14ac:dyDescent="0.25">
      <c r="A82" s="33"/>
      <c r="B82" s="2"/>
      <c r="C82" s="121" t="s">
        <v>306</v>
      </c>
      <c r="D82" s="122"/>
      <c r="E82" s="122"/>
      <c r="F82" s="122"/>
      <c r="G82" s="123"/>
      <c r="H82" s="16"/>
    </row>
    <row r="83" spans="1:8" x14ac:dyDescent="0.25">
      <c r="A83" s="33"/>
      <c r="B83" s="57"/>
      <c r="C83" s="122" t="s">
        <v>307</v>
      </c>
      <c r="D83" s="122"/>
      <c r="E83" s="122"/>
      <c r="F83" s="122"/>
      <c r="G83" s="122"/>
      <c r="H83" s="58"/>
    </row>
  </sheetData>
  <mergeCells count="110">
    <mergeCell ref="C81:G81"/>
    <mergeCell ref="C82:G82"/>
    <mergeCell ref="C83:G83"/>
    <mergeCell ref="C72:G72"/>
    <mergeCell ref="C73:G73"/>
    <mergeCell ref="C74:G74"/>
    <mergeCell ref="B76:H76"/>
    <mergeCell ref="A77:A78"/>
    <mergeCell ref="B77:B78"/>
    <mergeCell ref="C77:C78"/>
    <mergeCell ref="D77:D78"/>
    <mergeCell ref="E77:G77"/>
    <mergeCell ref="H77:H78"/>
    <mergeCell ref="C61:G61"/>
    <mergeCell ref="C62:G62"/>
    <mergeCell ref="C63:G63"/>
    <mergeCell ref="B64:H64"/>
    <mergeCell ref="A65:A66"/>
    <mergeCell ref="B65:B66"/>
    <mergeCell ref="C65:C66"/>
    <mergeCell ref="D65:D66"/>
    <mergeCell ref="E65:G65"/>
    <mergeCell ref="H65:H66"/>
    <mergeCell ref="C54:G54"/>
    <mergeCell ref="C55:G55"/>
    <mergeCell ref="C56:G56"/>
    <mergeCell ref="B57:H57"/>
    <mergeCell ref="A58:A59"/>
    <mergeCell ref="B58:B59"/>
    <mergeCell ref="C58:C59"/>
    <mergeCell ref="D58:D59"/>
    <mergeCell ref="E58:G58"/>
    <mergeCell ref="H58:H59"/>
    <mergeCell ref="C47:G47"/>
    <mergeCell ref="C48:G48"/>
    <mergeCell ref="C49:G49"/>
    <mergeCell ref="B50:H50"/>
    <mergeCell ref="A51:A52"/>
    <mergeCell ref="B51:B52"/>
    <mergeCell ref="C51:C52"/>
    <mergeCell ref="D51:D52"/>
    <mergeCell ref="E51:G51"/>
    <mergeCell ref="H51:H52"/>
    <mergeCell ref="C41:G41"/>
    <mergeCell ref="C42:G42"/>
    <mergeCell ref="C43:G43"/>
    <mergeCell ref="A44:A45"/>
    <mergeCell ref="B44:B45"/>
    <mergeCell ref="C44:C45"/>
    <mergeCell ref="D44:D45"/>
    <mergeCell ref="E44:G44"/>
    <mergeCell ref="H44:H45"/>
    <mergeCell ref="C34:G34"/>
    <mergeCell ref="C35:G35"/>
    <mergeCell ref="C36:G36"/>
    <mergeCell ref="B37:H37"/>
    <mergeCell ref="A38:A39"/>
    <mergeCell ref="B38:B39"/>
    <mergeCell ref="C38:C39"/>
    <mergeCell ref="D38:D39"/>
    <mergeCell ref="E38:G38"/>
    <mergeCell ref="H38:H39"/>
    <mergeCell ref="C28:G28"/>
    <mergeCell ref="C29:G29"/>
    <mergeCell ref="C30:G30"/>
    <mergeCell ref="A31:A32"/>
    <mergeCell ref="B31:B32"/>
    <mergeCell ref="C31:C32"/>
    <mergeCell ref="D31:D32"/>
    <mergeCell ref="E31:G31"/>
    <mergeCell ref="C21:G21"/>
    <mergeCell ref="C22:G22"/>
    <mergeCell ref="C23:G23"/>
    <mergeCell ref="B24:H24"/>
    <mergeCell ref="A25:A26"/>
    <mergeCell ref="B25:B26"/>
    <mergeCell ref="C25:C26"/>
    <mergeCell ref="D25:D26"/>
    <mergeCell ref="E25:G25"/>
    <mergeCell ref="H25:H26"/>
    <mergeCell ref="H31:H32"/>
    <mergeCell ref="C14:G14"/>
    <mergeCell ref="C15:G15"/>
    <mergeCell ref="C16:G16"/>
    <mergeCell ref="B17:H17"/>
    <mergeCell ref="A18:A19"/>
    <mergeCell ref="B18:B19"/>
    <mergeCell ref="C18:C19"/>
    <mergeCell ref="D18:D19"/>
    <mergeCell ref="E18:G18"/>
    <mergeCell ref="H18:H19"/>
    <mergeCell ref="C7:G7"/>
    <mergeCell ref="C8:G8"/>
    <mergeCell ref="C9:G9"/>
    <mergeCell ref="B10:H10"/>
    <mergeCell ref="A11:A12"/>
    <mergeCell ref="B11:B12"/>
    <mergeCell ref="C11:C12"/>
    <mergeCell ref="D11:D12"/>
    <mergeCell ref="E11:G11"/>
    <mergeCell ref="H11:H12"/>
    <mergeCell ref="A1:H1"/>
    <mergeCell ref="A2:H2"/>
    <mergeCell ref="B3:H3"/>
    <mergeCell ref="A4:A5"/>
    <mergeCell ref="B4:B5"/>
    <mergeCell ref="C4:C5"/>
    <mergeCell ref="D4:D5"/>
    <mergeCell ref="E4:G4"/>
    <mergeCell ref="H4:H5"/>
  </mergeCells>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7"/>
  <sheetViews>
    <sheetView view="pageBreakPreview" topLeftCell="C4" zoomScale="115" zoomScaleSheetLayoutView="115" workbookViewId="0">
      <selection activeCell="C4" sqref="C4"/>
    </sheetView>
  </sheetViews>
  <sheetFormatPr defaultRowHeight="15" x14ac:dyDescent="0.25"/>
  <cols>
    <col min="2" max="2" width="48.5703125" customWidth="1"/>
    <col min="3" max="3" width="25.140625" customWidth="1"/>
  </cols>
  <sheetData>
    <row r="1" spans="1:3" ht="85.5" customHeight="1" x14ac:dyDescent="0.25">
      <c r="A1" s="102" t="s">
        <v>3</v>
      </c>
      <c r="B1" s="102"/>
      <c r="C1" s="102"/>
    </row>
    <row r="2" spans="1:3" ht="33" customHeight="1" x14ac:dyDescent="0.25">
      <c r="A2" s="102" t="s">
        <v>4</v>
      </c>
      <c r="B2" s="102"/>
      <c r="C2" s="102"/>
    </row>
    <row r="3" spans="1:3" ht="49.9" customHeight="1" x14ac:dyDescent="0.25">
      <c r="A3" s="62" t="s">
        <v>5</v>
      </c>
      <c r="B3" s="62" t="s">
        <v>6</v>
      </c>
      <c r="C3" s="63" t="s">
        <v>7</v>
      </c>
    </row>
    <row r="4" spans="1:3" ht="49.9" customHeight="1" x14ac:dyDescent="0.25">
      <c r="A4" s="62" t="s">
        <v>8</v>
      </c>
      <c r="B4" s="62" t="s">
        <v>9</v>
      </c>
      <c r="C4" s="63"/>
    </row>
    <row r="5" spans="1:3" ht="43.5" customHeight="1" x14ac:dyDescent="0.25">
      <c r="A5" s="62">
        <v>1</v>
      </c>
      <c r="B5" s="64" t="s">
        <v>10</v>
      </c>
      <c r="C5" s="65"/>
    </row>
    <row r="6" spans="1:3" ht="43.5" customHeight="1" x14ac:dyDescent="0.25">
      <c r="A6" s="62">
        <v>2</v>
      </c>
      <c r="B6" s="64" t="s">
        <v>11</v>
      </c>
      <c r="C6" s="65"/>
    </row>
    <row r="7" spans="1:3" ht="43.5" customHeight="1" x14ac:dyDescent="0.25">
      <c r="A7" s="62"/>
      <c r="B7" s="64" t="s">
        <v>12</v>
      </c>
      <c r="C7" s="65"/>
    </row>
    <row r="8" spans="1:3" ht="43.5" customHeight="1" x14ac:dyDescent="0.25">
      <c r="A8" s="62" t="s">
        <v>13</v>
      </c>
      <c r="B8" s="64" t="s">
        <v>14</v>
      </c>
      <c r="C8" s="65"/>
    </row>
    <row r="9" spans="1:3" ht="43.5" customHeight="1" x14ac:dyDescent="0.25">
      <c r="A9" s="62">
        <v>1</v>
      </c>
      <c r="B9" s="64" t="s">
        <v>10</v>
      </c>
      <c r="C9" s="65"/>
    </row>
    <row r="10" spans="1:3" ht="43.5" customHeight="1" x14ac:dyDescent="0.25">
      <c r="A10" s="62">
        <v>2</v>
      </c>
      <c r="B10" s="64" t="s">
        <v>11</v>
      </c>
      <c r="C10" s="65"/>
    </row>
    <row r="11" spans="1:3" ht="43.5" customHeight="1" x14ac:dyDescent="0.25">
      <c r="A11" s="62">
        <v>3</v>
      </c>
      <c r="B11" s="64" t="s">
        <v>15</v>
      </c>
      <c r="C11" s="65"/>
    </row>
    <row r="12" spans="1:3" ht="43.5" customHeight="1" x14ac:dyDescent="0.25">
      <c r="A12" s="62"/>
      <c r="B12" s="64" t="s">
        <v>16</v>
      </c>
      <c r="C12" s="65"/>
    </row>
    <row r="13" spans="1:3" ht="43.5" customHeight="1" x14ac:dyDescent="0.25">
      <c r="A13" s="62" t="s">
        <v>17</v>
      </c>
      <c r="B13" s="64" t="s">
        <v>18</v>
      </c>
      <c r="C13" s="65"/>
    </row>
    <row r="14" spans="1:3" ht="43.5" customHeight="1" x14ac:dyDescent="0.25">
      <c r="A14" s="62"/>
      <c r="B14" s="64" t="s">
        <v>19</v>
      </c>
      <c r="C14" s="65"/>
    </row>
    <row r="15" spans="1:3" ht="43.5" customHeight="1" x14ac:dyDescent="0.25">
      <c r="A15" s="62" t="s">
        <v>20</v>
      </c>
      <c r="B15" s="64" t="s">
        <v>21</v>
      </c>
      <c r="C15" s="65"/>
    </row>
    <row r="16" spans="1:3" ht="43.5" customHeight="1" x14ac:dyDescent="0.25">
      <c r="A16" s="62"/>
      <c r="B16" s="64" t="s">
        <v>22</v>
      </c>
      <c r="C16" s="65"/>
    </row>
    <row r="17" spans="1:3" ht="43.5" customHeight="1" x14ac:dyDescent="0.25">
      <c r="A17" s="62"/>
      <c r="B17" s="64" t="s">
        <v>23</v>
      </c>
      <c r="C17" s="66"/>
    </row>
  </sheetData>
  <mergeCells count="2">
    <mergeCell ref="A1:C1"/>
    <mergeCell ref="A2:C2"/>
  </mergeCells>
  <printOptions horizontalCentered="1"/>
  <pageMargins left="0.7" right="0.7" top="0.75" bottom="0.75" header="0.3" footer="0.3"/>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A1:I45"/>
  <sheetViews>
    <sheetView view="pageBreakPreview" zoomScale="70" zoomScaleSheetLayoutView="70" workbookViewId="0">
      <selection activeCell="E51" sqref="E51"/>
    </sheetView>
  </sheetViews>
  <sheetFormatPr defaultRowHeight="15" x14ac:dyDescent="0.25"/>
  <cols>
    <col min="1" max="1" width="10.140625" style="3" customWidth="1"/>
    <col min="2" max="2" width="55.85546875" style="56" customWidth="1"/>
    <col min="3" max="3" width="9.140625" style="3"/>
    <col min="4" max="4" width="10" style="3" bestFit="1" customWidth="1"/>
    <col min="5" max="5" width="13.28515625" style="44" bestFit="1" customWidth="1"/>
    <col min="6" max="6" width="19.7109375" style="44" bestFit="1" customWidth="1"/>
    <col min="8" max="8" width="11.140625" bestFit="1" customWidth="1"/>
  </cols>
  <sheetData>
    <row r="1" spans="1:6" ht="53.25" customHeight="1" x14ac:dyDescent="0.25">
      <c r="A1" s="103" t="s">
        <v>2</v>
      </c>
      <c r="B1" s="104"/>
      <c r="C1" s="104"/>
      <c r="D1" s="104"/>
      <c r="E1" s="104"/>
      <c r="F1" s="104"/>
    </row>
    <row r="2" spans="1:6" ht="11.25" customHeight="1" x14ac:dyDescent="0.25">
      <c r="A2" s="105"/>
      <c r="B2" s="105"/>
      <c r="C2" s="105"/>
      <c r="D2" s="105"/>
      <c r="E2" s="105"/>
      <c r="F2" s="105"/>
    </row>
    <row r="3" spans="1:6" s="3" customFormat="1" ht="29.25" customHeight="1" x14ac:dyDescent="0.25">
      <c r="A3" s="38" t="s">
        <v>24</v>
      </c>
      <c r="B3" s="39" t="s">
        <v>25</v>
      </c>
      <c r="C3" s="39" t="s">
        <v>26</v>
      </c>
      <c r="D3" s="39" t="s">
        <v>27</v>
      </c>
      <c r="E3" s="78" t="s">
        <v>28</v>
      </c>
      <c r="F3" s="78" t="s">
        <v>29</v>
      </c>
    </row>
    <row r="4" spans="1:6" s="3" customFormat="1" ht="29.25" customHeight="1" x14ac:dyDescent="0.25">
      <c r="A4" s="10"/>
      <c r="B4" s="47" t="s">
        <v>30</v>
      </c>
      <c r="C4" s="7"/>
      <c r="D4" s="7"/>
      <c r="E4" s="79"/>
      <c r="F4" s="80"/>
    </row>
    <row r="5" spans="1:6" ht="82.5" customHeight="1" x14ac:dyDescent="0.25">
      <c r="A5" s="28" t="s">
        <v>31</v>
      </c>
      <c r="B5" s="48" t="s">
        <v>32</v>
      </c>
      <c r="C5" s="9" t="s">
        <v>33</v>
      </c>
      <c r="D5" s="15">
        <f>'C-CW-m.sheet'!H14</f>
        <v>125.22933182332956</v>
      </c>
      <c r="E5" s="41"/>
      <c r="F5" s="41"/>
    </row>
    <row r="6" spans="1:6" ht="18.75" customHeight="1" x14ac:dyDescent="0.25">
      <c r="A6" s="28" t="s">
        <v>34</v>
      </c>
      <c r="B6" s="49" t="s">
        <v>35</v>
      </c>
      <c r="C6" s="2" t="s">
        <v>33</v>
      </c>
      <c r="D6" s="15">
        <f>D5</f>
        <v>125.22933182332956</v>
      </c>
      <c r="E6" s="42"/>
      <c r="F6" s="41"/>
    </row>
    <row r="7" spans="1:6" ht="30" x14ac:dyDescent="0.25">
      <c r="A7" s="28" t="s">
        <v>36</v>
      </c>
      <c r="B7" s="50" t="s">
        <v>37</v>
      </c>
      <c r="C7" s="8" t="s">
        <v>33</v>
      </c>
      <c r="D7" s="15">
        <f>D6</f>
        <v>125.22933182332956</v>
      </c>
      <c r="E7" s="42"/>
      <c r="F7" s="41"/>
    </row>
    <row r="8" spans="1:6" ht="45" x14ac:dyDescent="0.25">
      <c r="A8" s="28" t="s">
        <v>38</v>
      </c>
      <c r="B8" s="49" t="s">
        <v>39</v>
      </c>
      <c r="C8" s="18"/>
      <c r="D8" s="18"/>
      <c r="E8" s="43"/>
      <c r="F8" s="41"/>
    </row>
    <row r="9" spans="1:6" x14ac:dyDescent="0.25">
      <c r="A9" s="28" t="s">
        <v>40</v>
      </c>
      <c r="B9" s="49" t="s">
        <v>41</v>
      </c>
      <c r="C9" s="2" t="s">
        <v>33</v>
      </c>
      <c r="D9" s="16">
        <f>'C-CW-m.sheet'!H48</f>
        <v>10.316392978482446</v>
      </c>
      <c r="E9" s="42"/>
      <c r="F9" s="41"/>
    </row>
    <row r="10" spans="1:6" x14ac:dyDescent="0.25">
      <c r="A10" s="28" t="s">
        <v>42</v>
      </c>
      <c r="B10" s="51" t="s">
        <v>43</v>
      </c>
      <c r="C10" s="2" t="s">
        <v>33</v>
      </c>
      <c r="D10" s="16">
        <f>'C-CW-m.sheet'!H55</f>
        <v>7.0073612684031712</v>
      </c>
      <c r="E10" s="42"/>
      <c r="F10" s="41"/>
    </row>
    <row r="11" spans="1:6" x14ac:dyDescent="0.25">
      <c r="A11" s="28" t="s">
        <v>44</v>
      </c>
      <c r="B11" s="51" t="s">
        <v>45</v>
      </c>
      <c r="C11" s="2" t="s">
        <v>33</v>
      </c>
      <c r="D11" s="16">
        <f>'C-CW-m.sheet'!H64</f>
        <v>2.8558890147225373</v>
      </c>
      <c r="E11" s="42"/>
      <c r="F11" s="41"/>
    </row>
    <row r="12" spans="1:6" x14ac:dyDescent="0.25">
      <c r="A12" s="28" t="s">
        <v>46</v>
      </c>
      <c r="B12" s="51" t="s">
        <v>47</v>
      </c>
      <c r="C12" s="2" t="s">
        <v>33</v>
      </c>
      <c r="D12" s="16">
        <f>'C-CW-m.sheet'!H85</f>
        <v>7.2876557191392983</v>
      </c>
      <c r="E12" s="42"/>
      <c r="F12" s="41"/>
    </row>
    <row r="13" spans="1:6" ht="135" x14ac:dyDescent="0.25">
      <c r="A13" s="28" t="s">
        <v>48</v>
      </c>
      <c r="B13" s="49" t="s">
        <v>49</v>
      </c>
      <c r="C13" s="18"/>
      <c r="D13" s="18"/>
      <c r="E13" s="43"/>
      <c r="F13" s="41"/>
    </row>
    <row r="14" spans="1:6" ht="90" x14ac:dyDescent="0.25">
      <c r="A14" s="28" t="s">
        <v>50</v>
      </c>
      <c r="B14" s="49" t="s">
        <v>51</v>
      </c>
      <c r="C14" s="2" t="s">
        <v>33</v>
      </c>
      <c r="D14" s="16">
        <f>'C-CW-m.sheet'!H98</f>
        <v>22.236693091732729</v>
      </c>
      <c r="E14" s="42"/>
      <c r="F14" s="41"/>
    </row>
    <row r="15" spans="1:6" ht="75" x14ac:dyDescent="0.25">
      <c r="A15" s="28" t="s">
        <v>52</v>
      </c>
      <c r="B15" s="49" t="s">
        <v>53</v>
      </c>
      <c r="C15" s="2" t="s">
        <v>33</v>
      </c>
      <c r="D15" s="16">
        <f>'C-CW-m.sheet'!H111</f>
        <v>26.160815402038505</v>
      </c>
      <c r="E15" s="42"/>
      <c r="F15" s="41"/>
    </row>
    <row r="16" spans="1:6" ht="75" x14ac:dyDescent="0.25">
      <c r="A16" s="28" t="s">
        <v>54</v>
      </c>
      <c r="B16" s="49" t="s">
        <v>55</v>
      </c>
      <c r="C16" s="18"/>
      <c r="D16" s="18"/>
      <c r="E16" s="43"/>
      <c r="F16" s="41"/>
    </row>
    <row r="17" spans="1:6" x14ac:dyDescent="0.25">
      <c r="A17" s="28" t="s">
        <v>56</v>
      </c>
      <c r="B17" s="51" t="s">
        <v>57</v>
      </c>
      <c r="C17" s="2" t="s">
        <v>58</v>
      </c>
      <c r="D17" s="16">
        <f>'C-CW-m.sheet'!H71</f>
        <v>33.146364419291338</v>
      </c>
      <c r="E17" s="42"/>
      <c r="F17" s="41"/>
    </row>
    <row r="18" spans="1:6" x14ac:dyDescent="0.25">
      <c r="A18" s="28" t="s">
        <v>59</v>
      </c>
      <c r="B18" s="51" t="s">
        <v>60</v>
      </c>
      <c r="C18" s="2" t="s">
        <v>58</v>
      </c>
      <c r="D18" s="16">
        <f>'C-CW-m.sheet'!H78</f>
        <v>68.131479700473022</v>
      </c>
      <c r="E18" s="42"/>
      <c r="F18" s="41"/>
    </row>
    <row r="19" spans="1:6" ht="30" x14ac:dyDescent="0.25">
      <c r="A19" s="28" t="s">
        <v>61</v>
      </c>
      <c r="B19" s="49" t="s">
        <v>62</v>
      </c>
      <c r="C19" s="2" t="s">
        <v>33</v>
      </c>
      <c r="D19" s="16">
        <f>'C-CW-m.sheet'!H124</f>
        <v>19.252725084937715</v>
      </c>
      <c r="F19" s="42"/>
    </row>
    <row r="20" spans="1:6" ht="30" x14ac:dyDescent="0.25">
      <c r="A20" s="28" t="s">
        <v>63</v>
      </c>
      <c r="B20" s="52" t="str">
        <f>'C-CW-m.sheet'!B126</f>
        <v>Pacca brick work in ground floor cement, sand mortar:- Ratio 1:4</v>
      </c>
      <c r="C20" s="21" t="s">
        <v>33</v>
      </c>
      <c r="D20" s="16">
        <f>'C-CW-m.sheet'!H140</f>
        <v>13.299387740656853</v>
      </c>
      <c r="E20" s="45"/>
      <c r="F20" s="42"/>
    </row>
    <row r="21" spans="1:6" ht="30" customHeight="1" x14ac:dyDescent="0.25">
      <c r="A21" s="28" t="s">
        <v>64</v>
      </c>
      <c r="B21" s="53" t="s">
        <v>65</v>
      </c>
      <c r="C21" s="9" t="s">
        <v>66</v>
      </c>
      <c r="D21" s="16">
        <f>'C-CW-m.sheet'!H148</f>
        <v>81.860465116279087</v>
      </c>
      <c r="E21" s="42"/>
      <c r="F21" s="42"/>
    </row>
    <row r="22" spans="1:6" x14ac:dyDescent="0.25">
      <c r="A22" s="28" t="s">
        <v>67</v>
      </c>
      <c r="B22" s="49" t="s">
        <v>68</v>
      </c>
      <c r="C22" s="2" t="s">
        <v>66</v>
      </c>
      <c r="D22" s="16">
        <f>'C-CW-m.sheet'!H155</f>
        <v>92.093023255813975</v>
      </c>
      <c r="F22" s="42"/>
    </row>
    <row r="23" spans="1:6" ht="30" x14ac:dyDescent="0.25">
      <c r="A23" s="28" t="s">
        <v>69</v>
      </c>
      <c r="B23" s="49" t="s">
        <v>70</v>
      </c>
      <c r="C23" s="8" t="s">
        <v>66</v>
      </c>
      <c r="D23" s="26">
        <f>'C-CW-m.sheet'!H163</f>
        <v>92.093023255813975</v>
      </c>
      <c r="E23" s="45"/>
      <c r="F23" s="42"/>
    </row>
    <row r="24" spans="1:6" ht="45" x14ac:dyDescent="0.25">
      <c r="A24" s="28" t="s">
        <v>71</v>
      </c>
      <c r="B24" s="48" t="s">
        <v>72</v>
      </c>
      <c r="C24" s="2" t="s">
        <v>66</v>
      </c>
      <c r="D24" s="16">
        <f>D23+D22+D21</f>
        <v>266.04651162790702</v>
      </c>
      <c r="E24" s="42"/>
      <c r="F24" s="42"/>
    </row>
    <row r="25" spans="1:6" x14ac:dyDescent="0.25">
      <c r="A25" s="28" t="s">
        <v>73</v>
      </c>
      <c r="B25" s="49" t="s">
        <v>74</v>
      </c>
      <c r="C25" s="2" t="s">
        <v>66</v>
      </c>
      <c r="D25" s="16">
        <f>D24</f>
        <v>266.04651162790702</v>
      </c>
      <c r="E25" s="42"/>
      <c r="F25" s="42"/>
    </row>
    <row r="26" spans="1:6" x14ac:dyDescent="0.25">
      <c r="A26" s="28" t="s">
        <v>75</v>
      </c>
      <c r="B26" s="54" t="s">
        <v>76</v>
      </c>
      <c r="C26" s="2" t="s">
        <v>66</v>
      </c>
      <c r="D26" s="24">
        <f>6000/10.75</f>
        <v>558.1395348837209</v>
      </c>
      <c r="E26" s="42"/>
      <c r="F26" s="42"/>
    </row>
    <row r="27" spans="1:6" ht="60" x14ac:dyDescent="0.25">
      <c r="A27" s="28" t="s">
        <v>77</v>
      </c>
      <c r="B27" s="53" t="s">
        <v>78</v>
      </c>
      <c r="C27" s="9" t="s">
        <v>66</v>
      </c>
      <c r="D27" s="15">
        <f>'C-CW-m.sheet'!H192</f>
        <v>10.072674418604652</v>
      </c>
      <c r="E27" s="41"/>
      <c r="F27" s="42"/>
    </row>
    <row r="28" spans="1:6" ht="60" x14ac:dyDescent="0.25">
      <c r="A28" s="28" t="s">
        <v>79</v>
      </c>
      <c r="B28" s="49" t="s">
        <v>80</v>
      </c>
      <c r="C28" s="2" t="s">
        <v>66</v>
      </c>
      <c r="D28" s="16">
        <f>'C-CW-m.sheet'!H204</f>
        <v>48.451162790697673</v>
      </c>
      <c r="E28" s="42"/>
      <c r="F28" s="42"/>
    </row>
    <row r="29" spans="1:6" ht="105" x14ac:dyDescent="0.25">
      <c r="A29" s="28" t="s">
        <v>81</v>
      </c>
      <c r="B29" s="48" t="s">
        <v>82</v>
      </c>
      <c r="C29" s="2" t="s">
        <v>66</v>
      </c>
      <c r="D29" s="16">
        <f>'C-CW-m.sheet'!H170</f>
        <v>92.093023255813975</v>
      </c>
      <c r="E29" s="42"/>
      <c r="F29" s="42"/>
    </row>
    <row r="30" spans="1:6" x14ac:dyDescent="0.25">
      <c r="A30" s="28" t="s">
        <v>83</v>
      </c>
      <c r="B30" s="51" t="s">
        <v>84</v>
      </c>
      <c r="C30" s="2" t="s">
        <v>85</v>
      </c>
      <c r="D30" s="2">
        <v>2</v>
      </c>
      <c r="E30" s="42"/>
      <c r="F30" s="42"/>
    </row>
    <row r="31" spans="1:6" ht="105" x14ac:dyDescent="0.25">
      <c r="A31" s="28" t="s">
        <v>86</v>
      </c>
      <c r="B31" s="49" t="s">
        <v>87</v>
      </c>
      <c r="C31" s="2" t="s">
        <v>66</v>
      </c>
      <c r="D31" s="16">
        <f>'C-CW-m.sheet'!H33</f>
        <v>97.51627906976745</v>
      </c>
      <c r="F31" s="42"/>
    </row>
    <row r="32" spans="1:6" ht="60" x14ac:dyDescent="0.25">
      <c r="A32" s="28" t="s">
        <v>88</v>
      </c>
      <c r="B32" s="48" t="s">
        <v>89</v>
      </c>
      <c r="C32" s="2" t="s">
        <v>66</v>
      </c>
      <c r="D32" s="16">
        <f>'C-CW-m.sheet'!H179</f>
        <v>32.539534883720933</v>
      </c>
      <c r="F32" s="42"/>
    </row>
    <row r="33" spans="1:9" ht="105" x14ac:dyDescent="0.25">
      <c r="A33" s="28" t="s">
        <v>90</v>
      </c>
      <c r="B33" s="49" t="s">
        <v>91</v>
      </c>
      <c r="C33" s="2" t="s">
        <v>66</v>
      </c>
      <c r="D33" s="16">
        <f>'C-CW-m.sheet'!H224</f>
        <v>92.093023255813975</v>
      </c>
      <c r="E33" s="42"/>
      <c r="F33" s="42"/>
    </row>
    <row r="34" spans="1:9" ht="30" customHeight="1" x14ac:dyDescent="0.25">
      <c r="A34" s="28" t="s">
        <v>92</v>
      </c>
      <c r="B34" s="49" t="s">
        <v>93</v>
      </c>
      <c r="C34" s="2"/>
      <c r="D34" s="16">
        <f>D33</f>
        <v>92.093023255813975</v>
      </c>
      <c r="E34" s="42"/>
      <c r="F34" s="42"/>
      <c r="I34" t="s">
        <v>94</v>
      </c>
    </row>
    <row r="35" spans="1:9" ht="105" x14ac:dyDescent="0.25">
      <c r="A35" s="28" t="s">
        <v>95</v>
      </c>
      <c r="B35" s="49" t="s">
        <v>96</v>
      </c>
      <c r="C35" s="2" t="s">
        <v>66</v>
      </c>
      <c r="D35" s="16">
        <f>'C-CW-m.sheet'!H277</f>
        <v>6.1722790697674412</v>
      </c>
      <c r="E35" s="42"/>
      <c r="F35" s="42"/>
    </row>
    <row r="36" spans="1:9" ht="90" x14ac:dyDescent="0.25">
      <c r="A36" s="28" t="s">
        <v>97</v>
      </c>
      <c r="B36" s="48" t="s">
        <v>98</v>
      </c>
      <c r="C36" s="2" t="s">
        <v>66</v>
      </c>
      <c r="D36" s="16">
        <f>'C-CW-m.sheet'!H284</f>
        <v>10.641860465116279</v>
      </c>
      <c r="E36" s="42"/>
      <c r="F36" s="42"/>
    </row>
    <row r="37" spans="1:9" x14ac:dyDescent="0.25">
      <c r="A37" s="28" t="s">
        <v>99</v>
      </c>
      <c r="B37" s="55" t="s">
        <v>100</v>
      </c>
      <c r="C37" s="2" t="s">
        <v>33</v>
      </c>
      <c r="D37" s="16">
        <f>'C-CW-m.sheet'!H22</f>
        <v>84.088335220838061</v>
      </c>
      <c r="F37" s="42"/>
    </row>
    <row r="38" spans="1:9" ht="75" x14ac:dyDescent="0.25">
      <c r="A38" s="28" t="s">
        <v>101</v>
      </c>
      <c r="B38" s="49" t="s">
        <v>102</v>
      </c>
      <c r="C38" s="2" t="s">
        <v>66</v>
      </c>
      <c r="D38" s="16">
        <f>'C-CW-m.sheet'!H231</f>
        <v>12.279069767441861</v>
      </c>
      <c r="E38" s="42"/>
      <c r="F38" s="42"/>
    </row>
    <row r="39" spans="1:9" ht="120" x14ac:dyDescent="0.25">
      <c r="A39" s="28" t="s">
        <v>103</v>
      </c>
      <c r="B39" s="49" t="s">
        <v>104</v>
      </c>
      <c r="C39" s="2" t="s">
        <v>66</v>
      </c>
      <c r="D39" s="16">
        <f>'C-CW-m.sheet'!H240</f>
        <v>15.860465116279071</v>
      </c>
      <c r="E39" s="42"/>
      <c r="F39" s="42"/>
    </row>
    <row r="40" spans="1:9" ht="150" x14ac:dyDescent="0.25">
      <c r="A40" s="28" t="s">
        <v>105</v>
      </c>
      <c r="B40" s="49" t="s">
        <v>106</v>
      </c>
      <c r="C40" s="2" t="s">
        <v>66</v>
      </c>
      <c r="D40" s="16">
        <f>'C-CW-m.sheet'!H256</f>
        <v>11.972093023255814</v>
      </c>
      <c r="E40" s="42"/>
      <c r="F40" s="42"/>
    </row>
    <row r="41" spans="1:9" ht="75" x14ac:dyDescent="0.25">
      <c r="A41" s="28" t="s">
        <v>107</v>
      </c>
      <c r="B41" s="49" t="s">
        <v>108</v>
      </c>
      <c r="C41" s="2" t="s">
        <v>66</v>
      </c>
      <c r="D41" s="16">
        <f>'C-CW-m.sheet'!H248</f>
        <v>11.972093023255814</v>
      </c>
      <c r="E41" s="42"/>
      <c r="F41" s="42"/>
    </row>
    <row r="42" spans="1:9" ht="135" x14ac:dyDescent="0.25">
      <c r="A42" s="28" t="s">
        <v>109</v>
      </c>
      <c r="B42" s="49" t="str">
        <f>'TB-CW'!B37</f>
        <v>Providing and fixing 1-1/2" thick G.I sheet forged door comprising of G.I pressed double skin pannelled sheet of 22 SWG in specified width of rails, Styles and panels pressed on both sides of fillet (Honey Comb paper), dully fixed in chowkat with Archtrative on one side, with heavy duty 4 No. steel hinges i/c M.S Tower bolt 9" long, M.S Sliding bolt 12" long, Rowel bolt for Hold Fasts, duly powder coated paint and punching of required holes as approved and directed by the Engineer Incharge</v>
      </c>
      <c r="C42" s="2" t="s">
        <v>66</v>
      </c>
      <c r="D42" s="16">
        <f>'C-CW-m.sheet'!H263</f>
        <v>3.8883720930232561</v>
      </c>
      <c r="E42" s="42"/>
      <c r="F42" s="42"/>
    </row>
    <row r="43" spans="1:9" ht="135" x14ac:dyDescent="0.25">
      <c r="A43" s="28" t="s">
        <v>110</v>
      </c>
      <c r="B43" s="49" t="s">
        <v>111</v>
      </c>
      <c r="C43" s="2" t="s">
        <v>66</v>
      </c>
      <c r="D43" s="16">
        <f>'C-CW-m.sheet'!H270</f>
        <v>2.762790697674419</v>
      </c>
      <c r="E43" s="42"/>
      <c r="F43" s="42"/>
    </row>
    <row r="44" spans="1:9" ht="30" customHeight="1" x14ac:dyDescent="0.25">
      <c r="A44" s="28" t="s">
        <v>112</v>
      </c>
      <c r="B44" s="54" t="s">
        <v>113</v>
      </c>
      <c r="C44" s="2" t="s">
        <v>66</v>
      </c>
      <c r="D44" s="16">
        <f>'C-CW-m.sheet'!H291</f>
        <v>6.5488372093023264</v>
      </c>
      <c r="E44" s="42"/>
      <c r="F44" s="42"/>
    </row>
    <row r="45" spans="1:9" x14ac:dyDescent="0.25">
      <c r="A45" s="28"/>
      <c r="B45" s="106" t="s">
        <v>114</v>
      </c>
      <c r="C45" s="106"/>
      <c r="D45" s="106"/>
      <c r="E45" s="106"/>
      <c r="F45" s="46"/>
    </row>
  </sheetData>
  <mergeCells count="3">
    <mergeCell ref="A1:F1"/>
    <mergeCell ref="A2:F2"/>
    <mergeCell ref="B45:E45"/>
  </mergeCells>
  <phoneticPr fontId="21" type="noConversion"/>
  <pageMargins left="0.7" right="0.7" top="0.75" bottom="0.75" header="0.3" footer="0.3"/>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749992370372631"/>
  </sheetPr>
  <dimension ref="A1:F30"/>
  <sheetViews>
    <sheetView tabSelected="1" view="pageBreakPreview" topLeftCell="A8" zoomScaleSheetLayoutView="100" workbookViewId="0">
      <selection activeCell="N12" sqref="N12"/>
    </sheetView>
  </sheetViews>
  <sheetFormatPr defaultRowHeight="15" x14ac:dyDescent="0.25"/>
  <cols>
    <col min="2" max="2" width="55.140625" customWidth="1"/>
    <col min="4" max="4" width="9" bestFit="1" customWidth="1"/>
    <col min="5" max="5" width="10.140625" bestFit="1" customWidth="1"/>
    <col min="6" max="6" width="9" bestFit="1" customWidth="1"/>
  </cols>
  <sheetData>
    <row r="1" spans="1:6" ht="39.6" customHeight="1" x14ac:dyDescent="0.25">
      <c r="A1" s="107" t="str">
        <f>'Main Summary'!A1:C1</f>
        <v>GGHS Mari Kanjoor District Attock
Construction of 01. No. Additional C/Room &amp; Rehabilitation of Existing Building</v>
      </c>
      <c r="B1" s="108"/>
      <c r="C1" s="108"/>
      <c r="D1" s="108"/>
      <c r="E1" s="108"/>
      <c r="F1" s="109"/>
    </row>
    <row r="2" spans="1:6" ht="24.75" customHeight="1" x14ac:dyDescent="0.25">
      <c r="A2" s="105" t="s">
        <v>115</v>
      </c>
      <c r="B2" s="105"/>
      <c r="C2" s="105"/>
      <c r="D2" s="105"/>
      <c r="E2" s="105"/>
      <c r="F2" s="105"/>
    </row>
    <row r="3" spans="1:6" ht="24.75" customHeight="1" x14ac:dyDescent="0.25">
      <c r="A3" s="110" t="s">
        <v>116</v>
      </c>
      <c r="B3" s="111"/>
      <c r="C3" s="111"/>
      <c r="D3" s="111"/>
      <c r="E3" s="111"/>
      <c r="F3" s="112"/>
    </row>
    <row r="4" spans="1:6" s="3" customFormat="1" ht="29.25" customHeight="1" x14ac:dyDescent="0.25">
      <c r="A4" s="18" t="s">
        <v>24</v>
      </c>
      <c r="B4" s="2" t="s">
        <v>25</v>
      </c>
      <c r="C4" s="2" t="s">
        <v>26</v>
      </c>
      <c r="D4" s="2" t="s">
        <v>27</v>
      </c>
      <c r="E4" s="18" t="s">
        <v>28</v>
      </c>
      <c r="F4" s="18" t="s">
        <v>29</v>
      </c>
    </row>
    <row r="5" spans="1:6" ht="60" x14ac:dyDescent="0.25">
      <c r="A5" s="1" t="s">
        <v>117</v>
      </c>
      <c r="B5" s="4" t="s">
        <v>118</v>
      </c>
      <c r="C5" s="1" t="s">
        <v>85</v>
      </c>
      <c r="D5" s="1">
        <f>'CR-M-EL'!H7</f>
        <v>8</v>
      </c>
      <c r="E5" s="13"/>
      <c r="F5" s="1"/>
    </row>
    <row r="6" spans="1:6" ht="60" x14ac:dyDescent="0.25">
      <c r="A6" s="1" t="s">
        <v>119</v>
      </c>
      <c r="B6" s="4" t="s">
        <v>120</v>
      </c>
      <c r="C6" s="1" t="s">
        <v>85</v>
      </c>
      <c r="D6" s="1">
        <f>'CR-M-EL'!H14</f>
        <v>4</v>
      </c>
      <c r="E6" s="13"/>
      <c r="F6" s="1"/>
    </row>
    <row r="7" spans="1:6" ht="30" x14ac:dyDescent="0.25">
      <c r="A7" s="1" t="s">
        <v>121</v>
      </c>
      <c r="B7" s="4" t="s">
        <v>122</v>
      </c>
      <c r="C7" s="1" t="s">
        <v>85</v>
      </c>
      <c r="D7" s="1">
        <f>D6</f>
        <v>4</v>
      </c>
      <c r="E7" s="1"/>
      <c r="F7" s="1"/>
    </row>
    <row r="8" spans="1:6" ht="144" customHeight="1" x14ac:dyDescent="0.25">
      <c r="A8" s="1" t="s">
        <v>123</v>
      </c>
      <c r="B8" s="4" t="s">
        <v>124</v>
      </c>
      <c r="C8" s="1" t="s">
        <v>125</v>
      </c>
      <c r="D8" s="1"/>
      <c r="E8" s="13"/>
      <c r="F8" s="1"/>
    </row>
    <row r="9" spans="1:6" ht="102" customHeight="1" x14ac:dyDescent="0.25">
      <c r="A9" s="1" t="s">
        <v>126</v>
      </c>
      <c r="B9" s="4" t="s">
        <v>127</v>
      </c>
      <c r="C9" s="1"/>
      <c r="D9" s="1"/>
      <c r="E9" s="1"/>
      <c r="F9" s="1"/>
    </row>
    <row r="10" spans="1:6" x14ac:dyDescent="0.25">
      <c r="A10" s="1" t="s">
        <v>128</v>
      </c>
      <c r="B10" s="1" t="s">
        <v>129</v>
      </c>
      <c r="C10" s="1" t="s">
        <v>85</v>
      </c>
      <c r="D10" s="1">
        <f>'CR-M-EL'!H28</f>
        <v>3</v>
      </c>
      <c r="E10" s="13"/>
      <c r="F10" s="1"/>
    </row>
    <row r="11" spans="1:6" x14ac:dyDescent="0.25">
      <c r="A11" s="1" t="s">
        <v>130</v>
      </c>
      <c r="B11" s="1" t="s">
        <v>131</v>
      </c>
      <c r="C11" s="1" t="s">
        <v>85</v>
      </c>
      <c r="D11" s="1">
        <f>'CR-M-EL'!H34</f>
        <v>1</v>
      </c>
      <c r="E11" s="13"/>
      <c r="F11" s="1"/>
    </row>
    <row r="12" spans="1:6" ht="110.25" customHeight="1" x14ac:dyDescent="0.25">
      <c r="A12" s="1" t="s">
        <v>132</v>
      </c>
      <c r="B12" s="4" t="s">
        <v>133</v>
      </c>
      <c r="C12" s="1"/>
      <c r="D12" s="1"/>
      <c r="E12" s="1"/>
      <c r="F12" s="1"/>
    </row>
    <row r="13" spans="1:6" x14ac:dyDescent="0.25">
      <c r="A13" s="1" t="s">
        <v>134</v>
      </c>
      <c r="B13" s="1" t="s">
        <v>135</v>
      </c>
      <c r="C13" s="1" t="s">
        <v>85</v>
      </c>
      <c r="D13" s="1">
        <f>'CR-M-EL'!H41</f>
        <v>1</v>
      </c>
      <c r="E13" s="13"/>
      <c r="F13" s="1"/>
    </row>
    <row r="14" spans="1:6" x14ac:dyDescent="0.25">
      <c r="A14" s="1" t="s">
        <v>136</v>
      </c>
      <c r="B14" s="1" t="s">
        <v>137</v>
      </c>
      <c r="C14" s="1" t="s">
        <v>85</v>
      </c>
      <c r="D14" s="1">
        <f>'CR-M-EL'!H47</f>
        <v>1</v>
      </c>
      <c r="E14" s="13"/>
      <c r="F14" s="1"/>
    </row>
    <row r="15" spans="1:6" ht="196.5" customHeight="1" x14ac:dyDescent="0.25">
      <c r="A15" s="1" t="s">
        <v>138</v>
      </c>
      <c r="B15" s="4" t="s">
        <v>139</v>
      </c>
      <c r="C15" s="1" t="s">
        <v>125</v>
      </c>
      <c r="D15" s="1">
        <f>'CR-M-EL'!H54</f>
        <v>1</v>
      </c>
      <c r="E15" s="13"/>
      <c r="F15" s="1"/>
    </row>
    <row r="16" spans="1:6" ht="60" x14ac:dyDescent="0.25">
      <c r="A16" s="1" t="s">
        <v>140</v>
      </c>
      <c r="B16" s="4" t="s">
        <v>141</v>
      </c>
      <c r="C16" s="1"/>
      <c r="D16" s="1"/>
      <c r="E16" s="1"/>
      <c r="F16" s="1"/>
    </row>
    <row r="17" spans="1:6" ht="27" customHeight="1" x14ac:dyDescent="0.25">
      <c r="A17" s="1" t="s">
        <v>142</v>
      </c>
      <c r="B17" s="1" t="s">
        <v>143</v>
      </c>
      <c r="C17" s="1" t="s">
        <v>144</v>
      </c>
      <c r="D17" s="1">
        <f>'CR-M-EL'!H61</f>
        <v>50</v>
      </c>
      <c r="E17" s="1"/>
      <c r="F17" s="1"/>
    </row>
    <row r="18" spans="1:6" ht="75" x14ac:dyDescent="0.25">
      <c r="A18" s="1" t="s">
        <v>145</v>
      </c>
      <c r="B18" s="4" t="s">
        <v>146</v>
      </c>
      <c r="C18" s="1" t="s">
        <v>147</v>
      </c>
      <c r="D18" s="1">
        <v>1</v>
      </c>
      <c r="E18" s="13"/>
      <c r="F18" s="1"/>
    </row>
    <row r="19" spans="1:6" ht="60" x14ac:dyDescent="0.25">
      <c r="A19" s="1" t="s">
        <v>148</v>
      </c>
      <c r="B19" s="4" t="s">
        <v>149</v>
      </c>
      <c r="C19" s="1"/>
      <c r="D19" s="1"/>
      <c r="E19" s="1"/>
      <c r="F19" s="1"/>
    </row>
    <row r="20" spans="1:6" x14ac:dyDescent="0.25">
      <c r="A20" s="1" t="s">
        <v>150</v>
      </c>
      <c r="B20" s="1" t="s">
        <v>151</v>
      </c>
      <c r="C20" s="1" t="s">
        <v>85</v>
      </c>
      <c r="D20" s="1">
        <f>'CR-M-EL'!H67</f>
        <v>1</v>
      </c>
      <c r="E20" s="13"/>
      <c r="F20" s="1"/>
    </row>
    <row r="21" spans="1:6" x14ac:dyDescent="0.25">
      <c r="A21" s="1" t="s">
        <v>152</v>
      </c>
      <c r="B21" s="1" t="s">
        <v>153</v>
      </c>
      <c r="C21" s="1" t="s">
        <v>85</v>
      </c>
      <c r="D21" s="1">
        <f>'CR-M-EL'!H68</f>
        <v>2</v>
      </c>
      <c r="E21" s="1"/>
      <c r="F21" s="1"/>
    </row>
    <row r="22" spans="1:6" x14ac:dyDescent="0.25">
      <c r="A22" s="1" t="s">
        <v>154</v>
      </c>
      <c r="B22" s="1" t="s">
        <v>155</v>
      </c>
      <c r="C22" s="1" t="s">
        <v>85</v>
      </c>
      <c r="D22" s="1">
        <f>'CR-M-EL'!H69</f>
        <v>6</v>
      </c>
      <c r="E22" s="1"/>
      <c r="F22" s="1"/>
    </row>
    <row r="23" spans="1:6" x14ac:dyDescent="0.25">
      <c r="A23" s="1" t="s">
        <v>156</v>
      </c>
      <c r="B23" s="1" t="s">
        <v>157</v>
      </c>
      <c r="C23" s="1" t="s">
        <v>85</v>
      </c>
      <c r="D23" s="1">
        <f>'CR-M-EL'!H70</f>
        <v>14</v>
      </c>
      <c r="E23" s="1"/>
      <c r="F23" s="1"/>
    </row>
    <row r="24" spans="1:6" ht="60" x14ac:dyDescent="0.25">
      <c r="A24" s="1" t="s">
        <v>158</v>
      </c>
      <c r="B24" s="4" t="s">
        <v>159</v>
      </c>
      <c r="C24" s="1"/>
      <c r="D24" s="1"/>
      <c r="E24" s="1"/>
      <c r="F24" s="1"/>
    </row>
    <row r="25" spans="1:6" x14ac:dyDescent="0.25">
      <c r="A25" s="1" t="s">
        <v>160</v>
      </c>
      <c r="B25" s="4" t="s">
        <v>161</v>
      </c>
      <c r="C25" s="1" t="s">
        <v>85</v>
      </c>
      <c r="D25" s="1">
        <f>'CR-M-EL'!H79</f>
        <v>14</v>
      </c>
      <c r="E25" s="1"/>
      <c r="F25" s="1"/>
    </row>
    <row r="26" spans="1:6" ht="60" x14ac:dyDescent="0.25">
      <c r="A26" s="1" t="s">
        <v>162</v>
      </c>
      <c r="B26" s="4" t="s">
        <v>163</v>
      </c>
      <c r="C26" s="1"/>
      <c r="D26" s="1"/>
      <c r="E26" s="1"/>
      <c r="F26" s="1"/>
    </row>
    <row r="27" spans="1:6" ht="25.15" customHeight="1" x14ac:dyDescent="0.25">
      <c r="A27" s="1" t="s">
        <v>164</v>
      </c>
      <c r="B27" s="1" t="s">
        <v>165</v>
      </c>
      <c r="C27" s="1"/>
      <c r="D27" s="1"/>
      <c r="E27" s="1"/>
      <c r="F27" s="1"/>
    </row>
    <row r="28" spans="1:6" ht="29.45" customHeight="1" x14ac:dyDescent="0.25">
      <c r="A28" s="1" t="s">
        <v>166</v>
      </c>
      <c r="B28" s="1" t="s">
        <v>167</v>
      </c>
      <c r="C28" s="1" t="s">
        <v>168</v>
      </c>
      <c r="D28" s="1">
        <v>50</v>
      </c>
      <c r="E28" s="1"/>
      <c r="F28" s="1"/>
    </row>
    <row r="29" spans="1:6" ht="29.45" customHeight="1" x14ac:dyDescent="0.25">
      <c r="A29" s="1" t="s">
        <v>169</v>
      </c>
      <c r="B29" s="1" t="s">
        <v>170</v>
      </c>
      <c r="C29" s="1" t="s">
        <v>168</v>
      </c>
      <c r="D29" s="1">
        <v>50</v>
      </c>
      <c r="E29" s="1"/>
      <c r="F29" s="1"/>
    </row>
    <row r="30" spans="1:6" x14ac:dyDescent="0.25">
      <c r="A30" s="1"/>
      <c r="B30" s="32" t="s">
        <v>171</v>
      </c>
      <c r="C30" s="32"/>
      <c r="D30" s="32"/>
      <c r="E30" s="32"/>
      <c r="F30" s="32"/>
    </row>
  </sheetData>
  <mergeCells count="3">
    <mergeCell ref="A1:F1"/>
    <mergeCell ref="A2:F2"/>
    <mergeCell ref="A3:F3"/>
  </mergeCells>
  <pageMargins left="0.7" right="0.7" top="0.75" bottom="0.75" header="0.3" footer="0.3"/>
  <pageSetup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249977111117893"/>
  </sheetPr>
  <dimension ref="A1:F39"/>
  <sheetViews>
    <sheetView view="pageBreakPreview" zoomScaleSheetLayoutView="100" workbookViewId="0">
      <selection activeCell="B50" sqref="B50"/>
    </sheetView>
  </sheetViews>
  <sheetFormatPr defaultRowHeight="15" x14ac:dyDescent="0.25"/>
  <cols>
    <col min="1" max="1" width="9.7109375" customWidth="1"/>
    <col min="2" max="2" width="55.85546875" customWidth="1"/>
    <col min="3" max="3" width="9.140625" style="3"/>
    <col min="4" max="4" width="10" style="3" bestFit="1" customWidth="1"/>
    <col min="5" max="5" width="13.28515625" style="3" bestFit="1" customWidth="1"/>
    <col min="6" max="6" width="19.7109375" style="3" bestFit="1" customWidth="1"/>
  </cols>
  <sheetData>
    <row r="1" spans="1:6" ht="33" customHeight="1" x14ac:dyDescent="0.25">
      <c r="A1" s="113" t="str">
        <f>'C-EW-SHEET'!A1:F1</f>
        <v>GGHS Mari Kanjoor District Attock
Construction of 01. No. Additional C/Room &amp; Rehabilitation of Existing Building</v>
      </c>
      <c r="B1" s="113"/>
      <c r="C1" s="113"/>
      <c r="D1" s="113"/>
      <c r="E1" s="113"/>
      <c r="F1" s="113"/>
    </row>
    <row r="2" spans="1:6" ht="24.75" customHeight="1" x14ac:dyDescent="0.25">
      <c r="A2" s="114" t="s">
        <v>115</v>
      </c>
      <c r="B2" s="114"/>
      <c r="C2" s="114"/>
      <c r="D2" s="114"/>
      <c r="E2" s="114"/>
      <c r="F2" s="114"/>
    </row>
    <row r="3" spans="1:6" ht="24.75" customHeight="1" x14ac:dyDescent="0.25">
      <c r="A3" s="115" t="s">
        <v>172</v>
      </c>
      <c r="B3" s="115"/>
      <c r="C3" s="115"/>
      <c r="D3" s="115"/>
      <c r="E3" s="115"/>
      <c r="F3" s="115"/>
    </row>
    <row r="4" spans="1:6" s="3" customFormat="1" ht="29.25" customHeight="1" x14ac:dyDescent="0.25">
      <c r="A4" s="11" t="s">
        <v>24</v>
      </c>
      <c r="B4" s="8" t="s">
        <v>25</v>
      </c>
      <c r="C4" s="8" t="s">
        <v>26</v>
      </c>
      <c r="D4" s="8" t="s">
        <v>27</v>
      </c>
      <c r="E4" s="11" t="s">
        <v>28</v>
      </c>
      <c r="F4" s="11" t="s">
        <v>29</v>
      </c>
    </row>
    <row r="5" spans="1:6" ht="65.45" customHeight="1" x14ac:dyDescent="0.25">
      <c r="A5" s="28" t="s">
        <v>173</v>
      </c>
      <c r="B5" s="27" t="s">
        <v>32</v>
      </c>
      <c r="C5" s="9" t="s">
        <v>33</v>
      </c>
      <c r="D5" s="15">
        <f>'TB-M-CW'!H11</f>
        <v>10.277463193657985</v>
      </c>
      <c r="E5" s="15"/>
      <c r="F5" s="15"/>
    </row>
    <row r="6" spans="1:6" ht="30" customHeight="1" x14ac:dyDescent="0.25">
      <c r="A6" s="28" t="s">
        <v>174</v>
      </c>
      <c r="B6" s="18" t="s">
        <v>35</v>
      </c>
      <c r="C6" s="2" t="s">
        <v>33</v>
      </c>
      <c r="D6" s="15">
        <f>D5</f>
        <v>10.277463193657985</v>
      </c>
      <c r="E6" s="16"/>
      <c r="F6" s="15"/>
    </row>
    <row r="7" spans="1:6" ht="47.45" customHeight="1" x14ac:dyDescent="0.25">
      <c r="A7" s="28" t="s">
        <v>175</v>
      </c>
      <c r="B7" s="11" t="s">
        <v>37</v>
      </c>
      <c r="C7" s="8" t="s">
        <v>33</v>
      </c>
      <c r="D7" s="15">
        <f>D6</f>
        <v>10.277463193657985</v>
      </c>
      <c r="E7" s="16"/>
      <c r="F7" s="15"/>
    </row>
    <row r="8" spans="1:6" ht="63" customHeight="1" x14ac:dyDescent="0.25">
      <c r="A8" s="28" t="s">
        <v>176</v>
      </c>
      <c r="B8" s="18" t="s">
        <v>39</v>
      </c>
      <c r="C8" s="18"/>
      <c r="D8" s="18"/>
      <c r="E8" s="18"/>
      <c r="F8" s="15"/>
    </row>
    <row r="9" spans="1:6" ht="25.15" customHeight="1" x14ac:dyDescent="0.25">
      <c r="A9" s="28" t="s">
        <v>177</v>
      </c>
      <c r="B9" s="18" t="s">
        <v>41</v>
      </c>
      <c r="C9" s="2" t="s">
        <v>33</v>
      </c>
      <c r="D9" s="16">
        <f>'TB-M-CW'!H35</f>
        <v>0.86330690826727063</v>
      </c>
      <c r="E9" s="2"/>
      <c r="F9" s="15"/>
    </row>
    <row r="10" spans="1:6" ht="27" customHeight="1" x14ac:dyDescent="0.25">
      <c r="A10" s="28" t="s">
        <v>178</v>
      </c>
      <c r="B10" s="2" t="s">
        <v>43</v>
      </c>
      <c r="C10" s="2" t="s">
        <v>33</v>
      </c>
      <c r="D10" s="16">
        <f>'TB-M-CW'!H42</f>
        <v>0.74745186862967172</v>
      </c>
      <c r="E10" s="19"/>
      <c r="F10" s="15"/>
    </row>
    <row r="11" spans="1:6" ht="27.6" customHeight="1" x14ac:dyDescent="0.25">
      <c r="A11" s="28" t="s">
        <v>179</v>
      </c>
      <c r="B11" s="2" t="s">
        <v>45</v>
      </c>
      <c r="C11" s="2" t="s">
        <v>33</v>
      </c>
      <c r="D11" s="16">
        <f>'TB-M-CW'!H50</f>
        <v>1.4014722536806343</v>
      </c>
      <c r="E11" s="19"/>
      <c r="F11" s="15"/>
    </row>
    <row r="12" spans="1:6" ht="33.6" customHeight="1" x14ac:dyDescent="0.25">
      <c r="A12" s="28" t="s">
        <v>180</v>
      </c>
      <c r="B12" s="2" t="s">
        <v>47</v>
      </c>
      <c r="C12" s="2" t="s">
        <v>33</v>
      </c>
      <c r="D12" s="16">
        <f>'TB-M-CW'!H71</f>
        <v>1.9620611551528881</v>
      </c>
      <c r="E12" s="19"/>
      <c r="F12" s="15"/>
    </row>
    <row r="13" spans="1:6" ht="135" x14ac:dyDescent="0.25">
      <c r="A13" s="28" t="s">
        <v>181</v>
      </c>
      <c r="B13" s="18" t="s">
        <v>49</v>
      </c>
      <c r="C13" s="18"/>
      <c r="D13" s="18"/>
      <c r="E13" s="18"/>
      <c r="F13" s="15"/>
    </row>
    <row r="14" spans="1:6" ht="90" x14ac:dyDescent="0.25">
      <c r="A14" s="28" t="s">
        <v>182</v>
      </c>
      <c r="B14" s="18" t="s">
        <v>51</v>
      </c>
      <c r="C14" s="2" t="s">
        <v>33</v>
      </c>
      <c r="D14" s="16">
        <f>'TB-M-CW'!H79</f>
        <v>1.5416194790486977</v>
      </c>
      <c r="E14" s="2"/>
      <c r="F14" s="15"/>
    </row>
    <row r="15" spans="1:6" ht="75" x14ac:dyDescent="0.25">
      <c r="A15" s="28" t="s">
        <v>183</v>
      </c>
      <c r="B15" s="18" t="s">
        <v>53</v>
      </c>
      <c r="C15" s="2" t="s">
        <v>33</v>
      </c>
      <c r="D15" s="16">
        <f>'TB-M-CW'!H90</f>
        <v>1.5727633069082674</v>
      </c>
      <c r="E15" s="2"/>
      <c r="F15" s="15"/>
    </row>
    <row r="16" spans="1:6" ht="75" x14ac:dyDescent="0.25">
      <c r="A16" s="28" t="s">
        <v>184</v>
      </c>
      <c r="B16" s="18" t="s">
        <v>55</v>
      </c>
      <c r="C16" s="18"/>
      <c r="D16" s="18"/>
      <c r="E16" s="18"/>
      <c r="F16" s="15"/>
    </row>
    <row r="17" spans="1:6" ht="22.9" customHeight="1" x14ac:dyDescent="0.25">
      <c r="A17" s="28" t="s">
        <v>185</v>
      </c>
      <c r="B17" s="2" t="s">
        <v>57</v>
      </c>
      <c r="C17" s="2" t="s">
        <v>58</v>
      </c>
      <c r="D17" s="16">
        <v>12</v>
      </c>
      <c r="E17" s="19"/>
      <c r="F17" s="15"/>
    </row>
    <row r="18" spans="1:6" ht="30" x14ac:dyDescent="0.25">
      <c r="A18" s="28" t="s">
        <v>186</v>
      </c>
      <c r="B18" s="18" t="s">
        <v>62</v>
      </c>
      <c r="C18" s="2" t="s">
        <v>33</v>
      </c>
      <c r="D18" s="16">
        <f>'TB-M-CW'!H98</f>
        <v>2.7328708946772369</v>
      </c>
      <c r="E18" s="20"/>
      <c r="F18" s="15"/>
    </row>
    <row r="19" spans="1:6" ht="30" customHeight="1" x14ac:dyDescent="0.25">
      <c r="A19" s="28" t="s">
        <v>187</v>
      </c>
      <c r="B19" s="12" t="str">
        <f>'C-CW-m.sheet'!B126</f>
        <v>Pacca brick work in ground floor cement, sand mortar:- Ratio 1:4</v>
      </c>
      <c r="C19" s="21" t="s">
        <v>33</v>
      </c>
      <c r="D19" s="22">
        <f>'TB-M-CW'!H111</f>
        <v>3.5854331823329559</v>
      </c>
      <c r="E19" s="23"/>
      <c r="F19" s="15"/>
    </row>
    <row r="20" spans="1:6" ht="30" customHeight="1" x14ac:dyDescent="0.25">
      <c r="A20" s="28" t="s">
        <v>188</v>
      </c>
      <c r="B20" s="28" t="s">
        <v>65</v>
      </c>
      <c r="C20" s="9" t="s">
        <v>66</v>
      </c>
      <c r="D20" s="15">
        <f>'TB-M-CW'!H119</f>
        <v>20.465116279069772</v>
      </c>
      <c r="E20" s="2"/>
      <c r="F20" s="15"/>
    </row>
    <row r="21" spans="1:6" ht="30" customHeight="1" x14ac:dyDescent="0.25">
      <c r="A21" s="28" t="s">
        <v>189</v>
      </c>
      <c r="B21" s="18" t="s">
        <v>68</v>
      </c>
      <c r="C21" s="2" t="s">
        <v>66</v>
      </c>
      <c r="D21" s="16">
        <f>'TB-M-CW'!H126</f>
        <v>20.465116279069772</v>
      </c>
      <c r="F21" s="15"/>
    </row>
    <row r="22" spans="1:6" ht="30" customHeight="1" x14ac:dyDescent="0.25">
      <c r="A22" s="28" t="s">
        <v>190</v>
      </c>
      <c r="B22" s="18" t="s">
        <v>70</v>
      </c>
      <c r="C22" s="8" t="s">
        <v>66</v>
      </c>
      <c r="D22" s="26">
        <f>'TB-M-CW'!H134</f>
        <v>2.5581395348837215</v>
      </c>
      <c r="E22" s="8"/>
      <c r="F22" s="15"/>
    </row>
    <row r="23" spans="1:6" ht="45" x14ac:dyDescent="0.25">
      <c r="A23" s="28" t="s">
        <v>191</v>
      </c>
      <c r="B23" s="27" t="s">
        <v>72</v>
      </c>
      <c r="C23" s="2" t="s">
        <v>66</v>
      </c>
      <c r="D23" s="16">
        <f>D22+D21+D20</f>
        <v>43.488372093023266</v>
      </c>
      <c r="E23" s="2"/>
      <c r="F23" s="15"/>
    </row>
    <row r="24" spans="1:6" x14ac:dyDescent="0.25">
      <c r="A24" s="28" t="s">
        <v>192</v>
      </c>
      <c r="B24" s="2" t="s">
        <v>193</v>
      </c>
      <c r="C24" s="2" t="s">
        <v>66</v>
      </c>
      <c r="D24" s="16">
        <f>D23</f>
        <v>43.488372093023266</v>
      </c>
      <c r="E24" s="2"/>
      <c r="F24" s="15"/>
    </row>
    <row r="25" spans="1:6" ht="60" x14ac:dyDescent="0.25">
      <c r="A25" s="28" t="s">
        <v>194</v>
      </c>
      <c r="B25" s="28" t="s">
        <v>78</v>
      </c>
      <c r="C25" s="9" t="s">
        <v>66</v>
      </c>
      <c r="D25" s="15">
        <f>'TB-M-CW'!H158</f>
        <v>3.0697674418604652</v>
      </c>
      <c r="E25" s="9"/>
      <c r="F25" s="15"/>
    </row>
    <row r="26" spans="1:6" ht="60" x14ac:dyDescent="0.25">
      <c r="A26" s="28" t="s">
        <v>195</v>
      </c>
      <c r="B26" s="18" t="s">
        <v>80</v>
      </c>
      <c r="C26" s="2" t="s">
        <v>66</v>
      </c>
      <c r="D26" s="16">
        <f>'TB-M-CW'!H166</f>
        <v>20.465116279069772</v>
      </c>
      <c r="E26" s="2"/>
      <c r="F26" s="15"/>
    </row>
    <row r="27" spans="1:6" ht="105" x14ac:dyDescent="0.25">
      <c r="A27" s="28" t="s">
        <v>196</v>
      </c>
      <c r="B27" s="27" t="s">
        <v>82</v>
      </c>
      <c r="C27" s="2" t="s">
        <v>66</v>
      </c>
      <c r="D27" s="16">
        <f>'TB-M-CW'!H141</f>
        <v>2.5581395348837215</v>
      </c>
      <c r="E27" s="2"/>
      <c r="F27" s="15"/>
    </row>
    <row r="28" spans="1:6" ht="30" customHeight="1" x14ac:dyDescent="0.25">
      <c r="A28" s="28" t="s">
        <v>197</v>
      </c>
      <c r="B28" s="2" t="s">
        <v>84</v>
      </c>
      <c r="C28" s="2" t="s">
        <v>85</v>
      </c>
      <c r="D28" s="2">
        <v>1</v>
      </c>
      <c r="E28" s="2"/>
      <c r="F28" s="15"/>
    </row>
    <row r="29" spans="1:6" ht="105" x14ac:dyDescent="0.25">
      <c r="A29" s="28" t="s">
        <v>198</v>
      </c>
      <c r="B29" s="18" t="s">
        <v>87</v>
      </c>
      <c r="C29" s="2" t="s">
        <v>66</v>
      </c>
      <c r="D29" s="16">
        <f>'TB-M-CW'!H27</f>
        <v>6.7534883720930239</v>
      </c>
      <c r="F29" s="15"/>
    </row>
    <row r="30" spans="1:6" ht="165" x14ac:dyDescent="0.25">
      <c r="A30" s="28" t="s">
        <v>199</v>
      </c>
      <c r="B30" s="18" t="str">
        <f>'TB-M-CW'!B175:H175</f>
        <v>Providing and laying superb quality Ceramic tile floors of Master
brand of specified size,Glossy/Matt/Texture of approved Color and
Shade as per approved design with adhesive bond, over 3/4" thick
(1;2) cement sand plaster i/c the cost of sealer for finishing the joints
i/c cutting grinding complete in all respects and as approved and
directed by the Engineer Incharge. iii) 6"x6"</v>
      </c>
      <c r="C30" s="2" t="s">
        <v>66</v>
      </c>
      <c r="D30" s="16">
        <f>'TB-M-CW'!H181</f>
        <v>2.5581395348837215</v>
      </c>
      <c r="E30" s="19"/>
      <c r="F30" s="15"/>
    </row>
    <row r="31" spans="1:6" ht="165" x14ac:dyDescent="0.25">
      <c r="A31" s="28" t="s">
        <v>200</v>
      </c>
      <c r="B31" s="27" t="str">
        <f>'TB-M-CW'!B182:H182</f>
        <v>Providing and laying superb quality Ceramic tiles dado of Master
brand of specified size,Glossy/Matt/Texture skirting/dado of approved
Color and Shade with adhesive bond over 1/2"thick (1:2) cement
plaster i/c the cost of sealer for finishing the joints i/c cutting grinding
complete in all respects as approved and directed by the Engineer
Incharge. iii) 6"x6"</v>
      </c>
      <c r="C31" s="2" t="s">
        <v>66</v>
      </c>
      <c r="D31" s="16">
        <f>'TB-M-CW'!H188</f>
        <v>10.232558139534886</v>
      </c>
      <c r="E31" s="19"/>
      <c r="F31" s="15"/>
    </row>
    <row r="32" spans="1:6" x14ac:dyDescent="0.25">
      <c r="A32" s="28" t="s">
        <v>201</v>
      </c>
      <c r="B32" s="4" t="s">
        <v>100</v>
      </c>
      <c r="C32" s="2" t="s">
        <v>33</v>
      </c>
      <c r="D32" s="16">
        <f>'TB-M-CW'!H19</f>
        <v>3.7372593431483581</v>
      </c>
      <c r="E32"/>
      <c r="F32" s="15"/>
    </row>
    <row r="33" spans="1:6" ht="75" x14ac:dyDescent="0.25">
      <c r="A33" s="28" t="s">
        <v>202</v>
      </c>
      <c r="B33" s="18" t="s">
        <v>102</v>
      </c>
      <c r="C33" s="2" t="s">
        <v>66</v>
      </c>
      <c r="D33" s="16">
        <f>'C-CW-m.sheet'!H231</f>
        <v>12.279069767441861</v>
      </c>
      <c r="E33" s="19"/>
      <c r="F33" s="15"/>
    </row>
    <row r="34" spans="1:6" ht="120" x14ac:dyDescent="0.25">
      <c r="A34" s="28" t="s">
        <v>203</v>
      </c>
      <c r="B34" s="18" t="s">
        <v>104</v>
      </c>
      <c r="C34" s="2" t="s">
        <v>66</v>
      </c>
      <c r="D34" s="16">
        <f>'C-CW-m.sheet'!H240</f>
        <v>15.860465116279071</v>
      </c>
      <c r="E34" s="19"/>
      <c r="F34" s="15"/>
    </row>
    <row r="35" spans="1:6" ht="150" x14ac:dyDescent="0.25">
      <c r="A35" s="28" t="s">
        <v>204</v>
      </c>
      <c r="B35" s="18" t="s">
        <v>106</v>
      </c>
      <c r="C35" s="2" t="s">
        <v>66</v>
      </c>
      <c r="D35" s="16">
        <f>'C-CW-m.sheet'!H256</f>
        <v>11.972093023255814</v>
      </c>
      <c r="E35" s="19"/>
      <c r="F35" s="15"/>
    </row>
    <row r="36" spans="1:6" ht="75" x14ac:dyDescent="0.25">
      <c r="A36" s="28" t="s">
        <v>205</v>
      </c>
      <c r="B36" s="18" t="s">
        <v>108</v>
      </c>
      <c r="C36" s="2" t="s">
        <v>66</v>
      </c>
      <c r="D36" s="16">
        <f>'C-CW-m.sheet'!H248</f>
        <v>11.972093023255814</v>
      </c>
      <c r="E36" s="19"/>
      <c r="F36" s="15"/>
    </row>
    <row r="37" spans="1:6" ht="135" x14ac:dyDescent="0.25">
      <c r="A37" s="28" t="s">
        <v>206</v>
      </c>
      <c r="B37" s="5" t="s">
        <v>207</v>
      </c>
      <c r="C37" s="2" t="s">
        <v>66</v>
      </c>
      <c r="D37" s="16">
        <f>'TB-M-CW'!H227</f>
        <v>2.4302325581395352</v>
      </c>
      <c r="E37" s="31"/>
      <c r="F37" s="15"/>
    </row>
    <row r="38" spans="1:6" x14ac:dyDescent="0.25">
      <c r="A38" s="1"/>
      <c r="B38" s="1"/>
      <c r="C38" s="2"/>
      <c r="D38" s="2"/>
      <c r="E38" s="2"/>
      <c r="F38" s="15"/>
    </row>
    <row r="39" spans="1:6" x14ac:dyDescent="0.25">
      <c r="A39" s="1"/>
      <c r="B39" s="106" t="s">
        <v>208</v>
      </c>
      <c r="C39" s="106"/>
      <c r="D39" s="106"/>
      <c r="E39" s="106"/>
      <c r="F39" s="30"/>
    </row>
  </sheetData>
  <mergeCells count="4">
    <mergeCell ref="A1:F1"/>
    <mergeCell ref="A2:F2"/>
    <mergeCell ref="B39:E39"/>
    <mergeCell ref="A3:F3"/>
  </mergeCells>
  <pageMargins left="0.7" right="0.7" top="0.75" bottom="0.75" header="0.3" footer="0.3"/>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sheetPr>
  <dimension ref="A1:F25"/>
  <sheetViews>
    <sheetView view="pageBreakPreview" topLeftCell="A15" zoomScaleSheetLayoutView="100" workbookViewId="0">
      <selection activeCell="F25" sqref="F25"/>
    </sheetView>
  </sheetViews>
  <sheetFormatPr defaultRowHeight="15" x14ac:dyDescent="0.25"/>
  <cols>
    <col min="1" max="1" width="9.28515625" style="83" bestFit="1" customWidth="1"/>
    <col min="2" max="2" width="47.85546875" customWidth="1"/>
    <col min="4" max="4" width="10.140625" bestFit="1" customWidth="1"/>
    <col min="5" max="6" width="9" bestFit="1" customWidth="1"/>
  </cols>
  <sheetData>
    <row r="1" spans="1:6" ht="33" customHeight="1" x14ac:dyDescent="0.25">
      <c r="A1" s="107" t="str">
        <f>'TB-CW'!A1:F1</f>
        <v>GGHS Mari Kanjoor District Attock
Construction of 01. No. Additional C/Room &amp; Rehabilitation of Existing Building</v>
      </c>
      <c r="B1" s="108"/>
      <c r="C1" s="108"/>
      <c r="D1" s="108"/>
      <c r="E1" s="108"/>
      <c r="F1" s="109"/>
    </row>
    <row r="2" spans="1:6" ht="24.75" customHeight="1" x14ac:dyDescent="0.25">
      <c r="A2" s="105" t="s">
        <v>115</v>
      </c>
      <c r="B2" s="105"/>
      <c r="C2" s="105"/>
      <c r="D2" s="105"/>
      <c r="E2" s="105"/>
      <c r="F2" s="105"/>
    </row>
    <row r="3" spans="1:6" ht="24.75" customHeight="1" x14ac:dyDescent="0.25">
      <c r="A3" s="110" t="s">
        <v>209</v>
      </c>
      <c r="B3" s="111"/>
      <c r="C3" s="111"/>
      <c r="D3" s="111"/>
      <c r="E3" s="111"/>
      <c r="F3" s="112"/>
    </row>
    <row r="4" spans="1:6" s="3" customFormat="1" ht="29.25" customHeight="1" x14ac:dyDescent="0.25">
      <c r="A4" s="18" t="s">
        <v>24</v>
      </c>
      <c r="B4" s="2" t="s">
        <v>25</v>
      </c>
      <c r="C4" s="2" t="s">
        <v>26</v>
      </c>
      <c r="D4" s="2" t="s">
        <v>27</v>
      </c>
      <c r="E4" s="18" t="s">
        <v>28</v>
      </c>
      <c r="F4" s="18" t="s">
        <v>29</v>
      </c>
    </row>
    <row r="5" spans="1:6" ht="45" x14ac:dyDescent="0.25">
      <c r="A5" s="82">
        <v>1</v>
      </c>
      <c r="B5" s="4" t="s">
        <v>210</v>
      </c>
      <c r="C5" s="1" t="s">
        <v>85</v>
      </c>
      <c r="D5" s="1">
        <f>'TB-SHEET'!F6</f>
        <v>1</v>
      </c>
      <c r="E5" s="13"/>
      <c r="F5" s="1"/>
    </row>
    <row r="6" spans="1:6" ht="60" x14ac:dyDescent="0.25">
      <c r="A6" s="82">
        <v>2</v>
      </c>
      <c r="B6" s="4" t="s">
        <v>211</v>
      </c>
      <c r="C6" s="1" t="s">
        <v>85</v>
      </c>
      <c r="D6" s="1">
        <f>'TB-SHEET'!F8</f>
        <v>1</v>
      </c>
      <c r="E6" s="13"/>
      <c r="F6" s="1"/>
    </row>
    <row r="7" spans="1:6" ht="90" x14ac:dyDescent="0.25">
      <c r="A7" s="82">
        <v>3</v>
      </c>
      <c r="B7" s="4" t="s">
        <v>212</v>
      </c>
      <c r="C7" s="1"/>
      <c r="D7" s="1"/>
      <c r="E7" s="1"/>
      <c r="F7" s="1"/>
    </row>
    <row r="8" spans="1:6" x14ac:dyDescent="0.25">
      <c r="A8" s="82">
        <v>4</v>
      </c>
      <c r="B8" s="1" t="s">
        <v>213</v>
      </c>
      <c r="C8" s="1" t="s">
        <v>85</v>
      </c>
      <c r="D8" s="1">
        <f>'TB-SHEET'!F10</f>
        <v>1</v>
      </c>
      <c r="E8" s="13"/>
      <c r="F8" s="1"/>
    </row>
    <row r="9" spans="1:6" x14ac:dyDescent="0.25">
      <c r="A9" s="82">
        <v>5</v>
      </c>
      <c r="B9" s="1" t="s">
        <v>214</v>
      </c>
      <c r="C9" s="1" t="s">
        <v>85</v>
      </c>
      <c r="D9" s="1">
        <f>'TB-SHEET'!F11</f>
        <v>1</v>
      </c>
      <c r="E9" s="13"/>
      <c r="F9" s="1"/>
    </row>
    <row r="10" spans="1:6" x14ac:dyDescent="0.25">
      <c r="A10" s="82">
        <v>6</v>
      </c>
      <c r="B10" s="1" t="s">
        <v>215</v>
      </c>
      <c r="C10" s="1" t="s">
        <v>85</v>
      </c>
      <c r="D10" s="1">
        <f>'TB-SHEET'!F12</f>
        <v>1</v>
      </c>
      <c r="E10" s="13"/>
      <c r="F10" s="1"/>
    </row>
    <row r="11" spans="1:6" x14ac:dyDescent="0.25">
      <c r="A11" s="82">
        <v>7</v>
      </c>
      <c r="B11" s="1" t="s">
        <v>216</v>
      </c>
      <c r="C11" s="1" t="s">
        <v>144</v>
      </c>
      <c r="D11" s="1">
        <f>'TB-SHEET'!F13</f>
        <v>1</v>
      </c>
      <c r="E11" s="1"/>
      <c r="F11" s="1"/>
    </row>
    <row r="12" spans="1:6" ht="120" x14ac:dyDescent="0.25">
      <c r="A12" s="82">
        <v>8</v>
      </c>
      <c r="B12" s="4" t="s">
        <v>217</v>
      </c>
      <c r="C12" s="1" t="s">
        <v>218</v>
      </c>
      <c r="D12" s="1">
        <f>'TB-SHEET'!F15</f>
        <v>15</v>
      </c>
      <c r="E12" s="1"/>
      <c r="F12" s="1"/>
    </row>
    <row r="13" spans="1:6" ht="75" x14ac:dyDescent="0.25">
      <c r="A13" s="82">
        <v>9</v>
      </c>
      <c r="B13" s="4" t="s">
        <v>219</v>
      </c>
      <c r="C13" s="1" t="s">
        <v>85</v>
      </c>
      <c r="D13" s="1">
        <f>'TB-SHEET'!F17</f>
        <v>1</v>
      </c>
      <c r="E13" s="13"/>
      <c r="F13" s="1"/>
    </row>
    <row r="14" spans="1:6" ht="45" x14ac:dyDescent="0.25">
      <c r="A14" s="82">
        <v>10</v>
      </c>
      <c r="B14" s="4" t="s">
        <v>220</v>
      </c>
      <c r="C14" s="1" t="s">
        <v>85</v>
      </c>
      <c r="D14" s="1">
        <f>'TB-SHEET'!F19</f>
        <v>1</v>
      </c>
      <c r="E14" s="13"/>
      <c r="F14" s="1"/>
    </row>
    <row r="15" spans="1:6" ht="75" x14ac:dyDescent="0.25">
      <c r="A15" s="82">
        <v>11</v>
      </c>
      <c r="B15" s="4" t="s">
        <v>221</v>
      </c>
      <c r="C15" s="1" t="s">
        <v>222</v>
      </c>
      <c r="D15" s="1">
        <f>'TB-SHEET'!F21</f>
        <v>1</v>
      </c>
      <c r="E15" s="13"/>
      <c r="F15" s="1"/>
    </row>
    <row r="16" spans="1:6" ht="60" x14ac:dyDescent="0.25">
      <c r="A16" s="82">
        <v>12</v>
      </c>
      <c r="B16" s="4" t="s">
        <v>223</v>
      </c>
      <c r="C16" s="1"/>
      <c r="D16" s="1">
        <v>1</v>
      </c>
      <c r="E16" s="1"/>
      <c r="F16" s="1"/>
    </row>
    <row r="17" spans="1:6" x14ac:dyDescent="0.25">
      <c r="A17" s="82">
        <v>13</v>
      </c>
      <c r="B17" s="1" t="s">
        <v>224</v>
      </c>
      <c r="C17" s="1" t="s">
        <v>225</v>
      </c>
      <c r="D17" s="1">
        <f>'TB-SHEET'!F23</f>
        <v>5</v>
      </c>
      <c r="E17" s="13"/>
      <c r="F17" s="1"/>
    </row>
    <row r="18" spans="1:6" x14ac:dyDescent="0.25">
      <c r="A18" s="82">
        <v>14</v>
      </c>
      <c r="B18" s="1" t="s">
        <v>226</v>
      </c>
      <c r="C18" s="1" t="s">
        <v>225</v>
      </c>
      <c r="D18" s="1">
        <f>'TB-SHEET'!F24</f>
        <v>5</v>
      </c>
      <c r="E18" s="13"/>
      <c r="F18" s="1"/>
    </row>
    <row r="19" spans="1:6" x14ac:dyDescent="0.25">
      <c r="A19" s="82">
        <v>15</v>
      </c>
      <c r="B19" s="4" t="s">
        <v>227</v>
      </c>
      <c r="C19" s="1" t="s">
        <v>225</v>
      </c>
      <c r="D19" s="1">
        <f>'TB-SHEET'!F25</f>
        <v>10</v>
      </c>
      <c r="E19" s="13"/>
      <c r="F19" s="1"/>
    </row>
    <row r="20" spans="1:6" ht="90" x14ac:dyDescent="0.25">
      <c r="A20" s="82">
        <v>16</v>
      </c>
      <c r="B20" s="4" t="s">
        <v>228</v>
      </c>
      <c r="C20" s="1"/>
      <c r="D20" s="1"/>
      <c r="E20" s="1"/>
      <c r="F20" s="1"/>
    </row>
    <row r="21" spans="1:6" x14ac:dyDescent="0.25">
      <c r="A21" s="82">
        <v>17</v>
      </c>
      <c r="B21" s="1" t="s">
        <v>229</v>
      </c>
      <c r="C21" s="1"/>
      <c r="D21" s="1"/>
      <c r="E21" s="1"/>
      <c r="F21" s="1"/>
    </row>
    <row r="22" spans="1:6" x14ac:dyDescent="0.25">
      <c r="A22" s="82">
        <v>18</v>
      </c>
      <c r="B22" s="1" t="s">
        <v>230</v>
      </c>
      <c r="C22" s="1" t="s">
        <v>168</v>
      </c>
      <c r="D22" s="1">
        <f>'TB-SHEET'!F28</f>
        <v>10</v>
      </c>
      <c r="E22" s="1"/>
      <c r="F22" s="1"/>
    </row>
    <row r="23" spans="1:6" x14ac:dyDescent="0.25">
      <c r="A23" s="82">
        <v>19</v>
      </c>
      <c r="B23" s="1" t="s">
        <v>231</v>
      </c>
      <c r="C23" s="1" t="s">
        <v>168</v>
      </c>
      <c r="D23" s="1">
        <f>'TB-SHEET'!F29</f>
        <v>20</v>
      </c>
      <c r="E23" s="1"/>
      <c r="F23" s="1"/>
    </row>
    <row r="24" spans="1:6" ht="75" x14ac:dyDescent="0.25">
      <c r="A24" s="84">
        <v>20</v>
      </c>
      <c r="B24" s="5" t="s">
        <v>232</v>
      </c>
      <c r="C24" s="85" t="s">
        <v>85</v>
      </c>
      <c r="D24" s="85">
        <f>'TB-SHEET'!F30</f>
        <v>1</v>
      </c>
      <c r="E24" s="85"/>
      <c r="F24" s="1"/>
    </row>
    <row r="25" spans="1:6" x14ac:dyDescent="0.25">
      <c r="A25" s="86"/>
      <c r="B25" s="32" t="s">
        <v>233</v>
      </c>
      <c r="C25" s="32"/>
      <c r="D25" s="32"/>
      <c r="E25" s="32"/>
      <c r="F25" s="32"/>
    </row>
  </sheetData>
  <mergeCells count="3">
    <mergeCell ref="A1:F1"/>
    <mergeCell ref="A2:F2"/>
    <mergeCell ref="A3:F3"/>
  </mergeCells>
  <pageMargins left="0.7" right="0.7" top="0.75" bottom="0.75" header="0.3" footer="0.3"/>
  <pageSetup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sheetPr>
  <dimension ref="A1:F20"/>
  <sheetViews>
    <sheetView view="pageBreakPreview" zoomScaleSheetLayoutView="100" workbookViewId="0">
      <selection activeCell="F20" sqref="F20"/>
    </sheetView>
  </sheetViews>
  <sheetFormatPr defaultRowHeight="15" x14ac:dyDescent="0.25"/>
  <cols>
    <col min="2" max="2" width="45.5703125" customWidth="1"/>
    <col min="4" max="4" width="9" bestFit="1" customWidth="1"/>
    <col min="5" max="5" width="11.28515625" bestFit="1" customWidth="1"/>
    <col min="6" max="6" width="15.42578125" bestFit="1" customWidth="1"/>
  </cols>
  <sheetData>
    <row r="1" spans="1:6" ht="33" customHeight="1" x14ac:dyDescent="0.25">
      <c r="A1" s="107" t="str">
        <f>'TB-PW'!A1:F1</f>
        <v>GGHS Mari Kanjoor District Attock
Construction of 01. No. Additional C/Room &amp; Rehabilitation of Existing Building</v>
      </c>
      <c r="B1" s="108"/>
      <c r="C1" s="108"/>
      <c r="D1" s="108"/>
      <c r="E1" s="108"/>
      <c r="F1" s="109"/>
    </row>
    <row r="2" spans="1:6" ht="24.75" customHeight="1" x14ac:dyDescent="0.25">
      <c r="A2" s="105" t="s">
        <v>115</v>
      </c>
      <c r="B2" s="105"/>
      <c r="C2" s="105"/>
      <c r="D2" s="105"/>
      <c r="E2" s="105"/>
      <c r="F2" s="105"/>
    </row>
    <row r="3" spans="1:6" ht="24.75" customHeight="1" x14ac:dyDescent="0.25">
      <c r="A3" s="110" t="s">
        <v>234</v>
      </c>
      <c r="B3" s="111"/>
      <c r="C3" s="111"/>
      <c r="D3" s="111"/>
      <c r="E3" s="111"/>
      <c r="F3" s="112"/>
    </row>
    <row r="4" spans="1:6" s="3" customFormat="1" ht="29.25" customHeight="1" x14ac:dyDescent="0.25">
      <c r="A4" s="18" t="s">
        <v>24</v>
      </c>
      <c r="B4" s="2" t="s">
        <v>25</v>
      </c>
      <c r="C4" s="2" t="s">
        <v>26</v>
      </c>
      <c r="D4" s="2" t="s">
        <v>27</v>
      </c>
      <c r="E4" s="18" t="s">
        <v>28</v>
      </c>
      <c r="F4" s="18" t="s">
        <v>29</v>
      </c>
    </row>
    <row r="5" spans="1:6" x14ac:dyDescent="0.25">
      <c r="A5" s="28"/>
      <c r="B5" s="87" t="s">
        <v>235</v>
      </c>
      <c r="C5" s="14"/>
      <c r="D5" s="14"/>
      <c r="E5" s="46"/>
      <c r="F5" s="46"/>
    </row>
    <row r="6" spans="1:6" ht="75" x14ac:dyDescent="0.25">
      <c r="A6" s="28" t="s">
        <v>117</v>
      </c>
      <c r="B6" s="55" t="s">
        <v>118</v>
      </c>
      <c r="C6" s="2" t="s">
        <v>85</v>
      </c>
      <c r="D6" s="2">
        <v>1</v>
      </c>
      <c r="E6" s="42"/>
      <c r="F6" s="42"/>
    </row>
    <row r="7" spans="1:6" ht="120" x14ac:dyDescent="0.25">
      <c r="A7" s="28" t="s">
        <v>119</v>
      </c>
      <c r="B7" s="55" t="s">
        <v>127</v>
      </c>
      <c r="C7" s="2"/>
      <c r="D7" s="2"/>
      <c r="E7" s="42"/>
      <c r="F7" s="42"/>
    </row>
    <row r="8" spans="1:6" x14ac:dyDescent="0.25">
      <c r="A8" s="28" t="s">
        <v>121</v>
      </c>
      <c r="B8" s="88" t="s">
        <v>129</v>
      </c>
      <c r="C8" s="2" t="s">
        <v>85</v>
      </c>
      <c r="D8" s="2">
        <v>1</v>
      </c>
      <c r="E8" s="42"/>
      <c r="F8" s="42"/>
    </row>
    <row r="9" spans="1:6" ht="75" x14ac:dyDescent="0.25">
      <c r="A9" s="28" t="s">
        <v>123</v>
      </c>
      <c r="B9" s="55" t="s">
        <v>141</v>
      </c>
      <c r="C9" s="2"/>
      <c r="D9" s="2"/>
      <c r="E9" s="42"/>
      <c r="F9" s="42"/>
    </row>
    <row r="10" spans="1:6" x14ac:dyDescent="0.25">
      <c r="A10" s="28" t="s">
        <v>126</v>
      </c>
      <c r="B10" s="88" t="s">
        <v>143</v>
      </c>
      <c r="C10" s="2" t="s">
        <v>144</v>
      </c>
      <c r="D10" s="2">
        <v>10</v>
      </c>
      <c r="E10" s="42"/>
      <c r="F10" s="42"/>
    </row>
    <row r="11" spans="1:6" ht="105" x14ac:dyDescent="0.25">
      <c r="A11" s="28" t="s">
        <v>128</v>
      </c>
      <c r="B11" s="55" t="s">
        <v>146</v>
      </c>
      <c r="C11" s="2" t="s">
        <v>147</v>
      </c>
      <c r="D11" s="2">
        <v>1</v>
      </c>
      <c r="E11" s="42"/>
      <c r="F11" s="42"/>
    </row>
    <row r="12" spans="1:6" ht="75" x14ac:dyDescent="0.25">
      <c r="A12" s="28" t="s">
        <v>130</v>
      </c>
      <c r="B12" s="55" t="s">
        <v>149</v>
      </c>
      <c r="C12" s="2"/>
      <c r="D12" s="2"/>
      <c r="E12" s="42"/>
      <c r="F12" s="42"/>
    </row>
    <row r="13" spans="1:6" x14ac:dyDescent="0.25">
      <c r="A13" s="28" t="s">
        <v>132</v>
      </c>
      <c r="B13" s="88" t="s">
        <v>151</v>
      </c>
      <c r="C13" s="2" t="s">
        <v>85</v>
      </c>
      <c r="D13" s="2">
        <v>1</v>
      </c>
      <c r="E13" s="42"/>
      <c r="F13" s="42"/>
    </row>
    <row r="14" spans="1:6" ht="60" x14ac:dyDescent="0.25">
      <c r="A14" s="28" t="s">
        <v>134</v>
      </c>
      <c r="B14" s="55" t="s">
        <v>159</v>
      </c>
      <c r="C14" s="2"/>
      <c r="D14" s="2"/>
      <c r="E14" s="42"/>
      <c r="F14" s="42"/>
    </row>
    <row r="15" spans="1:6" ht="30" x14ac:dyDescent="0.25">
      <c r="A15" s="28" t="s">
        <v>136</v>
      </c>
      <c r="B15" s="55" t="s">
        <v>161</v>
      </c>
      <c r="C15" s="2" t="s">
        <v>85</v>
      </c>
      <c r="D15" s="2">
        <v>1</v>
      </c>
      <c r="E15" s="42"/>
      <c r="F15" s="42"/>
    </row>
    <row r="16" spans="1:6" ht="75" x14ac:dyDescent="0.25">
      <c r="A16" s="28" t="s">
        <v>138</v>
      </c>
      <c r="B16" s="55" t="s">
        <v>163</v>
      </c>
      <c r="C16" s="2"/>
      <c r="D16" s="2"/>
      <c r="E16" s="42"/>
      <c r="F16" s="42"/>
    </row>
    <row r="17" spans="1:6" x14ac:dyDescent="0.25">
      <c r="A17" s="28" t="s">
        <v>140</v>
      </c>
      <c r="B17" s="88" t="s">
        <v>167</v>
      </c>
      <c r="C17" s="2" t="s">
        <v>168</v>
      </c>
      <c r="D17" s="2">
        <v>10</v>
      </c>
      <c r="E17" s="42"/>
      <c r="F17" s="42"/>
    </row>
    <row r="18" spans="1:6" x14ac:dyDescent="0.25">
      <c r="A18" s="28" t="s">
        <v>142</v>
      </c>
      <c r="B18" s="88" t="s">
        <v>170</v>
      </c>
      <c r="C18" s="2" t="s">
        <v>168</v>
      </c>
      <c r="D18" s="2">
        <v>10</v>
      </c>
      <c r="E18" s="42"/>
      <c r="F18" s="42"/>
    </row>
    <row r="19" spans="1:6" ht="45" x14ac:dyDescent="0.25">
      <c r="A19" s="28" t="s">
        <v>145</v>
      </c>
      <c r="B19" s="54" t="s">
        <v>236</v>
      </c>
      <c r="C19" s="2" t="s">
        <v>168</v>
      </c>
      <c r="D19" s="2">
        <v>8.3800000000000008</v>
      </c>
      <c r="E19" s="44"/>
      <c r="F19" s="42"/>
    </row>
    <row r="20" spans="1:6" x14ac:dyDescent="0.25">
      <c r="A20" s="91"/>
      <c r="B20" s="92" t="s">
        <v>237</v>
      </c>
      <c r="C20" s="93"/>
      <c r="D20" s="93"/>
      <c r="E20" s="94"/>
      <c r="F20" s="94"/>
    </row>
  </sheetData>
  <mergeCells count="3">
    <mergeCell ref="A1:F1"/>
    <mergeCell ref="A2:F2"/>
    <mergeCell ref="A3:F3"/>
  </mergeCells>
  <pageMargins left="0.7" right="0.7" top="0.75" bottom="0.75" header="0.3" footer="0.3"/>
  <pageSetup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499984740745262"/>
  </sheetPr>
  <dimension ref="A1:F18"/>
  <sheetViews>
    <sheetView view="pageBreakPreview" topLeftCell="A10" zoomScale="85" zoomScaleSheetLayoutView="85" workbookViewId="0">
      <selection activeCell="F18" sqref="F18"/>
    </sheetView>
  </sheetViews>
  <sheetFormatPr defaultRowHeight="15" x14ac:dyDescent="0.25"/>
  <cols>
    <col min="2" max="2" width="42.140625" customWidth="1"/>
    <col min="4" max="4" width="9" bestFit="1" customWidth="1"/>
    <col min="5" max="5" width="10.85546875" bestFit="1" customWidth="1"/>
    <col min="6" max="6" width="13.42578125" bestFit="1" customWidth="1"/>
  </cols>
  <sheetData>
    <row r="1" spans="1:6" ht="39.75" customHeight="1" x14ac:dyDescent="0.25">
      <c r="A1" s="116" t="str">
        <f>'toilet elect'!A1:F1</f>
        <v>GGHS Mari Kanjoor District Attock
Construction of 01. No. Additional C/Room &amp; Rehabilitation of Existing Building</v>
      </c>
      <c r="B1" s="117"/>
      <c r="C1" s="117"/>
      <c r="D1" s="117"/>
      <c r="E1" s="117"/>
      <c r="F1" s="118"/>
    </row>
    <row r="2" spans="1:6" ht="39.75" customHeight="1" x14ac:dyDescent="0.25">
      <c r="A2" s="116" t="s">
        <v>18</v>
      </c>
      <c r="B2" s="117"/>
      <c r="C2" s="117"/>
      <c r="D2" s="117"/>
      <c r="E2" s="117"/>
      <c r="F2" s="118"/>
    </row>
    <row r="3" spans="1:6" ht="45" x14ac:dyDescent="0.25">
      <c r="A3" s="2" t="s">
        <v>238</v>
      </c>
      <c r="B3" s="55" t="s">
        <v>239</v>
      </c>
      <c r="C3" s="2" t="s">
        <v>147</v>
      </c>
      <c r="D3" s="2">
        <v>1</v>
      </c>
      <c r="E3" s="42"/>
      <c r="F3" s="42"/>
    </row>
    <row r="4" spans="1:6" ht="45" customHeight="1" x14ac:dyDescent="0.25">
      <c r="A4" s="2" t="s">
        <v>240</v>
      </c>
      <c r="B4" s="55" t="s">
        <v>241</v>
      </c>
      <c r="C4" s="14" t="s">
        <v>168</v>
      </c>
      <c r="D4" s="2">
        <v>30</v>
      </c>
      <c r="E4" s="42"/>
      <c r="F4" s="42"/>
    </row>
    <row r="5" spans="1:6" ht="45" customHeight="1" x14ac:dyDescent="0.25">
      <c r="A5" s="2" t="s">
        <v>242</v>
      </c>
      <c r="B5" s="55" t="s">
        <v>243</v>
      </c>
      <c r="C5" s="14" t="s">
        <v>168</v>
      </c>
      <c r="D5" s="2">
        <v>30</v>
      </c>
      <c r="E5" s="42"/>
      <c r="F5" s="42"/>
    </row>
    <row r="6" spans="1:6" ht="45" customHeight="1" x14ac:dyDescent="0.25">
      <c r="A6" s="2" t="s">
        <v>244</v>
      </c>
      <c r="B6" s="55" t="s">
        <v>245</v>
      </c>
      <c r="C6" s="14" t="s">
        <v>168</v>
      </c>
      <c r="D6" s="2">
        <v>30</v>
      </c>
      <c r="E6" s="42"/>
      <c r="F6" s="42"/>
    </row>
    <row r="7" spans="1:6" ht="45" customHeight="1" x14ac:dyDescent="0.25">
      <c r="A7" s="2" t="s">
        <v>246</v>
      </c>
      <c r="B7" s="55" t="s">
        <v>247</v>
      </c>
      <c r="C7" s="2" t="s">
        <v>248</v>
      </c>
      <c r="D7" s="2">
        <v>1</v>
      </c>
      <c r="E7" s="42"/>
      <c r="F7" s="42"/>
    </row>
    <row r="8" spans="1:6" ht="45" customHeight="1" x14ac:dyDescent="0.25">
      <c r="A8" s="2" t="s">
        <v>249</v>
      </c>
      <c r="B8" s="88" t="s">
        <v>250</v>
      </c>
      <c r="C8" s="18" t="s">
        <v>251</v>
      </c>
      <c r="D8" s="2">
        <v>1</v>
      </c>
      <c r="E8" s="42"/>
      <c r="F8" s="42"/>
    </row>
    <row r="9" spans="1:6" ht="45" customHeight="1" x14ac:dyDescent="0.25">
      <c r="A9" s="2" t="s">
        <v>252</v>
      </c>
      <c r="B9" s="55" t="s">
        <v>253</v>
      </c>
      <c r="C9" s="2" t="s">
        <v>85</v>
      </c>
      <c r="D9" s="2">
        <v>1</v>
      </c>
      <c r="E9" s="42"/>
      <c r="F9" s="42"/>
    </row>
    <row r="10" spans="1:6" ht="45" customHeight="1" x14ac:dyDescent="0.25">
      <c r="A10" s="2" t="s">
        <v>254</v>
      </c>
      <c r="B10" s="55" t="s">
        <v>255</v>
      </c>
      <c r="C10" s="2" t="s">
        <v>168</v>
      </c>
      <c r="D10" s="16">
        <f>48/3.281</f>
        <v>14.629686071319719</v>
      </c>
      <c r="E10" s="42"/>
      <c r="F10" s="42"/>
    </row>
    <row r="11" spans="1:6" ht="45" customHeight="1" x14ac:dyDescent="0.25">
      <c r="A11" s="2" t="s">
        <v>256</v>
      </c>
      <c r="B11" s="55" t="s">
        <v>257</v>
      </c>
      <c r="C11" s="2" t="s">
        <v>168</v>
      </c>
      <c r="D11" s="16">
        <f>250/3.281</f>
        <v>76.196281621456876</v>
      </c>
      <c r="E11" s="42"/>
      <c r="F11" s="42"/>
    </row>
    <row r="12" spans="1:6" ht="45" customHeight="1" x14ac:dyDescent="0.25">
      <c r="A12" s="2" t="s">
        <v>258</v>
      </c>
      <c r="B12" s="55" t="s">
        <v>259</v>
      </c>
      <c r="C12" s="18" t="s">
        <v>260</v>
      </c>
      <c r="D12" s="2">
        <v>35</v>
      </c>
      <c r="E12" s="42"/>
      <c r="F12" s="42"/>
    </row>
    <row r="13" spans="1:6" ht="45" customHeight="1" x14ac:dyDescent="0.25">
      <c r="A13" s="2" t="s">
        <v>261</v>
      </c>
      <c r="B13" s="55" t="s">
        <v>262</v>
      </c>
      <c r="C13" s="2" t="s">
        <v>33</v>
      </c>
      <c r="D13" s="2">
        <v>3</v>
      </c>
      <c r="E13" s="42"/>
      <c r="F13" s="42"/>
    </row>
    <row r="14" spans="1:6" ht="45" customHeight="1" x14ac:dyDescent="0.25">
      <c r="A14" s="2" t="s">
        <v>263</v>
      </c>
      <c r="B14" s="55" t="s">
        <v>264</v>
      </c>
      <c r="C14" s="2" t="s">
        <v>168</v>
      </c>
      <c r="D14" s="16">
        <f>250/3.281</f>
        <v>76.196281621456876</v>
      </c>
      <c r="E14" s="42"/>
      <c r="F14" s="42"/>
    </row>
    <row r="15" spans="1:6" ht="45" customHeight="1" x14ac:dyDescent="0.25">
      <c r="A15" s="2" t="s">
        <v>265</v>
      </c>
      <c r="B15" s="55" t="s">
        <v>266</v>
      </c>
      <c r="C15" s="2" t="s">
        <v>85</v>
      </c>
      <c r="D15" s="2">
        <v>1</v>
      </c>
      <c r="E15" s="42"/>
      <c r="F15" s="42"/>
    </row>
    <row r="16" spans="1:6" ht="45" customHeight="1" x14ac:dyDescent="0.25">
      <c r="A16" s="2" t="s">
        <v>267</v>
      </c>
      <c r="B16" s="55" t="s">
        <v>268</v>
      </c>
      <c r="C16" s="2" t="s">
        <v>168</v>
      </c>
      <c r="D16" s="2">
        <v>70</v>
      </c>
      <c r="E16" s="42"/>
      <c r="F16" s="42"/>
    </row>
    <row r="17" spans="1:6" ht="45" x14ac:dyDescent="0.25">
      <c r="A17" s="2" t="s">
        <v>269</v>
      </c>
      <c r="B17" s="55" t="s">
        <v>270</v>
      </c>
      <c r="C17" s="2" t="s">
        <v>85</v>
      </c>
      <c r="D17" s="2">
        <v>1</v>
      </c>
      <c r="E17" s="42"/>
      <c r="F17" s="42"/>
    </row>
    <row r="18" spans="1:6" x14ac:dyDescent="0.25">
      <c r="A18" s="2"/>
      <c r="B18" s="89" t="s">
        <v>271</v>
      </c>
      <c r="C18" s="14"/>
      <c r="D18" s="14"/>
      <c r="E18" s="46"/>
      <c r="F18" s="46"/>
    </row>
  </sheetData>
  <mergeCells count="2">
    <mergeCell ref="A1:F1"/>
    <mergeCell ref="A2:F2"/>
  </mergeCells>
  <pageMargins left="0.7" right="0.7" top="0.75" bottom="0.75" header="0.3" footer="0.3"/>
  <pageSetup scale="9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F10"/>
  <sheetViews>
    <sheetView view="pageBreakPreview" zoomScaleSheetLayoutView="100" workbookViewId="0">
      <selection activeCell="F10" sqref="F10"/>
    </sheetView>
  </sheetViews>
  <sheetFormatPr defaultRowHeight="15" x14ac:dyDescent="0.25"/>
  <cols>
    <col min="2" max="2" width="39.85546875" customWidth="1"/>
    <col min="4" max="4" width="9" bestFit="1" customWidth="1"/>
    <col min="5" max="5" width="10.42578125" bestFit="1" customWidth="1"/>
    <col min="6" max="6" width="15.140625" bestFit="1" customWidth="1"/>
  </cols>
  <sheetData>
    <row r="1" spans="1:6" ht="45.75" customHeight="1" x14ac:dyDescent="0.25">
      <c r="A1" s="120" t="str">
        <f>'Tube well'!A1:F1</f>
        <v>GGHS Mari Kanjoor District Attock
Construction of 01. No. Additional C/Room &amp; Rehabilitation of Existing Building</v>
      </c>
      <c r="B1" s="120"/>
      <c r="C1" s="120"/>
      <c r="D1" s="120"/>
      <c r="E1" s="120"/>
      <c r="F1" s="120"/>
    </row>
    <row r="2" spans="1:6" x14ac:dyDescent="0.25">
      <c r="A2" s="119" t="s">
        <v>272</v>
      </c>
      <c r="B2" s="119"/>
      <c r="C2" s="119"/>
      <c r="D2" s="119"/>
      <c r="E2" s="119"/>
      <c r="F2" s="119"/>
    </row>
    <row r="3" spans="1:6" ht="50.25" customHeight="1" x14ac:dyDescent="0.25">
      <c r="A3" s="2" t="s">
        <v>273</v>
      </c>
      <c r="B3" s="88" t="s">
        <v>274</v>
      </c>
      <c r="C3" s="2" t="s">
        <v>275</v>
      </c>
      <c r="D3" s="16">
        <f>'REH-M-SHEET'!H17</f>
        <v>10.316392978482446</v>
      </c>
      <c r="E3" s="42"/>
      <c r="F3" s="42"/>
    </row>
    <row r="4" spans="1:6" ht="50.25" customHeight="1" x14ac:dyDescent="0.25">
      <c r="A4" s="2" t="s">
        <v>276</v>
      </c>
      <c r="B4" s="88" t="s">
        <v>277</v>
      </c>
      <c r="C4" s="2" t="s">
        <v>275</v>
      </c>
      <c r="D4" s="16">
        <f>'REH-M-SHEET'!H24</f>
        <v>7.0073612684031712</v>
      </c>
      <c r="E4" s="42"/>
      <c r="F4" s="42"/>
    </row>
    <row r="5" spans="1:6" ht="50.25" customHeight="1" x14ac:dyDescent="0.25">
      <c r="A5" s="2" t="s">
        <v>278</v>
      </c>
      <c r="B5" s="88" t="s">
        <v>279</v>
      </c>
      <c r="C5" s="2" t="s">
        <v>275</v>
      </c>
      <c r="D5" s="16">
        <f>'REH-M-SHEET'!H33</f>
        <v>2.8558890147225373</v>
      </c>
      <c r="E5" s="42"/>
      <c r="F5" s="42"/>
    </row>
    <row r="6" spans="1:6" ht="50.25" customHeight="1" x14ac:dyDescent="0.25">
      <c r="A6" s="2" t="s">
        <v>280</v>
      </c>
      <c r="B6" s="55" t="s">
        <v>281</v>
      </c>
      <c r="C6" s="2" t="s">
        <v>275</v>
      </c>
      <c r="D6" s="16">
        <f>'REH-M-SHEET'!H46+'REH-M-SHEET'!H59</f>
        <v>48.397508493771234</v>
      </c>
      <c r="E6" s="42"/>
      <c r="F6" s="42"/>
    </row>
    <row r="7" spans="1:6" ht="50.25" customHeight="1" x14ac:dyDescent="0.25">
      <c r="A7" s="2" t="s">
        <v>282</v>
      </c>
      <c r="B7" s="88" t="s">
        <v>283</v>
      </c>
      <c r="C7" s="2" t="s">
        <v>275</v>
      </c>
      <c r="D7" s="16">
        <f>'REH-M-SHEET'!H95</f>
        <v>9.9972093023255812</v>
      </c>
      <c r="E7" s="42"/>
      <c r="F7" s="42"/>
    </row>
    <row r="8" spans="1:6" ht="50.25" customHeight="1" x14ac:dyDescent="0.25">
      <c r="A8" s="2" t="s">
        <v>284</v>
      </c>
      <c r="B8" s="55" t="s">
        <v>285</v>
      </c>
      <c r="C8" s="2" t="s">
        <v>85</v>
      </c>
      <c r="D8" s="2">
        <v>7</v>
      </c>
      <c r="E8" s="42"/>
      <c r="F8" s="42"/>
    </row>
    <row r="9" spans="1:6" ht="50.25" customHeight="1" x14ac:dyDescent="0.25">
      <c r="A9" s="2" t="s">
        <v>286</v>
      </c>
      <c r="B9" s="55" t="s">
        <v>287</v>
      </c>
      <c r="C9" s="2" t="s">
        <v>275</v>
      </c>
      <c r="D9" s="16">
        <f>'REH-M-SHEET'!H88+'REH-M-SHEET'!H72</f>
        <v>32.55211282559457</v>
      </c>
      <c r="E9" s="42"/>
      <c r="F9" s="42"/>
    </row>
    <row r="10" spans="1:6" s="29" customFormat="1" ht="50.25" customHeight="1" x14ac:dyDescent="0.25">
      <c r="A10" s="14"/>
      <c r="B10" s="110" t="s">
        <v>288</v>
      </c>
      <c r="C10" s="111"/>
      <c r="D10" s="111"/>
      <c r="E10" s="112"/>
      <c r="F10" s="90"/>
    </row>
  </sheetData>
  <mergeCells count="3">
    <mergeCell ref="B10:E10"/>
    <mergeCell ref="A2:F2"/>
    <mergeCell ref="A1:F1"/>
  </mergeCells>
  <pageMargins left="0.7" right="0.7" top="0.75" bottom="0.75" header="0.3" footer="0.3"/>
  <pageSetup scale="9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LengthInSeconds xmlns="8666466e-beb8-4e2d-826c-1bba6240c813" xsi:nil="true"/>
    <SharedWithUsers xmlns="a6b813c1-7131-41ab-b90a-6d0c564a69b7">
      <UserInfo>
        <DisplayName/>
        <AccountId xsi:nil="true"/>
        <AccountType/>
      </UserInfo>
    </SharedWithUsers>
    <lcf76f155ced4ddcb4097134ff3c332f xmlns="8666466e-beb8-4e2d-826c-1bba6240c813">
      <Terms xmlns="http://schemas.microsoft.com/office/infopath/2007/PartnerControls"/>
    </lcf76f155ced4ddcb4097134ff3c332f>
    <TaxCatchAll xmlns="a6b813c1-7131-41ab-b90a-6d0c564a69b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6443843B5861E408EEBE8DAF7094C00" ma:contentTypeVersion="17" ma:contentTypeDescription="Create a new document." ma:contentTypeScope="" ma:versionID="e3485bb9d395979b7955c7df137f3aad">
  <xsd:schema xmlns:xsd="http://www.w3.org/2001/XMLSchema" xmlns:xs="http://www.w3.org/2001/XMLSchema" xmlns:p="http://schemas.microsoft.com/office/2006/metadata/properties" xmlns:ns2="8666466e-beb8-4e2d-826c-1bba6240c813" xmlns:ns3="a6b813c1-7131-41ab-b90a-6d0c564a69b7" targetNamespace="http://schemas.microsoft.com/office/2006/metadata/properties" ma:root="true" ma:fieldsID="8839ac1b286f75cde1b5dbf7979a254f" ns2:_="" ns3:_="">
    <xsd:import namespace="8666466e-beb8-4e2d-826c-1bba6240c813"/>
    <xsd:import namespace="a6b813c1-7131-41ab-b90a-6d0c564a69b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66466e-beb8-4e2d-826c-1bba6240c8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b813c1-7131-41ab-b90a-6d0c564a69b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3101062-dd10-4429-9bd2-aacc1deb6b0f}" ma:internalName="TaxCatchAll" ma:showField="CatchAllData" ma:web="a6b813c1-7131-41ab-b90a-6d0c564a69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0D98A9-C833-4ADB-B7B2-5C2BFE7D8688}">
  <ds:schemaRefs>
    <ds:schemaRef ds:uri="http://schemas.microsoft.com/office/2006/metadata/properties"/>
    <ds:schemaRef ds:uri="http://schemas.microsoft.com/office/infopath/2007/PartnerControls"/>
    <ds:schemaRef ds:uri="8666466e-beb8-4e2d-826c-1bba6240c813"/>
    <ds:schemaRef ds:uri="a6b813c1-7131-41ab-b90a-6d0c564a69b7"/>
  </ds:schemaRefs>
</ds:datastoreItem>
</file>

<file path=customXml/itemProps2.xml><?xml version="1.0" encoding="utf-8"?>
<ds:datastoreItem xmlns:ds="http://schemas.openxmlformats.org/officeDocument/2006/customXml" ds:itemID="{EE59EE12-1E00-4F33-A3E7-6CEA15AD8126}">
  <ds:schemaRefs>
    <ds:schemaRef ds:uri="http://schemas.microsoft.com/sharepoint/v3/contenttype/forms"/>
  </ds:schemaRefs>
</ds:datastoreItem>
</file>

<file path=customXml/itemProps3.xml><?xml version="1.0" encoding="utf-8"?>
<ds:datastoreItem xmlns:ds="http://schemas.openxmlformats.org/officeDocument/2006/customXml" ds:itemID="{BD4A079B-D969-4000-9BE5-92B186F330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66466e-beb8-4e2d-826c-1bba6240c813"/>
    <ds:schemaRef ds:uri="a6b813c1-7131-41ab-b90a-6d0c564a69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vt:i4>
      </vt:variant>
    </vt:vector>
  </HeadingPairs>
  <TitlesOfParts>
    <vt:vector size="19" baseType="lpstr">
      <vt:lpstr>Title Page</vt:lpstr>
      <vt:lpstr>Main Summary</vt:lpstr>
      <vt:lpstr>C-CW-SHEET</vt:lpstr>
      <vt:lpstr>C-EW-SHEET</vt:lpstr>
      <vt:lpstr>TB-CW</vt:lpstr>
      <vt:lpstr>TB-PW</vt:lpstr>
      <vt:lpstr>toilet elect</vt:lpstr>
      <vt:lpstr>Tube well</vt:lpstr>
      <vt:lpstr>REHAB</vt:lpstr>
      <vt:lpstr>REH-M-SHEET</vt:lpstr>
      <vt:lpstr>C-CW-m.sheet</vt:lpstr>
      <vt:lpstr>CR-M-EL</vt:lpstr>
      <vt:lpstr>extern m.shet</vt:lpstr>
      <vt:lpstr>TB-M-CW</vt:lpstr>
      <vt:lpstr>TB-SHEET</vt:lpstr>
      <vt:lpstr>m.sheet e (2)</vt:lpstr>
      <vt:lpstr>'C-CW-SHEET'!Print_Area</vt:lpstr>
      <vt:lpstr>'TB-CW'!Print_Area</vt:lpstr>
      <vt:lpstr>'Title Page'!Print_Area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2023-11-14T06:28:47Z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0x01010026443843B5861E408EEBE8DAF7094C00</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