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hcr365.sharepoint.com/teams/apac-pakis-SUP/Shared Documents/SUPPLY CHAIN/Supply Chain 2023/5. RFQ-ITB-RFP/RFP/PAKIS-RFP-23-006 Construction of Training Institue for Women Khi/Draft Tender Documents/"/>
    </mc:Choice>
  </mc:AlternateContent>
  <xr:revisionPtr revIDLastSave="20" documentId="8_{809FDAB5-EFD6-4704-B6D9-887C6E3A8A95}" xr6:coauthVersionLast="47" xr6:coauthVersionMax="47" xr10:uidLastSave="{00FB8E6A-D686-41EB-B522-1343CD9BBB67}"/>
  <bookViews>
    <workbookView xWindow="-110" yWindow="-110" windowWidth="19420" windowHeight="10420" tabRatio="864" activeTab="4" xr2:uid="{00000000-000D-0000-FFFF-FFFF00000000}"/>
  </bookViews>
  <sheets>
    <sheet name="Summary" sheetId="25" r:id="rId1"/>
    <sheet name="1. Civil" sheetId="27" r:id="rId2"/>
    <sheet name="2. Electrical" sheetId="23" r:id="rId3"/>
    <sheet name="3. Plumbing" sheetId="26" r:id="rId4"/>
    <sheet name="4. Natural Gas " sheetId="28" r:id="rId5"/>
    <sheet name="All Block" sheetId="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#REF!</definedName>
    <definedName name="\B">#REF!</definedName>
    <definedName name="\c">'[1]elec.rate analysis'!#REF!</definedName>
    <definedName name="\e">'[1]elec.rate analysis'!#REF!</definedName>
    <definedName name="\j" localSheetId="1">'[1]elec.rate analysis'!#REF!</definedName>
    <definedName name="\j" localSheetId="0">#REF!</definedName>
    <definedName name="\j">#REF!</definedName>
    <definedName name="\n" localSheetId="1">'[1]elec.rate analysis'!#REF!</definedName>
    <definedName name="\n" localSheetId="0">#REF!</definedName>
    <definedName name="\n">#REF!</definedName>
    <definedName name="\p" localSheetId="1">'[1]elec.rate analysis'!#REF!</definedName>
    <definedName name="\p" localSheetId="0">#REF!</definedName>
    <definedName name="\p">#REF!</definedName>
    <definedName name="\s" localSheetId="1">'[1]elec.rate analysis'!#REF!</definedName>
    <definedName name="\s">#REF!</definedName>
    <definedName name="____________tw1">#REF!</definedName>
    <definedName name="___________tw1">#REF!</definedName>
    <definedName name="__________tw1">#REF!</definedName>
    <definedName name="_________tw1">#REF!</definedName>
    <definedName name="________tw1">#REF!</definedName>
    <definedName name="_______tw1">#REF!</definedName>
    <definedName name="______tw1">#REF!</definedName>
    <definedName name="_____tw1">#REF!</definedName>
    <definedName name="____tw1" localSheetId="1">#REF!</definedName>
    <definedName name="____tw1">#REF!</definedName>
    <definedName name="___tw1" localSheetId="1">#REF!</definedName>
    <definedName name="___tw1">#REF!</definedName>
    <definedName name="__tw1" localSheetId="1">#REF!</definedName>
    <definedName name="__tw1">#REF!</definedName>
    <definedName name="_aaa" hidden="1">#REF!</definedName>
    <definedName name="_Dist_Bin" hidden="1">#REF!</definedName>
    <definedName name="_Dist_Values" hidden="1">#REF!</definedName>
    <definedName name="_Fill" hidden="1">#REF!</definedName>
    <definedName name="_Key1" hidden="1">#REF!</definedName>
    <definedName name="_Key2" hidden="1">#REF!</definedName>
    <definedName name="_Order1" localSheetId="1" hidden="1">0</definedName>
    <definedName name="_Order1" hidden="1">255</definedName>
    <definedName name="_Order2" hidden="1">0</definedName>
    <definedName name="_Sort" hidden="1">#REF!</definedName>
    <definedName name="_tw1">#REF!</definedName>
    <definedName name="a">#REF!</definedName>
    <definedName name="aa" localSheetId="1">#REF!</definedName>
    <definedName name="aa">'[2]05 - RCC column'!#REF!</definedName>
    <definedName name="aaa">'[1]elec.rate analysis'!#REF!</definedName>
    <definedName name="aaaa">'[1]elec.rate analysis'!#REF!</definedName>
    <definedName name="abb">'[1]elec.rate analysis'!#REF!</definedName>
    <definedName name="adasa">'[1]elec.rate analysis'!#REF!</definedName>
    <definedName name="ADH">[3]MAT!$B$119:$H$119</definedName>
    <definedName name="aga">#REF!</definedName>
    <definedName name="AI.BR">[3]MAT!$B$159:$H$159</definedName>
    <definedName name="AL.AT">[3]MAT!$B$5:$H$5</definedName>
    <definedName name="Al.TB8">[3]MAT!$B$6:$H$6</definedName>
    <definedName name="AMP">#REF!</definedName>
    <definedName name="ANI">[3]MAT!$B$7:$H$7</definedName>
    <definedName name="AR.C">[3]MAT!$B$8:$H$8</definedName>
    <definedName name="as">#REF!</definedName>
    <definedName name="ASP">#REF!</definedName>
    <definedName name="az" localSheetId="1">#REF!</definedName>
    <definedName name="az">#REF!</definedName>
    <definedName name="B">#REF!</definedName>
    <definedName name="B.1">[3]CIV!$G$23</definedName>
    <definedName name="B.10">[3]CIV!$G$247</definedName>
    <definedName name="b.11">[3]PLB!$F$78</definedName>
    <definedName name="B.12">[3]PLB!$F$136</definedName>
    <definedName name="B.13">[3]PLB!$G$140</definedName>
    <definedName name="B.14">[3]ELE!$F$38</definedName>
    <definedName name="B.15">[3]ELE!$F$684</definedName>
    <definedName name="B.2">[3]CIV!$G$26</definedName>
    <definedName name="B.3">[3]CIV!$G$95</definedName>
    <definedName name="B.4">[3]CIV!$G$109</definedName>
    <definedName name="B.5">[3]CIV!$G$112</definedName>
    <definedName name="B.6">[3]CIV!$G$139</definedName>
    <definedName name="b.7">[3]CIV!$G$160</definedName>
    <definedName name="B.8">[3]CIV!$G$187</definedName>
    <definedName name="B.9">[3]CIV!$G$227</definedName>
    <definedName name="B.BC12">[3]MAT!$B$225:$H$225</definedName>
    <definedName name="B.BH3">[3]MAT!$B$14:$H$14</definedName>
    <definedName name="B.BH4">[3]MAT!$B$120:$H$120</definedName>
    <definedName name="B.BH5">[3]MAT!$B$121:$H$121</definedName>
    <definedName name="B.BOLT">[3]MAT!$B$277:$H$277</definedName>
    <definedName name="B.BT12">[3]MAT!$B$122:$H$122</definedName>
    <definedName name="B.BT6">[3]MAT!$B$15:$H$15</definedName>
    <definedName name="B.BT9">[3]MAT!$B$123:$H$123</definedName>
    <definedName name="B.CIV">[3]SUMM!$C$18</definedName>
    <definedName name="B.E1">[3]ELE!$F$44</definedName>
    <definedName name="B.E2">[3]ELE!$F$517</definedName>
    <definedName name="B.E3">[3]ELE!$F$531</definedName>
    <definedName name="B.E4">[3]ELE!$F$568</definedName>
    <definedName name="B.E5">[3]ELE!$F$581</definedName>
    <definedName name="B.E6">[3]ELE!$F$605</definedName>
    <definedName name="B.E7">[3]ELE!$F$628</definedName>
    <definedName name="B.E8">[3]ELE!$F$642</definedName>
    <definedName name="B.E9">[3]ELE!$F$683</definedName>
    <definedName name="B.ELE">[3]SUMM!$C$28</definedName>
    <definedName name="B.MEC">[3]SUMM!$C$24</definedName>
    <definedName name="B.PH5">[3]MAT!$B$126:$H$126</definedName>
    <definedName name="B.PLU">[3]SUMM!$C$22</definedName>
    <definedName name="B.SC1">[3]MAT!$B$17:$H$17</definedName>
    <definedName name="B.SC1.25">[3]MAT!$B$16:$H$16</definedName>
    <definedName name="B.SC1.5">[3]MAT!$B$124:$H$124</definedName>
    <definedName name="B.SC19">[3]MAT!$B$125:$H$125</definedName>
    <definedName name="B.WIRE">[3]MAT!$B$9:$H$9</definedName>
    <definedName name="BAH">[3]LAB!$B$4:$H$4</definedName>
    <definedName name="Bahishti">[4]Labour!$F$14</definedName>
    <definedName name="BAPL.1">#REF!</definedName>
    <definedName name="BAPL.2">#REF!</definedName>
    <definedName name="BAPL.3">#REF!</definedName>
    <definedName name="BAPL.4">#REF!</definedName>
    <definedName name="BAPL.5">#REF!</definedName>
    <definedName name="BAPL.6">#REF!</definedName>
    <definedName name="BAPL.7">#REF!</definedName>
    <definedName name="BathtubCPBrassChainwithrubberplug">[4]Material!$J$72</definedName>
    <definedName name="BathtubCPBrasswash075">[4]Material!$J$73</definedName>
    <definedName name="BBO">[3]LAB!$B$6:$H$6</definedName>
    <definedName name="BCA">#REF!</definedName>
    <definedName name="BGV.20">[3]MAT!$B$223:$H$223</definedName>
    <definedName name="BGV.25">[3]MAT!$B$224:$H$224</definedName>
    <definedName name="BHO">[3]MAT!$B$10:$H$10</definedName>
    <definedName name="BIT.60">[3]MAT!$B$12:$H$12</definedName>
    <definedName name="BIT.80">[3]MAT!$B$13:$H$13</definedName>
    <definedName name="BIT.C">#REF!</definedName>
    <definedName name="BLO.4">[3]MAT!$B$58:$H$58</definedName>
    <definedName name="BLO.8">[3]MAT!$B$59:$H$59</definedName>
    <definedName name="Block">[3]CIV!#REF!</definedName>
    <definedName name="blockwork" localSheetId="2">[3]CIV!#REF!</definedName>
    <definedName name="blockwork" localSheetId="5">[3]CIV!#REF!</definedName>
    <definedName name="blockwork" localSheetId="0">[3]CIV!#REF!</definedName>
    <definedName name="blockwork">[3]CIV!#REF!</definedName>
    <definedName name="BLP" localSheetId="0">#REF!</definedName>
    <definedName name="BLP">#REF!</definedName>
    <definedName name="BLS">[3]LAB!$B$7:$H$7</definedName>
    <definedName name="BM.L">#REF!</definedName>
    <definedName name="BOLT">[3]MAT!$B$21:$H$21</definedName>
    <definedName name="boynsr" localSheetId="1">#REF!</definedName>
    <definedName name="boynsr">#REF!</definedName>
    <definedName name="boynsr1" localSheetId="1">#REF!</definedName>
    <definedName name="boynsr1">#REF!</definedName>
    <definedName name="boysr" localSheetId="1">#REF!</definedName>
    <definedName name="boysr">#REF!</definedName>
    <definedName name="boysr1">#REF!</definedName>
    <definedName name="BR">[3]MAT!$B$18:$H$18</definedName>
    <definedName name="BR.BA">[3]MAT!$B$20:$H$20</definedName>
    <definedName name="BR.T">[3]MAT!$B$19:$H$19</definedName>
    <definedName name="BrassButthinges5">[5]Material!$J$108</definedName>
    <definedName name="Brasshandlesize175mm">[5]Material!$J$118</definedName>
    <definedName name="BRO">#REF!</definedName>
    <definedName name="BSD.1">#REF!</definedName>
    <definedName name="BSD.2">#REF!</definedName>
    <definedName name="BSD.3">#REF!</definedName>
    <definedName name="BSD.4">#REF!</definedName>
    <definedName name="BSD.5">#REF!</definedName>
    <definedName name="BSD.6">#REF!</definedName>
    <definedName name="BSD.7">#REF!</definedName>
    <definedName name="BSD.8">#REF!</definedName>
    <definedName name="BT">[3]MAT!$B$160:$H$160</definedName>
    <definedName name="BUL">#REF!</definedName>
    <definedName name="BULO">[3]EQP!$B$9:$H$9</definedName>
    <definedName name="BUM">[3]LAB!$B$10:$H$10</definedName>
    <definedName name="BUS">[3]MAT!$B$154:$H$154</definedName>
    <definedName name="BUSH">[3]MAT!$B$22:$H$22</definedName>
    <definedName name="BW">[3]MAT!$B$11:$H$11</definedName>
    <definedName name="BZP.1">#REF!</definedName>
    <definedName name="BZP.2">#REF!</definedName>
    <definedName name="BZP.3">#REF!</definedName>
    <definedName name="BZP.4">#REF!</definedName>
    <definedName name="BZP.5">#REF!</definedName>
    <definedName name="BZP.6">#REF!</definedName>
    <definedName name="BZP.7">#REF!</definedName>
    <definedName name="C.1">[6]ANALYSIS!$H$25</definedName>
    <definedName name="C.ALU">[7]ANALYSIS!$H$34</definedName>
    <definedName name="C.Anch" localSheetId="2">'[8]MAtt Enamel'!#REF!</definedName>
    <definedName name="C.Anch" localSheetId="5">'[8]MAtt Enamel'!#REF!</definedName>
    <definedName name="C.Anch" localSheetId="0">'[9]MAtt Enamel'!#REF!</definedName>
    <definedName name="C.Anch">'[8]MAtt Enamel'!#REF!</definedName>
    <definedName name="C.BAK">[7]ANALYSIS!$H$17</definedName>
    <definedName name="C.BF">'[2]05 - RCC column'!#REF!</definedName>
    <definedName name="C.BW" localSheetId="2">'[8]MAtt Enamel'!#REF!</definedName>
    <definedName name="C.BW" localSheetId="5">'[8]MAtt Enamel'!#REF!</definedName>
    <definedName name="C.BW" localSheetId="0">'[9]MAtt Enamel'!#REF!</definedName>
    <definedName name="C.BW">'[8]MAtt Enamel'!#REF!</definedName>
    <definedName name="C.CAB" localSheetId="2">'[8]MAtt Enamel'!#REF!</definedName>
    <definedName name="C.CAB" localSheetId="5">'[8]MAtt Enamel'!#REF!</definedName>
    <definedName name="C.CAB" localSheetId="0">'[9]MAtt Enamel'!#REF!</definedName>
    <definedName name="C.CAB">'[8]MAtt Enamel'!#REF!</definedName>
    <definedName name="C.CIG" localSheetId="0">#REF!</definedName>
    <definedName name="C.CIG">#REF!</definedName>
    <definedName name="C.DFC">'[10]C-NS'!$H$1002</definedName>
    <definedName name="C.FF">'[2]05 - RCC column'!#REF!</definedName>
    <definedName name="C.FPump">'[3]P-NS'!$H$667</definedName>
    <definedName name="C.GATE" localSheetId="2">'[8]MAtt Enamel'!#REF!</definedName>
    <definedName name="C.GATE" localSheetId="5">'[8]MAtt Enamel'!#REF!</definedName>
    <definedName name="C.GATE" localSheetId="0">'[9]MAtt Enamel'!#REF!</definedName>
    <definedName name="C.GATE">'[8]MAtt Enamel'!#REF!</definedName>
    <definedName name="C.GF" localSheetId="0">'[2]05 - RCC column'!#REF!</definedName>
    <definedName name="C.GF">'[2]05 - RCC column'!#REF!</definedName>
    <definedName name="C.GFC" localSheetId="2">'[8]MAtt Enamel'!#REF!</definedName>
    <definedName name="C.GFC" localSheetId="5">'[8]MAtt Enamel'!#REF!</definedName>
    <definedName name="C.GFC" localSheetId="0">'[9]MAtt Enamel'!#REF!</definedName>
    <definedName name="C.GFC">'[8]MAtt Enamel'!#REF!</definedName>
    <definedName name="C.GMB" localSheetId="0">#REF!</definedName>
    <definedName name="C.GMB">#REF!</definedName>
    <definedName name="C.GRT">'[3]P-NS'!$H$609</definedName>
    <definedName name="C.GT">[3]MAT!$B$128:$H$128</definedName>
    <definedName name="C.GT.D">'[10]C-NS'!$H$282</definedName>
    <definedName name="C.GT1" localSheetId="2">'[8]MAtt Enamel'!#REF!</definedName>
    <definedName name="C.GT1" localSheetId="5">'[8]MAtt Enamel'!#REF!</definedName>
    <definedName name="C.GT1" localSheetId="0">'[9]MAtt Enamel'!#REF!</definedName>
    <definedName name="C.GT1">'[8]MAtt Enamel'!#REF!</definedName>
    <definedName name="C.GT2" localSheetId="2">'[8]MAtt Enamel'!#REF!</definedName>
    <definedName name="C.GT2" localSheetId="5">'[8]MAtt Enamel'!#REF!</definedName>
    <definedName name="C.GT2" localSheetId="0">'[9]MAtt Enamel'!#REF!</definedName>
    <definedName name="C.GT2">'[8]MAtt Enamel'!#REF!</definedName>
    <definedName name="C.KST" localSheetId="0">#REF!</definedName>
    <definedName name="C.KST">#REF!</definedName>
    <definedName name="c.lift">'[3]P-NS'!$H$681</definedName>
    <definedName name="C.MFC" localSheetId="2">'[8]MAtt Enamel'!#REF!</definedName>
    <definedName name="C.MFC" localSheetId="5">'[8]MAtt Enamel'!#REF!</definedName>
    <definedName name="C.MFC" localSheetId="0">'[9]MAtt Enamel'!#REF!</definedName>
    <definedName name="C.MFC">'[8]MAtt Enamel'!#REF!</definedName>
    <definedName name="C.MS100">'[3]P-NS'!$H$221</definedName>
    <definedName name="C.MS150">'[3]P-NS'!$H$243</definedName>
    <definedName name="C.MS50">'[3]P-NS'!$H$199</definedName>
    <definedName name="C.MSH">'[3]P-NS'!$H$631</definedName>
    <definedName name="C.ORN">'[10]C-NS'!$H$331</definedName>
    <definedName name="C.PBL" localSheetId="2">'[8]MAtt Enamel'!#REF!</definedName>
    <definedName name="C.PBL" localSheetId="5">'[8]MAtt Enamel'!#REF!</definedName>
    <definedName name="C.PBL" localSheetId="0">'[9]MAtt Enamel'!#REF!</definedName>
    <definedName name="C.PBL">'[8]MAtt Enamel'!#REF!</definedName>
    <definedName name="C.PPR25">'[3]P-NS'!$H$66</definedName>
    <definedName name="C.PPR30">'[3]P-NS'!$H$88</definedName>
    <definedName name="C.PPR40">'[3]P-NS'!$H$110</definedName>
    <definedName name="C.PPR50">'[3]P-NS'!$H$132</definedName>
    <definedName name="C.PPR63">'[3]P-NS'!$H$154</definedName>
    <definedName name="C.PPR90">'[3]P-NS'!$H$176</definedName>
    <definedName name="C.PT1" localSheetId="2">'[8]MAtt Enamel'!#REF!</definedName>
    <definedName name="C.PT1" localSheetId="5">'[8]MAtt Enamel'!#REF!</definedName>
    <definedName name="C.PT1" localSheetId="0">'[9]MAtt Enamel'!#REF!</definedName>
    <definedName name="C.PT1">'[8]MAtt Enamel'!#REF!</definedName>
    <definedName name="C.PT2" localSheetId="2">'[8]MAtt Enamel'!#REF!</definedName>
    <definedName name="C.PT2" localSheetId="5">'[8]MAtt Enamel'!#REF!</definedName>
    <definedName name="C.PT2" localSheetId="0">'[9]MAtt Enamel'!#REF!</definedName>
    <definedName name="C.PT2">'[8]MAtt Enamel'!#REF!</definedName>
    <definedName name="C.PT24">'[10]C-NS'!$H$128</definedName>
    <definedName name="C.PVM" localSheetId="2">'[8]MAtt Enamel'!#REF!</definedName>
    <definedName name="C.PVM" localSheetId="5">'[8]MAtt Enamel'!#REF!</definedName>
    <definedName name="C.PVM" localSheetId="0">'[9]MAtt Enamel'!#REF!</definedName>
    <definedName name="C.PVM">'[8]MAtt Enamel'!#REF!</definedName>
    <definedName name="C.SAN" localSheetId="2">'[8]MAtt Enamel'!#REF!</definedName>
    <definedName name="C.SAN" localSheetId="5">'[8]MAtt Enamel'!#REF!</definedName>
    <definedName name="C.SAN" localSheetId="0">'[9]MAtt Enamel'!#REF!</definedName>
    <definedName name="C.SAN">'[8]MAtt Enamel'!#REF!</definedName>
    <definedName name="C.SCCM" localSheetId="5">'[8]MAtt Enamel'!#REF!</definedName>
    <definedName name="C.SCCM" localSheetId="0">'[9]MAtt Enamel'!#REF!</definedName>
    <definedName name="C.SCCM">'[8]MAtt Enamel'!#REF!</definedName>
    <definedName name="C.SCSM" localSheetId="5">'[8]MAtt Enamel'!#REF!</definedName>
    <definedName name="C.SCSM" localSheetId="0">'[9]MAtt Enamel'!#REF!</definedName>
    <definedName name="C.SCSM">'[8]MAtt Enamel'!#REF!</definedName>
    <definedName name="C.SF" localSheetId="5">'[8]MAtt Enamel'!#REF!</definedName>
    <definedName name="C.SF" localSheetId="0">'[9]MAtt Enamel'!#REF!</definedName>
    <definedName name="C.SF">'[8]MAtt Enamel'!#REF!</definedName>
    <definedName name="C.SLD" localSheetId="5">'[8]MAtt Enamel'!#REF!</definedName>
    <definedName name="C.SLD" localSheetId="0">'[9]MAtt Enamel'!#REF!</definedName>
    <definedName name="C.SLD">'[8]MAtt Enamel'!#REF!</definedName>
    <definedName name="C.TPV" localSheetId="5">'[8]MAtt Enamel'!#REF!</definedName>
    <definedName name="C.TPV" localSheetId="0">'[9]MAtt Enamel'!#REF!</definedName>
    <definedName name="C.TPV">'[8]MAtt Enamel'!#REF!</definedName>
    <definedName name="C.TRA">'[3]E-NS'!$H$35</definedName>
    <definedName name="C.UPVC100">'[3]P-NS'!$H$309</definedName>
    <definedName name="C.UPVC150">'[3]P-NS'!$H$331</definedName>
    <definedName name="C.UPVC250">'[3]P-NS'!$H$375</definedName>
    <definedName name="C.UPVC300">'[3]P-NS'!$H$397</definedName>
    <definedName name="C.UPVC50">'[3]P-NS'!$H$265</definedName>
    <definedName name="C.UPVC75">'[3]P-NS'!$H$287</definedName>
    <definedName name="C.W">[3]MAT!$B$25:$H$25</definedName>
    <definedName name="C.WP" localSheetId="2">'[8]MAtt Enamel'!#REF!</definedName>
    <definedName name="C.WP" localSheetId="5">'[8]MAtt Enamel'!#REF!</definedName>
    <definedName name="C.WP" localSheetId="0">'[9]MAtt Enamel'!#REF!</definedName>
    <definedName name="C.WP">'[8]MAtt Enamel'!#REF!</definedName>
    <definedName name="C.WPH" localSheetId="0">#REF!</definedName>
    <definedName name="C.WPH">#REF!</definedName>
    <definedName name="C.WPump">'[3]P-NS'!$H$645</definedName>
    <definedName name="c10.2a3">'[3]10'!$H$137</definedName>
    <definedName name="C10.2a3NS">'[3]10'!$H$651</definedName>
    <definedName name="c10.2c3">'[3]10'!$H$228</definedName>
    <definedName name="C10.2C3NS">'[3]10'!$H$677</definedName>
    <definedName name="c10.4a3">'[3]10'!$H$409</definedName>
    <definedName name="C10.4A3NS">'[3]10'!$H$703</definedName>
    <definedName name="c10.4c3">'[3]10'!$H$501</definedName>
    <definedName name="C10.4C3NS">'[3]10'!$H$729</definedName>
    <definedName name="c10.5">'[3]10'!$J$609</definedName>
    <definedName name="c10.6">'[3]10'!$J$625</definedName>
    <definedName name="c12.5b2" localSheetId="0">#REF!</definedName>
    <definedName name="c12.5b2">#REF!</definedName>
    <definedName name="c12.6b2" localSheetId="0">#REF!</definedName>
    <definedName name="c12.6b2">#REF!</definedName>
    <definedName name="c12.8a1" localSheetId="0">#REF!</definedName>
    <definedName name="c12.8a1">#REF!</definedName>
    <definedName name="C13.1A">'[3]13'!$H$50</definedName>
    <definedName name="c14.1b">'[3]14'!$H$26</definedName>
    <definedName name="c14.22">'[3]14'!$H$251</definedName>
    <definedName name="c14.24a">'[3]14'!$H$265</definedName>
    <definedName name="c14.25a">'[3]14'!$H$293</definedName>
    <definedName name="c14.25c">'[3]14'!$H$305</definedName>
    <definedName name="c14.25d">'[3]14'!$H$316</definedName>
    <definedName name="c14.2a2">'[3]14'!$H$56</definedName>
    <definedName name="c14.2a3" localSheetId="0">#REF!</definedName>
    <definedName name="c14.2a3">#REF!</definedName>
    <definedName name="c14.2a5" localSheetId="0">#REF!</definedName>
    <definedName name="c14.2a5">#REF!</definedName>
    <definedName name="c14.2c1">'[3]14'!$H$98</definedName>
    <definedName name="c14.32b">'[3]14'!$H$360</definedName>
    <definedName name="c14.32c">'[3]14'!$H$372</definedName>
    <definedName name="C14.33b">'[11]14'!$H$464</definedName>
    <definedName name="C14.4c">'[3]14'!$H$158</definedName>
    <definedName name="c14.50a">'[3]14'!$H$408</definedName>
    <definedName name="c14.55a">'[3]14'!$H$479</definedName>
    <definedName name="c14.55b">'[3]14'!$H$491</definedName>
    <definedName name="c14.55c">'[3]14'!$H$503</definedName>
    <definedName name="c14.64a">'[3]14'!$H$531</definedName>
    <definedName name="c14.64b">'[3]14'!$H$542</definedName>
    <definedName name="c14.64c">'[3]14'!$H$553</definedName>
    <definedName name="c14.64d">'[3]14'!$H$564</definedName>
    <definedName name="c15.1a2">'[3]15'!$H$26</definedName>
    <definedName name="c15.3.2">'[3]15'!$H$50</definedName>
    <definedName name="c15.34a">'[3]15'!$H$141</definedName>
    <definedName name="c15.34b">'[3]15'!$H$161</definedName>
    <definedName name="c15.35a">'[3]15'!$H$181</definedName>
    <definedName name="c15.35b">'[3]15'!$H$201</definedName>
    <definedName name="c15.4.3">'[3]15'!$H$122</definedName>
    <definedName name="c15.61">'[3]15'!$H$245</definedName>
    <definedName name="c15.65">'[3]15'!$H$294</definedName>
    <definedName name="c16.11c1">'[3]16'!$H$174</definedName>
    <definedName name="c16.66c">'[3]16'!$H$195</definedName>
    <definedName name="c16.72a">'[3]16'!$H$216</definedName>
    <definedName name="c16.75c3">'[3]16'!$H$237</definedName>
    <definedName name="c17.13">'[3]17'!$H$91</definedName>
    <definedName name="c17.8" localSheetId="2">#REF!</definedName>
    <definedName name="c17.8" localSheetId="5">#REF!</definedName>
    <definedName name="c17.8" localSheetId="0">#REF!</definedName>
    <definedName name="c17.8">#REF!</definedName>
    <definedName name="c19.16a2">#REF!</definedName>
    <definedName name="C19.21a">#REF!</definedName>
    <definedName name="c19.29">#REF!</definedName>
    <definedName name="c19.30">#REF!</definedName>
    <definedName name="c19.33a">#REF!</definedName>
    <definedName name="C19.33b">#REF!</definedName>
    <definedName name="c19.33c">#REF!</definedName>
    <definedName name="C19.34a">#REF!</definedName>
    <definedName name="C21.10A">#REF!</definedName>
    <definedName name="C21.10B">#REF!</definedName>
    <definedName name="C21.11">#REF!</definedName>
    <definedName name="C21.12">#REF!</definedName>
    <definedName name="C21.15C">#REF!</definedName>
    <definedName name="C21.15NS">#REF!</definedName>
    <definedName name="c21.17a">#REF!</definedName>
    <definedName name="C21.17B">#REF!</definedName>
    <definedName name="c21.1a">#REF!</definedName>
    <definedName name="C21.1C">#REF!</definedName>
    <definedName name="C21.1F">#REF!</definedName>
    <definedName name="C21.1NS">#REF!</definedName>
    <definedName name="C21.23">#REF!</definedName>
    <definedName name="c21.24">#REF!</definedName>
    <definedName name="c21.32b">#REF!</definedName>
    <definedName name="C21.32C">#REF!</definedName>
    <definedName name="c21.33a">#REF!</definedName>
    <definedName name="C21.34A">#REF!</definedName>
    <definedName name="C21.34D">#REF!</definedName>
    <definedName name="c21.39">'[3]21'!$H$21</definedName>
    <definedName name="c21.4" localSheetId="0">#REF!</definedName>
    <definedName name="c21.4">#REF!</definedName>
    <definedName name="C21.40" localSheetId="0">#REF!</definedName>
    <definedName name="C21.40">#REF!</definedName>
    <definedName name="c21.45" localSheetId="0">#REF!</definedName>
    <definedName name="c21.45">#REF!</definedName>
    <definedName name="c21.47">#REF!</definedName>
    <definedName name="c21.48">#REF!</definedName>
    <definedName name="C21.58">#REF!</definedName>
    <definedName name="c21.5a">#REF!</definedName>
    <definedName name="c21.5b">#REF!</definedName>
    <definedName name="C21.63">#REF!</definedName>
    <definedName name="C21.64">#REF!</definedName>
    <definedName name="C21.69A">#REF!</definedName>
    <definedName name="c21.69b">#REF!</definedName>
    <definedName name="C21.6A">#REF!</definedName>
    <definedName name="C21.6C">#REF!</definedName>
    <definedName name="c21.70">#REF!</definedName>
    <definedName name="C21.74A">#REF!</definedName>
    <definedName name="c21.77">#REF!</definedName>
    <definedName name="c21.79">#REF!</definedName>
    <definedName name="c21.9">#REF!</definedName>
    <definedName name="c23.13a">'[3]23'!$H$239</definedName>
    <definedName name="C23.14">'[3]23'!$H$258</definedName>
    <definedName name="c23.15">'[3]23'!$H$277</definedName>
    <definedName name="c23.1a1">'[3]23'!$H$28</definedName>
    <definedName name="c23.23b">'[3]23'!$H$325</definedName>
    <definedName name="c23.2a1">'[3]23'!$H$57</definedName>
    <definedName name="C23.30D">'[3]23'!$H$382</definedName>
    <definedName name="C23.34a">'[3]23'!$H$401</definedName>
    <definedName name="C23.35">'[3]23'!$H$420</definedName>
    <definedName name="C23.37">'[3]23'!$H$439</definedName>
    <definedName name="C23.39A4">'[3]23'!$H$496</definedName>
    <definedName name="C23.39A5">'[3]23'!$H$515</definedName>
    <definedName name="c23.39a7">'[3]23'!$H$553</definedName>
    <definedName name="c23.39a8">'[3]23'!$H$572</definedName>
    <definedName name="C23.39A9">'[3]23'!$H$591</definedName>
    <definedName name="c23.47c">'[3]23'!$H$750</definedName>
    <definedName name="c23.53b">'[3]23'!$H$788</definedName>
    <definedName name="C23.54A">'[3]23'!$H$883</definedName>
    <definedName name="C23.55A">'[3]23'!$H$902</definedName>
    <definedName name="C23.58">'[3]23'!$H$921</definedName>
    <definedName name="C23.59B">'[3]23'!$H$940</definedName>
    <definedName name="C23.5A1">'[3]23'!$H$115</definedName>
    <definedName name="c23.5d1">'[3]23'!$H$192</definedName>
    <definedName name="c23.8a">'[3]23'!$H$220</definedName>
    <definedName name="c25.12a">'[3]25'!$H$233</definedName>
    <definedName name="c25.15">'[3]25'!$H$256</definedName>
    <definedName name="c25.16" localSheetId="0">#REF!</definedName>
    <definedName name="c25.16">#REF!</definedName>
    <definedName name="c25.1b1" localSheetId="0">#REF!</definedName>
    <definedName name="c25.1b1">#REF!</definedName>
    <definedName name="c25.1b2" localSheetId="0">#REF!</definedName>
    <definedName name="c25.1b2">#REF!</definedName>
    <definedName name="c25.1b3">#REF!</definedName>
    <definedName name="c25.1b4">#REF!</definedName>
    <definedName name="c25.1b6">#REF!</definedName>
    <definedName name="c25.2a">'[3]25'!$H$60</definedName>
    <definedName name="C25.5A">'[3]25'!$H$175</definedName>
    <definedName name="C25.5B">'[3]25'!$H$198</definedName>
    <definedName name="c26.10">'[3]26'!$H$79</definedName>
    <definedName name="c26.2c8">'[3]26'!$H$18</definedName>
    <definedName name="c26.8a">'[3]26'!$H$48</definedName>
    <definedName name="C27.23B4">'[3]27'!$H$86</definedName>
    <definedName name="C27.23B5">'[3]27'!$H$109</definedName>
    <definedName name="C27.23B8">'[3]27'!$H$154</definedName>
    <definedName name="C27.23B9">'[3]27'!$H$177</definedName>
    <definedName name="C28.14">'[3]28'!$H$110</definedName>
    <definedName name="C28.25">'[3]28'!$H$181</definedName>
    <definedName name="c28.26a">'[3]28'!$H$205</definedName>
    <definedName name="c28.40a">'[3]28'!$H$281</definedName>
    <definedName name="c28.40b">'[3]28'!$H$302</definedName>
    <definedName name="c28.41">'[3]28'!$H$330</definedName>
    <definedName name="c28.51a">'[3]28'!$H$358</definedName>
    <definedName name="c28.53">'[3]28'!$H$399</definedName>
    <definedName name="c28.54a">'[3]28'!$H$434</definedName>
    <definedName name="c3.12d">'[3]3'!$H$80</definedName>
    <definedName name="c3.16a">'[3]3'!$H$108</definedName>
    <definedName name="c3.16b">'[3]3'!$H$125</definedName>
    <definedName name="c3.17b" localSheetId="0">#REF!</definedName>
    <definedName name="c3.17b">#REF!</definedName>
    <definedName name="c3.18c">'[3]3'!$H$139</definedName>
    <definedName name="c3.21b">'[3]3'!$H$152</definedName>
    <definedName name="c3.21c" localSheetId="0">#REF!</definedName>
    <definedName name="c3.21c">#REF!</definedName>
    <definedName name="c3.21d" localSheetId="0">#REF!</definedName>
    <definedName name="c3.21d">#REF!</definedName>
    <definedName name="C3.21NS2">'[3]3'!$H$209</definedName>
    <definedName name="c3.22" localSheetId="0">#REF!</definedName>
    <definedName name="c3.22">#REF!</definedName>
    <definedName name="C3.24B4">'[3]3'!$H$286</definedName>
    <definedName name="c3.30" localSheetId="0">#REF!</definedName>
    <definedName name="c3.30">#REF!</definedName>
    <definedName name="c3.47a" localSheetId="0">#REF!</definedName>
    <definedName name="c3.47a">#REF!</definedName>
    <definedName name="c3.47b" localSheetId="0">#REF!</definedName>
    <definedName name="c3.47b">#REF!</definedName>
    <definedName name="c3.9d">#REF!</definedName>
    <definedName name="C30.11">'[3]30'!$H$99</definedName>
    <definedName name="C30.114">'[3]30'!$H$925</definedName>
    <definedName name="C30.12">'[3]30'!$H$122</definedName>
    <definedName name="C30.13">'[3]30'!$H$145</definedName>
    <definedName name="C30.14">'[3]30'!$H$168</definedName>
    <definedName name="C30.19">'[3]30'!$H$238</definedName>
    <definedName name="C30.1A">'[3]30'!$H$21</definedName>
    <definedName name="C30.20">'[3]30'!$H$261</definedName>
    <definedName name="C30.21">'[3]30'!$H$284</definedName>
    <definedName name="C30.22">'[3]30'!$H$307</definedName>
    <definedName name="C30.24">'[3]30'!$H$330</definedName>
    <definedName name="C30.25">'[3]30'!$H$353</definedName>
    <definedName name="C30.32">'[3]30'!$H$376</definedName>
    <definedName name="C30.33">'[3]30'!$H$399</definedName>
    <definedName name="C30.3A">'[3]30'!$H$43</definedName>
    <definedName name="C30.40">'[3]30'!$H$514</definedName>
    <definedName name="C30.43">'[3]30'!$H$560</definedName>
    <definedName name="C30.44">'[3]30'!$H$583</definedName>
    <definedName name="C30.4A">'[3]30'!$J$53</definedName>
    <definedName name="C30.55">'[3]30'!$H$607</definedName>
    <definedName name="C30.59">'[3]30'!$H$629</definedName>
    <definedName name="C30.70">'[3]30'!$H$694</definedName>
    <definedName name="C30.70NS">'[3]30'!$H$715</definedName>
    <definedName name="C30.90">'[3]30'!$H$753</definedName>
    <definedName name="C30.93">'[3]30'!$H$806</definedName>
    <definedName name="C30.95">'[3]30'!$H$830</definedName>
    <definedName name="C30.96">'[3]30'!$H$854</definedName>
    <definedName name="C30.97">'[3]30'!$H$878</definedName>
    <definedName name="c31.17c" localSheetId="0">#REF!</definedName>
    <definedName name="c31.17c">#REF!</definedName>
    <definedName name="c31.31b">'[3]31'!$H$21</definedName>
    <definedName name="c31.74">'[3]31'!$H$41</definedName>
    <definedName name="c4.10" localSheetId="0">#REF!</definedName>
    <definedName name="c4.10">#REF!</definedName>
    <definedName name="c4.13b">'[3]4'!$H$36</definedName>
    <definedName name="c4.14b" localSheetId="0">#REF!</definedName>
    <definedName name="c4.14b">#REF!</definedName>
    <definedName name="c4.19a">'[3]4'!$H$53</definedName>
    <definedName name="c4.20">'[3]4'!$H$70</definedName>
    <definedName name="c4.26" localSheetId="0">#REF!</definedName>
    <definedName name="c4.26">#REF!</definedName>
    <definedName name="c4.29" localSheetId="0">#REF!</definedName>
    <definedName name="c4.29">#REF!</definedName>
    <definedName name="C4.3">'[3]4'!$H$24</definedName>
    <definedName name="c4.30b" localSheetId="0">#REF!</definedName>
    <definedName name="c4.30b">#REF!</definedName>
    <definedName name="c4.30c" localSheetId="0">#REF!</definedName>
    <definedName name="c4.30c">#REF!</definedName>
    <definedName name="C4006.W">[3]MAT!$B$161:$H$161</definedName>
    <definedName name="c5.11a">#REF!</definedName>
    <definedName name="C5.11c">#REF!</definedName>
    <definedName name="c5.11n1" localSheetId="2">'[8]MAtt Enamel'!#REF!</definedName>
    <definedName name="c5.11n1" localSheetId="5">'[8]MAtt Enamel'!#REF!</definedName>
    <definedName name="c5.11n1" localSheetId="0">'[9]MAtt Enamel'!#REF!</definedName>
    <definedName name="c5.11n1">'[8]MAtt Enamel'!#REF!</definedName>
    <definedName name="c5.11n2" localSheetId="2">'[8]MAtt Enamel'!#REF!</definedName>
    <definedName name="c5.11n2" localSheetId="5">'[8]MAtt Enamel'!#REF!</definedName>
    <definedName name="c5.11n2" localSheetId="0">'[9]MAtt Enamel'!#REF!</definedName>
    <definedName name="c5.11n2">'[8]MAtt Enamel'!#REF!</definedName>
    <definedName name="c5.12a" localSheetId="0">#REF!</definedName>
    <definedName name="c5.12a">#REF!</definedName>
    <definedName name="c5.12c" localSheetId="0">#REF!</definedName>
    <definedName name="c5.12c">#REF!</definedName>
    <definedName name="C5.12NS" localSheetId="2">'[8]MAtt Enamel'!#REF!</definedName>
    <definedName name="C5.12NS" localSheetId="5">'[8]MAtt Enamel'!#REF!</definedName>
    <definedName name="C5.12NS" localSheetId="0">'[9]MAtt Enamel'!#REF!</definedName>
    <definedName name="C5.12NS">'[8]MAtt Enamel'!#REF!</definedName>
    <definedName name="C5.12NS2" localSheetId="2">'[8]MAtt Enamel'!#REF!</definedName>
    <definedName name="C5.12NS2" localSheetId="5">'[8]MAtt Enamel'!#REF!</definedName>
    <definedName name="C5.12NS2" localSheetId="0">'[9]MAtt Enamel'!#REF!</definedName>
    <definedName name="C5.12NS2">'[8]MAtt Enamel'!#REF!</definedName>
    <definedName name="C5.13B">'[3]5'!$H$512</definedName>
    <definedName name="C5.13C">'[3]5'!$H$549</definedName>
    <definedName name="C5.13F">'[3]5'!$H$578</definedName>
    <definedName name="C5.13G">'[3]5'!$H$606</definedName>
    <definedName name="C5.13ns1" localSheetId="2">'[8]MAtt Enamel'!#REF!</definedName>
    <definedName name="C5.13ns1" localSheetId="5">'[8]MAtt Enamel'!#REF!</definedName>
    <definedName name="C5.13ns1" localSheetId="0">'[9]MAtt Enamel'!#REF!</definedName>
    <definedName name="C5.13ns1">'[8]MAtt Enamel'!#REF!</definedName>
    <definedName name="C5.14B">'[3]5'!$H$643</definedName>
    <definedName name="c5.14c" localSheetId="0">#REF!</definedName>
    <definedName name="c5.14c">#REF!</definedName>
    <definedName name="C5.14F">'[3]5'!$H$708</definedName>
    <definedName name="C5.14G">'[3]5'!$H$737</definedName>
    <definedName name="C5.15B">'[3]5'!$H$774</definedName>
    <definedName name="c5.15c" localSheetId="0">#REF!</definedName>
    <definedName name="c5.15c">#REF!</definedName>
    <definedName name="C5.15E">'[3]5'!$H$839</definedName>
    <definedName name="C5.15F">'[3]5'!$H$867</definedName>
    <definedName name="C5.16A">'[3]5'!$H$905</definedName>
    <definedName name="C5.16B">'[3]5'!$H$933</definedName>
    <definedName name="C5.16C">'[3]5'!$H$961</definedName>
    <definedName name="C5.17A1">'[3]5'!$H$1001</definedName>
    <definedName name="C5.17B1">'[3]5'!$H$1098</definedName>
    <definedName name="C5.17B2">'[3]5'!$H$1126</definedName>
    <definedName name="C5.17B3">'[3]5'!$H$1155</definedName>
    <definedName name="C5.17C1">'[3]5'!$H$1194</definedName>
    <definedName name="C5.17C2">'[3]5'!$H$1222</definedName>
    <definedName name="C5.17C3">'[3]5'!$H$1250</definedName>
    <definedName name="C5.20A">'[3]5'!$H$1422</definedName>
    <definedName name="c5.20b">'[3]5'!$H$1450</definedName>
    <definedName name="C5.20C">'[3]5'!$H$1478</definedName>
    <definedName name="C5.21A">'[3]5'!$H$1525</definedName>
    <definedName name="C5.21B">'[3]5'!$H$1553</definedName>
    <definedName name="C5.21C">'[3]5'!$H$1581</definedName>
    <definedName name="C5.22A">'[3]5'!$H$1630</definedName>
    <definedName name="C5.22B">'[3]5'!$H$1665</definedName>
    <definedName name="C5.22C">'[3]5'!$H$1704</definedName>
    <definedName name="C5.24">'[3]5'!$H$1730</definedName>
    <definedName name="C5.27A">'[3]5'!$H$1807</definedName>
    <definedName name="C5.28a">'[3]5'!$H$1845</definedName>
    <definedName name="C5.35">'[3]5'!$H$1871</definedName>
    <definedName name="c5.36b" localSheetId="0">#REF!</definedName>
    <definedName name="c5.36b">#REF!</definedName>
    <definedName name="C5.44A">'[3]5'!$H$1943</definedName>
    <definedName name="C5.44F">'[3]5'!$H$1955</definedName>
    <definedName name="C5.44G">'[3]5'!$H$1967</definedName>
    <definedName name="C5.44H">'[3]5'!$H$1980</definedName>
    <definedName name="c5.47a" localSheetId="0">#REF!</definedName>
    <definedName name="c5.47a">#REF!</definedName>
    <definedName name="c5.47b" localSheetId="0">#REF!</definedName>
    <definedName name="c5.47b">#REF!</definedName>
    <definedName name="C5.48b" localSheetId="0">#REF!</definedName>
    <definedName name="C5.48b">#REF!</definedName>
    <definedName name="c5.5a">#REF!</definedName>
    <definedName name="c5.5b">#REF!</definedName>
    <definedName name="c5.5c">#REF!</definedName>
    <definedName name="c5.6a">#REF!</definedName>
    <definedName name="c5.6b">#REF!</definedName>
    <definedName name="c5.6c">#REF!</definedName>
    <definedName name="c5.6d">#REF!</definedName>
    <definedName name="c5.6e">#REF!</definedName>
    <definedName name="c5.8c">'[3]5'!$H$168</definedName>
    <definedName name="C5.8E">'[3]5'!$H$229</definedName>
    <definedName name="c5.9a" localSheetId="0">#REF!</definedName>
    <definedName name="c5.9a">#REF!</definedName>
    <definedName name="c5.9b" localSheetId="0">#REF!</definedName>
    <definedName name="c5.9b">#REF!</definedName>
    <definedName name="c5.9c" localSheetId="0">#REF!</definedName>
    <definedName name="c5.9c">#REF!</definedName>
    <definedName name="c5.9d">#REF!</definedName>
    <definedName name="c5.9e">#REF!</definedName>
    <definedName name="C8.1A">'[3]8'!$H$30</definedName>
    <definedName name="CAH">[3]LAB!$B$14:$H$14</definedName>
    <definedName name="CAR">[3]LAB!$B$12:$H$12</definedName>
    <definedName name="CAR.">#REF!</definedName>
    <definedName name="CAR.1">[3]LAB!$B$13:$H$13</definedName>
    <definedName name="CAR.S">[3]LAB!$B$15:$H$15</definedName>
    <definedName name="CBN">#REF!</definedName>
    <definedName name="cd">'[2]05 - RCC column'!#REF!</definedName>
    <definedName name="CE.CT2" localSheetId="2">'[12]E-NS'!$H$1671</definedName>
    <definedName name="CE.CT2" localSheetId="5">'[13]E-NS'!$H$1671</definedName>
    <definedName name="CE.CT2" localSheetId="0">'[14]E-NS'!$H$1671</definedName>
    <definedName name="CE.CT2">'[15]E-NS'!$H$1671</definedName>
    <definedName name="CE.CT3" localSheetId="2">'[12]E-NS'!$H$1692</definedName>
    <definedName name="CE.CT3" localSheetId="5">'[13]E-NS'!$H$1692</definedName>
    <definedName name="CE.CT3" localSheetId="0">'[14]E-NS'!$H$1692</definedName>
    <definedName name="CE.CT3">'[15]E-NS'!$H$1692</definedName>
    <definedName name="ce1.02">'[3]E-NS'!$H$50</definedName>
    <definedName name="CE2.01">'[3]E-NS'!$H$95</definedName>
    <definedName name="CE2.02">'[3]E-NS'!$H$117</definedName>
    <definedName name="CE2.03">'[3]E-NS'!$H$140</definedName>
    <definedName name="CE2.04">'[3]E-NS'!$H$186</definedName>
    <definedName name="CE2.05">'[3]E-NS'!$H$209</definedName>
    <definedName name="CE2.06">'[3]E-NS'!$H$232</definedName>
    <definedName name="CE2.07">'[3]E-NS'!$H$255</definedName>
    <definedName name="CE2.08">'[3]E-NS'!$H$278</definedName>
    <definedName name="CE2.09">'[3]E-NS'!$H$301</definedName>
    <definedName name="CE2.10">'[3]E-NS'!$H$324</definedName>
    <definedName name="CE2.11">'[3]E-NS'!$H$347</definedName>
    <definedName name="CE2.12">'[3]E-NS'!$H$370</definedName>
    <definedName name="CE2.13">'[3]E-NS'!$H$393</definedName>
    <definedName name="CE2.14">'[3]E-NS'!$H$416</definedName>
    <definedName name="CE2.15">'[3]E-NS'!$H$439</definedName>
    <definedName name="CE2.16">'[3]E-NS'!$H$462</definedName>
    <definedName name="CE2.17">'[3]E-NS'!$H$485</definedName>
    <definedName name="CE2.18">'[3]E-NS'!$H$508</definedName>
    <definedName name="CE2.19">'[3]E-NS'!$H$531</definedName>
    <definedName name="CE2.20">'[3]E-NS'!$H$554</definedName>
    <definedName name="CE2.21">'[3]E-NS'!$H$577</definedName>
    <definedName name="CE2.22">'[3]E-NS'!$H$600</definedName>
    <definedName name="CE2.23">'[3]E-NS'!$H$623</definedName>
    <definedName name="CE2.24">'[3]E-NS'!$H$646</definedName>
    <definedName name="CE2.25">'[3]E-NS'!$H$669</definedName>
    <definedName name="CE2.26">'[3]E-NS'!$H$692</definedName>
    <definedName name="CE2.27">'[3]E-NS'!$H$715</definedName>
    <definedName name="CE2.28">'[3]E-NS'!$H$738</definedName>
    <definedName name="CE2.29">'[3]E-NS'!$H$761</definedName>
    <definedName name="CE2.30">'[3]E-NS'!$H$784</definedName>
    <definedName name="CE4.001">'[3]E-NS'!$H$1006</definedName>
    <definedName name="CE4.02A">'[3]E-NS'!$H$1363</definedName>
    <definedName name="CE4.02B">'[3]E-NS'!$H$1384</definedName>
    <definedName name="CE4.02C">'[3]E-NS'!$H$1405</definedName>
    <definedName name="CE5.01">'[3]E-NS'!$H$1475</definedName>
    <definedName name="CE5.02">'[3]E-NS'!$H$1495</definedName>
    <definedName name="CE5.03">'[3]E-NS'!$H$1515</definedName>
    <definedName name="CE6.02">'[3]E-NS'!$H$1597</definedName>
    <definedName name="CE7.01">'[3]E-NS'!$H$1740</definedName>
    <definedName name="CE9.01">'[3]E-NS'!$F$1917</definedName>
    <definedName name="CE9.02">'[3]E-NS'!$H$1940</definedName>
    <definedName name="CE9.03">'[3]E-NS'!$H$1962</definedName>
    <definedName name="CE9.05">'[3]E-NS'!$H$1985</definedName>
    <definedName name="CE9.06">'[3]E-NS'!$H$2009</definedName>
    <definedName name="CEM">[3]MAT!$B$24:$H$24</definedName>
    <definedName name="CementOP">[4]Material!$J$305</definedName>
    <definedName name="CementSandMortar12">[4]Table11!$I$420</definedName>
    <definedName name="CHA">[3]MAT!$B$27:$H$27</definedName>
    <definedName name="CHAN">[3]MAT!$B$32:$H$32</definedName>
    <definedName name="CHI">[3]LAB!$B$17:$H$17</definedName>
    <definedName name="CHI.M">[3]LAB!$B$20:$H$20</definedName>
    <definedName name="CHI.S">[3]LAB!$B$21:$H$21</definedName>
    <definedName name="CHK">[3]MAT!$B$26:$H$26</definedName>
    <definedName name="CHO">[3]LAB!$B$22:$H$22</definedName>
    <definedName name="CI.C24">[3]MAT!$B$279:$H$279</definedName>
    <definedName name="CI.CF">[3]MAT!$B$28:$H$28</definedName>
    <definedName name="CI.F">[3]MAT!$B$29:$H$29</definedName>
    <definedName name="CI.FR">[3]MAT!$B$30:$H$30</definedName>
    <definedName name="CI.GT4">[3]MAT!$B$233:$H$233</definedName>
    <definedName name="CI.MC">[3]MAT!$B$164:$H$164</definedName>
    <definedName name="CI.P150">[3]MAT!$B$228:$H$228</definedName>
    <definedName name="CI.P230">[3]MAT!$B$229:$H$229</definedName>
    <definedName name="CI.P250">[3]MAT!$B$230:$H$230</definedName>
    <definedName name="CI.SV150">[3]MAT!$B$231:$H$231</definedName>
    <definedName name="CI.SV225">[3]MAT!$B$232:$H$232</definedName>
    <definedName name="CIG">[3]MAT!$B$127:$H$127</definedName>
    <definedName name="CIV" localSheetId="2">[3]SUMM!#REF!</definedName>
    <definedName name="CIV" localSheetId="5">[3]SUMM!#REF!</definedName>
    <definedName name="CIV" localSheetId="0">[3]SUMM!#REF!</definedName>
    <definedName name="CIV">[3]SUMM!#REF!</definedName>
    <definedName name="CK.S19" localSheetId="0">#REF!</definedName>
    <definedName name="CK.S19">#REF!</definedName>
    <definedName name="CL.S">[3]MAT!$B$37:$H$37</definedName>
    <definedName name="CM.5">[3]EQP!$B$10:$H$10</definedName>
    <definedName name="cnsi.1" localSheetId="2">'[8]MAtt Enamel'!#REF!</definedName>
    <definedName name="cnsi.1" localSheetId="5">'[8]MAtt Enamel'!#REF!</definedName>
    <definedName name="cnsi.1" localSheetId="0">'[9]MAtt Enamel'!#REF!</definedName>
    <definedName name="cnsi.1">'[8]MAtt Enamel'!#REF!</definedName>
    <definedName name="cnsi.4" localSheetId="2">'[8]MAtt Enamel'!#REF!</definedName>
    <definedName name="cnsi.4" localSheetId="5">'[8]MAtt Enamel'!#REF!</definedName>
    <definedName name="cnsi.4" localSheetId="0">'[9]MAtt Enamel'!#REF!</definedName>
    <definedName name="cnsi.4">'[8]MAtt Enamel'!#REF!</definedName>
    <definedName name="cnsi.5" localSheetId="0">#REF!</definedName>
    <definedName name="cnsi.5">#REF!</definedName>
    <definedName name="CO.CON">[3]MAT!$B$163:$H$163</definedName>
    <definedName name="CO.W">[3]MAT!$B$278:$H$278</definedName>
    <definedName name="COH">[3]LAB!$B$23:$H$23</definedName>
    <definedName name="CONCRETE" localSheetId="2">[3]CIV!#REF!</definedName>
    <definedName name="CONCRETE" localSheetId="5">[3]CIV!#REF!</definedName>
    <definedName name="CONCRETE" localSheetId="0">[3]CIV!#REF!</definedName>
    <definedName name="CONCRETE">[3]CIV!#REF!</definedName>
    <definedName name="COO">[16]labour!$A$24:$I$24</definedName>
    <definedName name="Cooly">[4]Labour!$F$3</definedName>
    <definedName name="cover">[17]Sheet1!$F$24</definedName>
    <definedName name="COWD">[3]MAT!$B$31:$H$31</definedName>
    <definedName name="CP.BC1">[3]MAT!$B$165:$H$165</definedName>
    <definedName name="CP.BTPH">[3]MAT!$B$166:$H$166</definedName>
    <definedName name="CP.BW">[3]MAT!$B$167:$H$167</definedName>
    <definedName name="CP.CP30">[3]MAT!$B$168:$H$168</definedName>
    <definedName name="CP.CV20">[3]MAT!$B$169:$H$169</definedName>
    <definedName name="CP.M">[3]MAT!$B$170:$H$170</definedName>
    <definedName name="CP.SNCS">[3]MAT!$B$238:$H$238</definedName>
    <definedName name="CP.TR24">[3]MAT!$B$172:$H$172</definedName>
    <definedName name="CP.TSC">[3]MAT!$B$171:$H$171</definedName>
    <definedName name="CP.WC30">[3]MAT!$B$173:$H$173</definedName>
    <definedName name="CPbottletrapwithunionwastepipe40mm">[4]Material!$J$256</definedName>
    <definedName name="CPmixer1hole05">[4]Material!$J$285</definedName>
    <definedName name="CPOH">[3]LAB!$B$85:$H$85</definedName>
    <definedName name="CPstopcock05">[4]Material!$J$290</definedName>
    <definedName name="CR.10">#REF!</definedName>
    <definedName name="CR.6">[3]EQP!$B$13:$H$13</definedName>
    <definedName name="CR.L">[3]MAT!$B$35:$H$35</definedName>
    <definedName name="CR.LP">[18]MAT!$B$134:$H$134</definedName>
    <definedName name="CR.M">[3]MAT!$B$33:$H$33</definedName>
    <definedName name="CR.M37">[3]MAT!$B$34:$H$34</definedName>
    <definedName name="CRL">#REF!</definedName>
    <definedName name="CRL1.5">[3]MAT!$B$36:$H$36</definedName>
    <definedName name="CRM">#REF!</definedName>
    <definedName name="CRM1.5">#REF!</definedName>
    <definedName name="CRO">[3]LAB!$B$27:$H$27</definedName>
    <definedName name="csr" localSheetId="2">'[19]CSR-1999'!$A:$IV</definedName>
    <definedName name="csr">'[20]CSR-1999'!$A:$IV</definedName>
    <definedName name="CST">[3]MAT!$B$23:$H$23</definedName>
    <definedName name="CUM.GI">[3]EQP!$B$14:$H$14</definedName>
    <definedName name="D">#REF!</definedName>
    <definedName name="D.BC">[3]MAT!$B$174:$H$174</definedName>
    <definedName name="dd">'[21]Hyd. Statement'!#REF!</definedName>
    <definedName name="DF.ASW">[3]MAT!$B$40:$H$40</definedName>
    <definedName name="DF.DL48">[3]MAT!$B$130:$H$130</definedName>
    <definedName name="DF.SL30">[3]MAT!$B$129:$H$129</definedName>
    <definedName name="DF.SLD">[3]MAT!$B$41:$H$41</definedName>
    <definedName name="DF.ST10">[3]MAT!$B$39:$H$39</definedName>
    <definedName name="DF.ST5">[3]MAT!$B$38:$H$38</definedName>
    <definedName name="DI.P150">[3]MAT!$B$239:$H$239</definedName>
    <definedName name="DI.P250">[3]MAT!$B$240:$H$240</definedName>
    <definedName name="DIG">[3]LAB!$B$28:$H$28</definedName>
    <definedName name="doors" localSheetId="2">[3]CIV!#REF!</definedName>
    <definedName name="doors" localSheetId="5">[3]CIV!#REF!</definedName>
    <definedName name="doors" localSheetId="0">[3]CIV!#REF!</definedName>
    <definedName name="doors">[3]CIV!#REF!</definedName>
    <definedName name="DR.R" localSheetId="0">#REF!</definedName>
    <definedName name="DR.R">#REF!</definedName>
    <definedName name="DRE">[3]LAB!$B$31:$H$31</definedName>
    <definedName name="DRI">[3]LAB!$B$32:$H$32</definedName>
    <definedName name="DRM">[3]EQP!$B$16:$H$16</definedName>
    <definedName name="E" localSheetId="1">'[1]elec.rate analysis'!#REF!</definedName>
    <definedName name="E">#REF!</definedName>
    <definedName name="E.AMP1000W">[3]MAT!$B$302:$H$302</definedName>
    <definedName name="E.B1">[3]MAT!$B$280:$H$280</definedName>
    <definedName name="E.B2">[3]MAT!$B$281:$H$281</definedName>
    <definedName name="E.CIS6W">[3]MAT!$B$300:$H$300</definedName>
    <definedName name="E.COS36W">[3]MAT!$B$301:$H$301</definedName>
    <definedName name="E.CT150">[3]MAT!$B$312:$H$312</definedName>
    <definedName name="E.CT300">[3]MAT!$B$313:$H$313</definedName>
    <definedName name="E.CT450">[3]MAT!$B$314:$H$314</definedName>
    <definedName name="E.FB">[3]MAT!$B$282:$H$282</definedName>
    <definedName name="E.PAJB">[3]MAT!$B$303:$H$303</definedName>
    <definedName name="E.PBOX">[3]MAT!$B$285:$H$285</definedName>
    <definedName name="E.S1G">[3]MAT!$B$290:$H$290</definedName>
    <definedName name="E.S2G">[3]MAT!$B$291:$H$291</definedName>
    <definedName name="E.S3G">[3]MAT!$B$292:$H$292</definedName>
    <definedName name="E.S4G">[3]MAT!$B$293:$H$293</definedName>
    <definedName name="E.SP">[3]MAT!$B$331:$H$331</definedName>
    <definedName name="E.SS15">[3]MAT!$B$295:$H$295</definedName>
    <definedName name="E.SS5">[3]MAT!$B$294:$H$294</definedName>
    <definedName name="E.TLRM">[3]MAT!$B$296:$H$296</definedName>
    <definedName name="E.TLRP">[3]MAT!$B$297:$H$297</definedName>
    <definedName name="E.TLS">[3]MAT!$B$284:$H$284</definedName>
    <definedName name="E.WB">[3]MAT!$B$298:$H$298</definedName>
    <definedName name="EAC">[3]EQP!$B$17:$H$17</definedName>
    <definedName name="EAR">[3]MAT!$B$42:$H$42</definedName>
    <definedName name="EC1.5SC">[3]MAT!$B$271:$H$271</definedName>
    <definedName name="EC1.5TC">[3]MAT!$B$306:$H$306</definedName>
    <definedName name="EC120FC">[3]MAT!$B$310:$H$310</definedName>
    <definedName name="EC150FC">[3]MAT!$B$311:$H$311</definedName>
    <definedName name="EC2.53C">[3]MAT!$B$307:$H$307</definedName>
    <definedName name="EC2.5SC">[3]MAT!$B$272:$H$272</definedName>
    <definedName name="EC25FC">[3]MAT!$B$274:$H$274</definedName>
    <definedName name="EC35FC">[3]MAT!$B$320:$H$320</definedName>
    <definedName name="EC4SC">[3]MAT!$B$273:$H$273</definedName>
    <definedName name="EC5.04">'[3]E-NS'!$H$1534</definedName>
    <definedName name="EC6FC">[3]MAT!$B$309:$H$309</definedName>
    <definedName name="EC70.3C">[3]MAT!$B$308:$H$308</definedName>
    <definedName name="EC70FC">[3]MAT!$B$275:$H$275</definedName>
    <definedName name="EC95FC">[3]MAT!$B$276:$H$276</definedName>
    <definedName name="ECW">[3]MAT!$B$283:$H$283</definedName>
    <definedName name="EF.56">[3]MAT!$B$322:$H$322</definedName>
    <definedName name="ELE">[3]LAB!$B$35:$H$35</definedName>
    <definedName name="ELEC" localSheetId="2">[3]SUMM!#REF!</definedName>
    <definedName name="ELEC" localSheetId="5">[3]SUMM!#REF!</definedName>
    <definedName name="ELEC" localSheetId="0">[3]SUMM!#REF!</definedName>
    <definedName name="ELEC">[3]SUMM!#REF!</definedName>
    <definedName name="ENG" localSheetId="0">#REF!</definedName>
    <definedName name="ENG">#REF!</definedName>
    <definedName name="ENS.FACP">'[3]E-NS'!$H$1716</definedName>
    <definedName name="ENS.FAJB">'[3]E-NS'!$H$1697</definedName>
    <definedName name="ENS.PAJB">'[3]E-NS'!$H$1554</definedName>
    <definedName name="ENS.PVC100">'[3]E-NS'!$H$1429</definedName>
    <definedName name="ESC40TC">[3]MAT!$B$315:$H$315</definedName>
    <definedName name="etyrt">#REF!</definedName>
    <definedName name="EX">#REF!</definedName>
    <definedName name="external" localSheetId="2">[3]CIV!#REF!</definedName>
    <definedName name="external" localSheetId="5">[3]CIV!#REF!</definedName>
    <definedName name="external" localSheetId="0">[3]CIV!#REF!</definedName>
    <definedName name="external">[3]CIV!#REF!</definedName>
    <definedName name="F" localSheetId="1">#REF!</definedName>
    <definedName name="F" localSheetId="0">#REF!</definedName>
    <definedName name="F">#REF!</definedName>
    <definedName name="ff" localSheetId="0">#REF!</definedName>
    <definedName name="ff">#REF!</definedName>
    <definedName name="finishing" localSheetId="2">[3]CIV!#REF!</definedName>
    <definedName name="finishing" localSheetId="5">[3]CIV!#REF!</definedName>
    <definedName name="finishing" localSheetId="0">[3]CIV!#REF!</definedName>
    <definedName name="finishing">[3]CIV!#REF!</definedName>
    <definedName name="FIT">[3]LAB!$B$39:$H$39</definedName>
    <definedName name="FL.S">[3]MAT!$B$175:$H$175</definedName>
    <definedName name="FLG">[3]LAB!$B$40:$H$40</definedName>
    <definedName name="FLI">[3]MAT!$B$43:$H$43</definedName>
    <definedName name="flooring" localSheetId="2">[3]CIV!#REF!</definedName>
    <definedName name="flooring" localSheetId="5">[3]CIV!#REF!</definedName>
    <definedName name="flooring" localSheetId="0">[3]CIV!#REF!</definedName>
    <definedName name="flooring">[3]CIV!#REF!</definedName>
    <definedName name="FLP">[3]LAB!$B$41:$H$41</definedName>
    <definedName name="FU.C">#REF!</definedName>
    <definedName name="FW">[3]MAT!$B$44:$H$44</definedName>
    <definedName name="G" localSheetId="1">#REF!</definedName>
    <definedName name="G">#REF!</definedName>
    <definedName name="GI.65">[3]MAT!$B$247:$H$247</definedName>
    <definedName name="GI.BN">[22]Material!$A$563:$I$563</definedName>
    <definedName name="GI.C2">[3]MAT!$B$52:$H$52</definedName>
    <definedName name="GI.G">[3]MAT!$B$249:$H$249</definedName>
    <definedName name="GI.P100MD">[3]MAT!$B$184:$H$184</definedName>
    <definedName name="GI.P30MD">[3]MAT!$B$181:$H$181</definedName>
    <definedName name="GI.P40MD">[3]MAT!$B$182:$H$182</definedName>
    <definedName name="GI.P50">#REF!</definedName>
    <definedName name="GI.P50LD">[3]MAT!$B$132:$H$132</definedName>
    <definedName name="GI.P50MD">[3]MAT!$B$248:$H$248</definedName>
    <definedName name="GI.P75MD">[3]MAT!$B$183:$H$183</definedName>
    <definedName name="GI.S">[22]Material!$B$595:$I$595</definedName>
    <definedName name="GI.T2">[3]MAT!$B$53:$H$53</definedName>
    <definedName name="GI.W18">#REF!</definedName>
    <definedName name="GL.P5">[3]MAT!$B$45:$H$45</definedName>
    <definedName name="GL.SH">[3]MAT!$B$246:$H$246</definedName>
    <definedName name="GL.T5">[3]MAT!$B$46:$H$46</definedName>
    <definedName name="GLA">[16]labour!$A$43:$I$43</definedName>
    <definedName name="GLU">[3]MAT!$B$47:$H$47</definedName>
    <definedName name="gpcd">#REF!</definedName>
    <definedName name="GR.SB">[3]MAT!$B$131:$H$131</definedName>
    <definedName name="GRA.20">[3]MAT!$B$49:$H$49</definedName>
    <definedName name="GRA.25">[3]MAT!$B$50:$H$50</definedName>
    <definedName name="GRAN">#REF!</definedName>
    <definedName name="GRAS">[3]MAT!$B$48:$H$48</definedName>
    <definedName name="GUM">[3]MAT!$B$55:$H$55</definedName>
    <definedName name="GV.100">[3]MAT!$B$180:$H$180</definedName>
    <definedName name="GV.13">[3]MAT!$B$242:$H$242</definedName>
    <definedName name="GV.150">[3]MAT!$B$245:$H$245</definedName>
    <definedName name="GV.20">[3]MAT!$B$243:$H$243</definedName>
    <definedName name="GV.30">[3]MAT!$B$176:$H$176</definedName>
    <definedName name="GV.40">[3]MAT!$B$177:$H$177</definedName>
    <definedName name="GV.50">[3]MAT!$B$244:$H$244</definedName>
    <definedName name="GV.65">[3]MAT!$B$178:$H$178</definedName>
    <definedName name="GV.75">[3]MAT!$B$179:$H$179</definedName>
    <definedName name="GYP.B">[3]MAT!$B$51:$H$51</definedName>
    <definedName name="h" localSheetId="1">'[21]Hyd. Statement'!#REF!</definedName>
    <definedName name="H">#REF!</definedName>
    <definedName name="HAD">#REF!</definedName>
    <definedName name="HAM">[3]LAB!$B$44:$H$44</definedName>
    <definedName name="Hangerhookwithpulloutrod">[5]Material!$J$601</definedName>
    <definedName name="Hardwoodguttees">[5]Material!$J$603</definedName>
    <definedName name="HEL">[3]LAB!$B$45:$H$45</definedName>
    <definedName name="HIN">[3]MAT!$B$56:$H$56</definedName>
    <definedName name="HOOK">[3]MAT!$B$57:$H$57</definedName>
    <definedName name="household">#REF!</definedName>
    <definedName name="I">#REF!</definedName>
    <definedName name="I.S37">[3]MAT!$B$60:$H$60</definedName>
    <definedName name="I.S75">[3]MAT!$B$61:$H$61</definedName>
    <definedName name="INZ3011TEXT">[23]DA30!$C$398</definedName>
    <definedName name="INZ3017TEXT">[23]DA30!$C$531</definedName>
    <definedName name="INZ3056TEXT">[23]DA30!$C$1473</definedName>
    <definedName name="ITax">[3]LAB!$B$86:$H$86</definedName>
    <definedName name="J">#REF!</definedName>
    <definedName name="j.2" localSheetId="2">[3]CIV!#REF!</definedName>
    <definedName name="j.2" localSheetId="5">[3]CIV!#REF!</definedName>
    <definedName name="j.2" localSheetId="0">[3]CIV!#REF!</definedName>
    <definedName name="j.2">[3]CIV!#REF!</definedName>
    <definedName name="JWPM">[3]MAT!$B$133:$H$133</definedName>
    <definedName name="K">#REF!</definedName>
    <definedName name="L" localSheetId="1">'[1]elec.rate analysis'!#REF!</definedName>
    <definedName name="L">#REF!</definedName>
    <definedName name="L.1">[3]CIV!$I$23</definedName>
    <definedName name="L.10">[3]CIV!$I$247</definedName>
    <definedName name="L.11" localSheetId="2">[3]CIV!#REF!</definedName>
    <definedName name="L.11" localSheetId="5">[3]CIV!#REF!</definedName>
    <definedName name="L.11" localSheetId="0">[3]CIV!#REF!</definedName>
    <definedName name="L.11">[3]CIV!#REF!</definedName>
    <definedName name="L.12" localSheetId="2">[3]CIV!#REF!</definedName>
    <definedName name="L.12" localSheetId="5">[3]CIV!#REF!</definedName>
    <definedName name="L.12" localSheetId="0">[3]CIV!#REF!</definedName>
    <definedName name="L.12">[3]CIV!#REF!</definedName>
    <definedName name="L.13" localSheetId="2">[3]CIV!#REF!</definedName>
    <definedName name="L.13" localSheetId="5">[3]CIV!#REF!</definedName>
    <definedName name="L.13" localSheetId="0">[3]CIV!#REF!</definedName>
    <definedName name="L.13">[3]CIV!#REF!</definedName>
    <definedName name="L.14" localSheetId="2">[3]CIV!#REF!</definedName>
    <definedName name="L.14" localSheetId="5">[3]CIV!#REF!</definedName>
    <definedName name="L.14" localSheetId="0">[3]CIV!#REF!</definedName>
    <definedName name="L.14">[3]CIV!#REF!</definedName>
    <definedName name="L.15" localSheetId="5">[3]CIV!#REF!</definedName>
    <definedName name="L.15" localSheetId="0">[3]CIV!#REF!</definedName>
    <definedName name="L.15">[3]CIV!#REF!</definedName>
    <definedName name="L.16" localSheetId="5">[3]CIV!#REF!</definedName>
    <definedName name="L.16" localSheetId="0">[3]CIV!#REF!</definedName>
    <definedName name="L.16">[3]CIV!#REF!</definedName>
    <definedName name="L.2">[3]CIV!$I$26</definedName>
    <definedName name="L.3">[3]CIV!$I$95</definedName>
    <definedName name="L.4">[3]CIV!$I$109</definedName>
    <definedName name="L.5">[3]CIV!$I$112</definedName>
    <definedName name="L.6">[3]CIV!$I$139</definedName>
    <definedName name="L.7">[3]CIV!$I$160</definedName>
    <definedName name="L.8">[3]CIV!$I$187</definedName>
    <definedName name="L.9">[3]CIV!$I$227</definedName>
    <definedName name="L.CIG">#REF!</definedName>
    <definedName name="L.GMB">#REF!</definedName>
    <definedName name="L.GRA">[3]MAT!$B$134:$H$134</definedName>
    <definedName name="L.KST">#REF!</definedName>
    <definedName name="L.TPV">#REF!</definedName>
    <definedName name="L.TS1">#REF!</definedName>
    <definedName name="L.WPH">#REF!</definedName>
    <definedName name="L.Y">[3]MAT!$B$135:$H$135</definedName>
    <definedName name="L15.3">'[3]15'!$J$37</definedName>
    <definedName name="L5.13">'[3]5'!$J$487</definedName>
    <definedName name="LAB">[3]LAB!$B$24:$H$24</definedName>
    <definedName name="LAB.S">[3]LAB!$B$25:$H$25</definedName>
    <definedName name="LB.18">[3]MAT!$B$185:$H$185</definedName>
    <definedName name="LCBA">#REF!</definedName>
    <definedName name="LIM">[3]MAT!$B$62:$H$62</definedName>
    <definedName name="LM">[3]MAT!$B$186:$H$186</definedName>
    <definedName name="LM.CAB" localSheetId="2">'[8]MAtt Enamel'!#REF!</definedName>
    <definedName name="LM.CAB" localSheetId="5">'[8]MAtt Enamel'!#REF!</definedName>
    <definedName name="LM.CAB" localSheetId="0">'[9]MAtt Enamel'!#REF!</definedName>
    <definedName name="LM.CAB">'[8]MAtt Enamel'!#REF!</definedName>
    <definedName name="LM.GFC" localSheetId="2">'[8]MAtt Enamel'!#REF!</definedName>
    <definedName name="LM.GFC" localSheetId="5">'[8]MAtt Enamel'!#REF!</definedName>
    <definedName name="LM.GFC" localSheetId="0">'[9]MAtt Enamel'!#REF!</definedName>
    <definedName name="LM.GFC">'[8]MAtt Enamel'!#REF!</definedName>
    <definedName name="LM.GR1" localSheetId="2">'[8]MAtt Enamel'!#REF!</definedName>
    <definedName name="LM.GR1" localSheetId="5">'[8]MAtt Enamel'!#REF!</definedName>
    <definedName name="LM.GR1" localSheetId="0">'[9]MAtt Enamel'!#REF!</definedName>
    <definedName name="LM.GR1">'[8]MAtt Enamel'!#REF!</definedName>
    <definedName name="LM.GR2" localSheetId="2">'[8]MAtt Enamel'!#REF!</definedName>
    <definedName name="LM.GR2" localSheetId="5">'[8]MAtt Enamel'!#REF!</definedName>
    <definedName name="LM.GR2" localSheetId="0">'[9]MAtt Enamel'!#REF!</definedName>
    <definedName name="LM.GR2">'[8]MAtt Enamel'!#REF!</definedName>
    <definedName name="LM.MF" localSheetId="5">'[8]MAtt Enamel'!#REF!</definedName>
    <definedName name="LM.MF" localSheetId="0">'[9]MAtt Enamel'!#REF!</definedName>
    <definedName name="LM.MF">'[8]MAtt Enamel'!#REF!</definedName>
    <definedName name="LM.ORN" localSheetId="5">'[8]MAtt Enamel'!#REF!</definedName>
    <definedName name="LM.ORN" localSheetId="0">'[9]MAtt Enamel'!#REF!</definedName>
    <definedName name="LM.ORN">'[8]MAtt Enamel'!#REF!</definedName>
    <definedName name="LM.PT1" localSheetId="5">'[8]MAtt Enamel'!#REF!</definedName>
    <definedName name="LM.PT1" localSheetId="0">'[9]MAtt Enamel'!#REF!</definedName>
    <definedName name="LM.PT1">'[8]MAtt Enamel'!#REF!</definedName>
    <definedName name="LM.PT2" localSheetId="5">'[8]MAtt Enamel'!#REF!</definedName>
    <definedName name="LM.PT2" localSheetId="0">'[9]MAtt Enamel'!#REF!</definedName>
    <definedName name="LM.PT2">'[8]MAtt Enamel'!#REF!</definedName>
    <definedName name="LM.SF" localSheetId="5">'[8]MAtt Enamel'!#REF!</definedName>
    <definedName name="LM.SF" localSheetId="0">'[9]MAtt Enamel'!#REF!</definedName>
    <definedName name="LM.SF">'[8]MAtt Enamel'!#REF!</definedName>
    <definedName name="LM.SLD" localSheetId="5">'[8]MAtt Enamel'!#REF!</definedName>
    <definedName name="LM.SLD" localSheetId="0">'[9]MAtt Enamel'!#REF!</definedName>
    <definedName name="LM.SLD">'[8]MAtt Enamel'!#REF!</definedName>
    <definedName name="LM.TP" localSheetId="5">'[8]MAtt Enamel'!#REF!</definedName>
    <definedName name="LM.TP" localSheetId="0">'[9]MAtt Enamel'!#REF!</definedName>
    <definedName name="LM.TP">'[8]MAtt Enamel'!#REF!</definedName>
    <definedName name="LM.WP" localSheetId="5">'[8]MAtt Enamel'!#REF!</definedName>
    <definedName name="LM.WP" localSheetId="0">'[9]MAtt Enamel'!#REF!</definedName>
    <definedName name="LM.WP">'[8]MAtt Enamel'!#REF!</definedName>
    <definedName name="lm10.2a3">'[3]10'!$J$122</definedName>
    <definedName name="lm10.2c3">'[3]10'!$J$213</definedName>
    <definedName name="lm10.4a3">'[3]10'!$J$394</definedName>
    <definedName name="lm10.4c3">'[3]10'!$J$486</definedName>
    <definedName name="lm12.5b2" localSheetId="0">#REF!</definedName>
    <definedName name="lm12.5b2">#REF!</definedName>
    <definedName name="lm12.6b2" localSheetId="0">#REF!</definedName>
    <definedName name="lm12.6b2">#REF!</definedName>
    <definedName name="lm12.8a1" localSheetId="0">#REF!</definedName>
    <definedName name="lm12.8a1">#REF!</definedName>
    <definedName name="LM13.1a">'[3]13'!$J$29</definedName>
    <definedName name="lm14.1b">'[3]14'!$J$16</definedName>
    <definedName name="lm14.25a">'[3]14'!$J$279</definedName>
    <definedName name="lm14.2a2">'[3]14'!$J$42</definedName>
    <definedName name="lm14.2a3" localSheetId="0">#REF!</definedName>
    <definedName name="lm14.2a3">#REF!</definedName>
    <definedName name="lm14.2a5" localSheetId="0">#REF!</definedName>
    <definedName name="lm14.2a5">#REF!</definedName>
    <definedName name="lm14.4c">'[3]14'!$J$136</definedName>
    <definedName name="lm14.50a">'[3]14'!$J$393</definedName>
    <definedName name="lm14.64a">'[3]14'!$J$517</definedName>
    <definedName name="lm15.1a2">'[3]15'!$J$15</definedName>
    <definedName name="lm15.3.2">'[3]15'!$J$40</definedName>
    <definedName name="lm15.4.3">'[3]15'!$J$112</definedName>
    <definedName name="lm15.61">'[3]15'!$J$222</definedName>
    <definedName name="lm15.65">'[3]15'!$J$284</definedName>
    <definedName name="lm16.11c1">'[3]16'!$J$161</definedName>
    <definedName name="lm16.66c">'[3]16'!$J$187</definedName>
    <definedName name="lm16.72a">'[3]16'!$J$208</definedName>
    <definedName name="lm16.75c3">'[3]16'!$J$229</definedName>
    <definedName name="lm17.13">'[3]17'!$J$67</definedName>
    <definedName name="lm17.8" localSheetId="2">#REF!</definedName>
    <definedName name="lm17.8" localSheetId="5">#REF!</definedName>
    <definedName name="lm17.8" localSheetId="0">#REF!</definedName>
    <definedName name="lm17.8">#REF!</definedName>
    <definedName name="lm19.16a2">#REF!</definedName>
    <definedName name="LM19.21A">#REF!</definedName>
    <definedName name="LM19.29">#REF!</definedName>
    <definedName name="LM19.30">'[3]19'!$J$33</definedName>
    <definedName name="lm19.33a" localSheetId="0">#REF!</definedName>
    <definedName name="lm19.33a">#REF!</definedName>
    <definedName name="lm19.33b" localSheetId="0">#REF!</definedName>
    <definedName name="lm19.33b">#REF!</definedName>
    <definedName name="lm19.33c" localSheetId="0">#REF!</definedName>
    <definedName name="lm19.33c">#REF!</definedName>
    <definedName name="LM19.34a">#REF!</definedName>
    <definedName name="LM21.10A">#REF!</definedName>
    <definedName name="LM21.10B">#REF!</definedName>
    <definedName name="LM21.11">#REF!</definedName>
    <definedName name="LM21.12">#REF!</definedName>
    <definedName name="LM21.15C">#REF!</definedName>
    <definedName name="lm21.17a">#REF!</definedName>
    <definedName name="LM21.17B">#REF!</definedName>
    <definedName name="LM21.23">#REF!</definedName>
    <definedName name="lm21.24">#REF!</definedName>
    <definedName name="lm21.32b">#REF!</definedName>
    <definedName name="LM21.32C">#REF!</definedName>
    <definedName name="lm21.33a">#REF!</definedName>
    <definedName name="LM21.34A">#REF!</definedName>
    <definedName name="lm21.39">'[3]21'!$J$15</definedName>
    <definedName name="lm21.4" localSheetId="0">#REF!</definedName>
    <definedName name="lm21.4">#REF!</definedName>
    <definedName name="LM21.40" localSheetId="0">#REF!</definedName>
    <definedName name="LM21.40">#REF!</definedName>
    <definedName name="lm21.45" localSheetId="0">#REF!</definedName>
    <definedName name="lm21.45">#REF!</definedName>
    <definedName name="lm21.47">#REF!</definedName>
    <definedName name="LM21.58">#REF!</definedName>
    <definedName name="LM21.5A">#REF!</definedName>
    <definedName name="lm21.5b">#REF!</definedName>
    <definedName name="lm21.79">#REF!</definedName>
    <definedName name="lm21.9">#REF!</definedName>
    <definedName name="lm23.15">'[3]23'!$J$271</definedName>
    <definedName name="lm23.1a1">'[3]23'!$J$13</definedName>
    <definedName name="lm23.23b">'[3]23'!$J$309</definedName>
    <definedName name="lm23.2a1">'[3]23'!$J$41</definedName>
    <definedName name="LM23.34a">'[3]23'!$J$395</definedName>
    <definedName name="lm23.39a10">'[3]23'!$J$604</definedName>
    <definedName name="lm23.39a7">'[3]23'!$J$547</definedName>
    <definedName name="lm23.39a8">'[3]23'!$J$566</definedName>
    <definedName name="lm23.47c">'[3]23'!$J$744</definedName>
    <definedName name="lm23.53b">'[3]23'!$J$782</definedName>
    <definedName name="lm25.12a">'[3]25'!$J$225</definedName>
    <definedName name="lm25.15">'[3]25'!$J$247</definedName>
    <definedName name="lm25.16" localSheetId="0">#REF!</definedName>
    <definedName name="lm25.16">#REF!</definedName>
    <definedName name="lm25.1b1" localSheetId="0">#REF!</definedName>
    <definedName name="lm25.1b1">#REF!</definedName>
    <definedName name="lm25.1b3" localSheetId="0">#REF!</definedName>
    <definedName name="lm25.1b3">#REF!</definedName>
    <definedName name="lm25.1b4">#REF!</definedName>
    <definedName name="lm25.2a">'[3]25'!$J$40</definedName>
    <definedName name="lm25.4a">'[3]25'!$J$111</definedName>
    <definedName name="lm25.4b">'[3]25'!$J$138</definedName>
    <definedName name="lm26.10">'[3]26'!$J$68</definedName>
    <definedName name="lm26.8a">'[3]26'!$J$33</definedName>
    <definedName name="lm27.24a7">'[3]27'!$J$234</definedName>
    <definedName name="lm27.24a8">'[3]27'!$J$256</definedName>
    <definedName name="lm27.24a9">'[3]27'!$J$278</definedName>
    <definedName name="LM28.14">'[3]28'!$J$89</definedName>
    <definedName name="LM28.25">'[3]28'!$J$171</definedName>
    <definedName name="lm28.26a">'[3]28'!$J$195</definedName>
    <definedName name="lm28.40a">'[3]28'!$J$273</definedName>
    <definedName name="lm28.40b">'[3]28'!$J$294</definedName>
    <definedName name="lm28.41">'[3]28'!$J$318</definedName>
    <definedName name="lm28.51a">'[3]28'!$J$346</definedName>
    <definedName name="lm28.53">'[3]28'!$J$379</definedName>
    <definedName name="lm28.54a">'[3]28'!$J$417</definedName>
    <definedName name="LM3.12d">'[3]3'!$J$74</definedName>
    <definedName name="lm3.22" localSheetId="0">#REF!</definedName>
    <definedName name="lm3.22">#REF!</definedName>
    <definedName name="lm3.9d" localSheetId="0">#REF!</definedName>
    <definedName name="lm3.9d">#REF!</definedName>
    <definedName name="lm30.11">'[3]30'!$J$89</definedName>
    <definedName name="lm30.114">'[3]30'!$J$917</definedName>
    <definedName name="lm30.12">'[3]30'!$J$112</definedName>
    <definedName name="lm30.13">'[3]30'!$J$135</definedName>
    <definedName name="lm30.14">'[3]30'!$J$158</definedName>
    <definedName name="lm30.15">'[3]30'!$J$181</definedName>
    <definedName name="lm30.17">'[3]30'!$J$205</definedName>
    <definedName name="lm30.19">'[3]30'!$J$228</definedName>
    <definedName name="lm30.1a">'[3]30'!$J$13</definedName>
    <definedName name="lm30.20">'[3]30'!$J$251</definedName>
    <definedName name="lm30.21">'[3]30'!$J$274</definedName>
    <definedName name="lm30.22">'[3]30'!$J$297</definedName>
    <definedName name="lm30.24">'[3]30'!$J$320</definedName>
    <definedName name="lm30.25">'[3]30'!$J$343</definedName>
    <definedName name="lm30.32">'[3]30'!$J$366</definedName>
    <definedName name="lm30.33">'[3]30'!$J$389</definedName>
    <definedName name="lm30.34">'[3]30'!$J$412</definedName>
    <definedName name="lm30.35">'[3]30'!$J$435</definedName>
    <definedName name="lm30.3a">'[3]30'!$J$34</definedName>
    <definedName name="lm30.41">'[3]30'!$J$527</definedName>
    <definedName name="lm30.43">'[3]30'!$J$550</definedName>
    <definedName name="lm30.44">'[3]30'!$J$573</definedName>
    <definedName name="lm30.4a">'[3]30'!$J$51</definedName>
    <definedName name="lm30.55">'[3]30'!$J$596</definedName>
    <definedName name="lm30.59">'[3]30'!$J$620</definedName>
    <definedName name="lm30.5a">'[3]30'!$J$67</definedName>
    <definedName name="LM30.70">'[3]30'!$J$685</definedName>
    <definedName name="lm30.90">'[3]30'!$J$747</definedName>
    <definedName name="lm30.91">'[3]30'!$J$770</definedName>
    <definedName name="lm30.93">'[3]30'!$J$796</definedName>
    <definedName name="lm30.95">'[3]30'!$J$819</definedName>
    <definedName name="lm30.96">'[3]30'!$J$843</definedName>
    <definedName name="lm30.97">'[3]30'!$J$868</definedName>
    <definedName name="lm31.17c" localSheetId="0">#REF!</definedName>
    <definedName name="lm31.17c">#REF!</definedName>
    <definedName name="lm31.31b">'[3]31'!$J$14</definedName>
    <definedName name="lm31.74">'[3]31'!$J$34</definedName>
    <definedName name="lm4.19a" localSheetId="0">#REF!</definedName>
    <definedName name="lm4.19a">#REF!</definedName>
    <definedName name="lm4.20" localSheetId="0">#REF!</definedName>
    <definedName name="lm4.20">#REF!</definedName>
    <definedName name="lm5.11a" localSheetId="0">#REF!</definedName>
    <definedName name="lm5.11a">#REF!</definedName>
    <definedName name="LM5.12A">'[3]5'!$J$348</definedName>
    <definedName name="lm5.12c" localSheetId="0">#REF!</definedName>
    <definedName name="lm5.12c">#REF!</definedName>
    <definedName name="LM5.13B">'[3]5'!$J$490</definedName>
    <definedName name="lm5.13c" localSheetId="0">#REF!</definedName>
    <definedName name="lm5.13c">#REF!</definedName>
    <definedName name="LM5.13F">'[3]5'!$J$564</definedName>
    <definedName name="LM5.13G">'[3]5'!$J$593</definedName>
    <definedName name="LM5.14B">'[3]5'!$J$621</definedName>
    <definedName name="lm5.14c" localSheetId="0">#REF!</definedName>
    <definedName name="lm5.14c">#REF!</definedName>
    <definedName name="LM5.14F">'[3]5'!$J$695</definedName>
    <definedName name="LM5.14G">'[3]5'!$J$723</definedName>
    <definedName name="LM5.15B">'[3]5'!$J$752</definedName>
    <definedName name="lm5.15c" localSheetId="0">#REF!</definedName>
    <definedName name="lm5.15c">#REF!</definedName>
    <definedName name="LM5.15E">'[3]5'!$J$826</definedName>
    <definedName name="LM5.15F">'[3]5'!$J$854</definedName>
    <definedName name="LM5.16A">'[3]5'!$J$882</definedName>
    <definedName name="LM5.16B">'[3]5'!$J$920</definedName>
    <definedName name="LM5.16C">'[3]5'!$J$948</definedName>
    <definedName name="LM5.17A1">'[3]5'!$J$977</definedName>
    <definedName name="LM5.17B1">'[3]5'!$J$1074</definedName>
    <definedName name="LM5.17B2">'[3]5'!$J$1113</definedName>
    <definedName name="LM5.17B3">'[3]5'!$J$1142</definedName>
    <definedName name="LM5.17C1">'[3]5'!$J$1170</definedName>
    <definedName name="LM5.17C2">'[3]5'!$J$1209</definedName>
    <definedName name="LM5.17C3">'[3]5'!$J$1237</definedName>
    <definedName name="LM5.20A">'[3]5'!$J$1398</definedName>
    <definedName name="lm5.20b">'[3]5'!$J$1437</definedName>
    <definedName name="LM5.20C">'[3]5'!$J$1465</definedName>
    <definedName name="LM5.21A">'[3]5'!$J$1493</definedName>
    <definedName name="LM5.21B">'[3]5'!$J$1540</definedName>
    <definedName name="LM5.21C">'[3]5'!$J$1568</definedName>
    <definedName name="lm5.22a" localSheetId="0">#REF!</definedName>
    <definedName name="lm5.22a">#REF!</definedName>
    <definedName name="LM5.22B">'[3]5'!$J$1645</definedName>
    <definedName name="lm5.22c" localSheetId="0">#REF!</definedName>
    <definedName name="lm5.22c">#REF!</definedName>
    <definedName name="LM5.27A">'[3]5'!$J$1745</definedName>
    <definedName name="LM5.35">'[3]5'!$J$1858</definedName>
    <definedName name="lm5.36b" localSheetId="0">#REF!</definedName>
    <definedName name="lm5.36b">#REF!</definedName>
    <definedName name="LM5.44A">'[3]5'!$J$1929</definedName>
    <definedName name="lm5.47a" localSheetId="0">#REF!</definedName>
    <definedName name="lm5.47a">#REF!</definedName>
    <definedName name="LM5.47B" localSheetId="0">#REF!</definedName>
    <definedName name="LM5.47B">#REF!</definedName>
    <definedName name="LM5.48b" localSheetId="0">#REF!</definedName>
    <definedName name="LM5.48b">#REF!</definedName>
    <definedName name="lm5.5b">#REF!</definedName>
    <definedName name="lm5.5c">#REF!</definedName>
    <definedName name="lm5.8c">#REF!</definedName>
    <definedName name="lm8.1a">'[3]8'!$J$13</definedName>
    <definedName name="lmnsi.1" localSheetId="2">'[8]MAtt Enamel'!#REF!</definedName>
    <definedName name="lmnsi.1" localSheetId="5">'[8]MAtt Enamel'!#REF!</definedName>
    <definedName name="lmnsi.1" localSheetId="0">'[9]MAtt Enamel'!#REF!</definedName>
    <definedName name="lmnsi.1">'[8]MAtt Enamel'!#REF!</definedName>
    <definedName name="LMNSI.6" localSheetId="0">#REF!</definedName>
    <definedName name="LMNSI.6">#REF!</definedName>
    <definedName name="lpcd" localSheetId="1">#REF!</definedName>
    <definedName name="lpcd" localSheetId="0">#REF!</definedName>
    <definedName name="lpcd">#REF!</definedName>
    <definedName name="LPDC">'[21]Hyd. Statement'!#REF!</definedName>
    <definedName name="M" localSheetId="0">#REF!</definedName>
    <definedName name="M">#REF!</definedName>
    <definedName name="M.C">[3]MAT!$B$64:$H$64</definedName>
    <definedName name="M.FB">[3]MAT!$B$68:$H$68</definedName>
    <definedName name="M.MO">[3]MAT!$B$69:$H$69</definedName>
    <definedName name="M.P">[3]MAT!$B$65:$H$65</definedName>
    <definedName name="M1.2">[3]MORTAR!$B$10:$H$10</definedName>
    <definedName name="M1.3">[3]MORTAR!$B$18:$H$18</definedName>
    <definedName name="M1.4">[3]MORTAR!$B$26:$H$26</definedName>
    <definedName name="M1.5">[3]MORTAR!$B$30:$H$30</definedName>
    <definedName name="M1.6">[3]MORTAR!$B$34:$H$34</definedName>
    <definedName name="M15.3.2">'[3]15'!$J$46</definedName>
    <definedName name="M5.13C">'[3]5'!$J$545</definedName>
    <definedName name="m5.17a1">'[3]5'!$J$997</definedName>
    <definedName name="m5.6" localSheetId="0">#REF!</definedName>
    <definedName name="m5.6">#REF!</definedName>
    <definedName name="m5.8c">'[3]5'!$J$159</definedName>
    <definedName name="MAP">[3]MAT!$B$63:$H$63</definedName>
    <definedName name="MAS">[3]LAB!$B$47:$H$47</definedName>
    <definedName name="Mason">[4]Labour!$F$9</definedName>
    <definedName name="MES">[3]MAT!$B$139:$H$139</definedName>
    <definedName name="MG.90">#REF!</definedName>
    <definedName name="MIS">[3]LAB!$B$52:$H$52</definedName>
    <definedName name="Mistry">[4]Labour!$F$23</definedName>
    <definedName name="MS.F75">[3]MAT!$B$73:$H$73</definedName>
    <definedName name="MS.P100">[3]MAT!$B$188:$H$188</definedName>
    <definedName name="MS.P150">[3]MAT!$B$189:$H$189</definedName>
    <definedName name="MS.P50">[3]MAT!$B$187:$H$187</definedName>
    <definedName name="MS.PLA">[3]MAT!$B$74:$H$74</definedName>
    <definedName name="MS.R">[3]MAT!$B$75:$H$75</definedName>
    <definedName name="MS.SQRB">[3]MAT!$B$70:$H$70</definedName>
    <definedName name="MS.SW25">[3]MAT!$B$66:$H$66</definedName>
    <definedName name="MS.T30">[3]MAT!$B$72:$H$72</definedName>
    <definedName name="MS.T50">[3]MAT!$B$71:$H$71</definedName>
    <definedName name="MSB">[3]MAT!$B$67:$H$67</definedName>
    <definedName name="MT.B10">[3]MAT!$B$138:$H$138</definedName>
    <definedName name="MT.L10">[3]MAT!$B$137:$H$137</definedName>
    <definedName name="MT.SW10">[3]MAT!$B$136:$H$136</definedName>
    <definedName name="n" localSheetId="1">#REF!</definedName>
    <definedName name="N">#REF!</definedName>
    <definedName name="NAIL">[3]MAT!$B$76:$H$76</definedName>
    <definedName name="Nailofsizes">[5]Material!$J$762</definedName>
    <definedName name="NLS.1">[24]MAT!$B$108:$H$108</definedName>
    <definedName name="NSBRR.1" localSheetId="0">#REF!</definedName>
    <definedName name="NSBRR.1">#REF!</definedName>
    <definedName name="NSBRR.2" localSheetId="0">#REF!</definedName>
    <definedName name="NSBRR.2">#REF!</definedName>
    <definedName name="NSBRR.3" localSheetId="0">#REF!</definedName>
    <definedName name="NSBRR.3">#REF!</definedName>
    <definedName name="NSBRR.4">#REF!</definedName>
    <definedName name="NSBRR.5">#REF!</definedName>
    <definedName name="NSBRR.6">#REF!</definedName>
    <definedName name="NSBRR.7">#REF!</definedName>
    <definedName name="O">#REF!</definedName>
    <definedName name="OIL.K">[3]MAT!$B$77:$H$77</definedName>
    <definedName name="OIL.LB">[3]MAT!$B$78:$H$78</definedName>
    <definedName name="OIL.LR">[3]MAT!$B$140:$H$140</definedName>
    <definedName name="OIL.P">[3]MAT!$B$80:$H$80</definedName>
    <definedName name="OIL.PUT">[3]MAT!$B$81:$H$81</definedName>
    <definedName name="OIL.T">[3]MAT!$B$79:$H$79</definedName>
    <definedName name="P.BR">[3]MAT!$B$86:$H$86</definedName>
    <definedName name="P.IB">[3]MAT!$B$87:$H$87</definedName>
    <definedName name="P.ME">[3]MAT!$B$143:$H$143</definedName>
    <definedName name="P.PI">[3]MAT!$B$88:$H$88</definedName>
    <definedName name="P.RO2">[3]MAT!$B$142:$H$142</definedName>
    <definedName name="P.ROP">[3]MAT!$B$85:$H$85</definedName>
    <definedName name="P.SE">[3]MAT!$B$83:$H$83</definedName>
    <definedName name="P.VE">[3]MAT!$B$84:$H$84</definedName>
    <definedName name="P.WC">[3]MAT!$B$144:$H$144</definedName>
    <definedName name="PAD">[3]MAT!$B$82:$H$82</definedName>
    <definedName name="PAI">[3]LAB!$B$56:$H$56</definedName>
    <definedName name="PBL">[3]MAT!$B$90:$H$90</definedName>
    <definedName name="PD.W">[3]MAT!$B$190:$H$190</definedName>
    <definedName name="phbnsr">#REF!</definedName>
    <definedName name="phbnsr1">#REF!</definedName>
    <definedName name="phbsr">#REF!</definedName>
    <definedName name="phbsr1">#REF!</definedName>
    <definedName name="PIF">[3]LAB!$B$57:$H$57</definedName>
    <definedName name="PIG">[16]Material!$B$813:$I$813</definedName>
    <definedName name="Pigmentofanycolour">[4]Material!$J$960</definedName>
    <definedName name="PLA">[3]LAB!$B$58:$H$58</definedName>
    <definedName name="PLT">[3]LAB!$B$59:$H$59</definedName>
    <definedName name="PLU">[3]LAB!$B$61:$H$61</definedName>
    <definedName name="PLUMB" localSheetId="2">[3]SUMM!#REF!</definedName>
    <definedName name="PLUMB" localSheetId="5">[3]SUMM!#REF!</definedName>
    <definedName name="PLUMB" localSheetId="0">[3]SUMM!#REF!</definedName>
    <definedName name="PLUMB">[3]SUMM!#REF!</definedName>
    <definedName name="PLY.C3">[3]MAT!$B$92:$H$92</definedName>
    <definedName name="PO.F">[3]MAT!$B$147:$H$147</definedName>
    <definedName name="PO.T">[3]MAT!$B$94:$H$94</definedName>
    <definedName name="PO.WO">[3]MAT!$B$89:$H$89</definedName>
    <definedName name="PPR.13">[3]MAT!$B$191:$H$191</definedName>
    <definedName name="PPR.20">[3]MAT!$B$192:$H$192</definedName>
    <definedName name="PPR.25">[3]MAT!$B$193:$H$193</definedName>
    <definedName name="PPR.30">[3]MAT!$B$194:$H$194</definedName>
    <definedName name="PPR.40">[3]MAT!$B$195:$H$195</definedName>
    <definedName name="PPR.50">[3]MAT!$B$196:$H$196</definedName>
    <definedName name="PPR.63">[3]MAT!$B$197:$H$197</definedName>
    <definedName name="PPR.90">[3]MAT!$B$198:$H$198</definedName>
    <definedName name="_xlnm.Print_Area" localSheetId="1">'1. Civil'!$A$1:$G$489</definedName>
    <definedName name="_xlnm.Print_Area" localSheetId="2">'2. Electrical'!$A$1:$G$498</definedName>
    <definedName name="_xlnm.Print_Area" localSheetId="3">'3. Plumbing'!$A$1:$G$511</definedName>
    <definedName name="_xlnm.Print_Area" localSheetId="4">'4. Natural Gas '!$A$1:$G$49</definedName>
    <definedName name="_xlnm.Print_Area" localSheetId="5">'All Block'!$A$1:$H$451</definedName>
    <definedName name="_xlnm.Print_Area" localSheetId="0">Summary!$A$1:$C$14</definedName>
    <definedName name="_xlnm.Print_Area">#REF!</definedName>
    <definedName name="PRINT_AREA_MI">#N/A</definedName>
    <definedName name="_xlnm.Print_Titles" localSheetId="1">'1. Civil'!$7:$13</definedName>
    <definedName name="_xlnm.Print_Titles" localSheetId="2">'2. Electrical'!$7:$13</definedName>
    <definedName name="_xlnm.Print_Titles" localSheetId="3">'3. Plumbing'!$9:$11</definedName>
    <definedName name="_xlnm.Print_Titles" localSheetId="4">'4. Natural Gas '!$7:$11</definedName>
    <definedName name="_xlnm.Print_Titles" localSheetId="5">#REF!</definedName>
    <definedName name="_xlnm.Print_Titles">#REF!</definedName>
    <definedName name="PT4G">[3]MAT!$B$256:$H$256</definedName>
    <definedName name="PTR">#REF!</definedName>
    <definedName name="PUL">[3]MAT!$B$93:$H$93</definedName>
    <definedName name="PUM">[3]EQP!$B$30:$H$30</definedName>
    <definedName name="PVC.CP100">[3]MAT!$B$304:$H$304</definedName>
    <definedName name="PVC.CP150">[3]MAT!$B$305:$H$305</definedName>
    <definedName name="PVC.CP20">[3]MAT!$B$286:$H$286</definedName>
    <definedName name="PVC.CP25">[3]MAT!$B$287:$H$287</definedName>
    <definedName name="PVC.CP40">[3]MAT!$B$288:$H$288</definedName>
    <definedName name="PVC.CP50">[3]MAT!$B$289:$H$289</definedName>
    <definedName name="PVC.P100">[3]MAT!$B$96:$H$96</definedName>
    <definedName name="PVC.SP100">#REF!</definedName>
    <definedName name="PVC.WS8">[3]MAT!$B$95:$H$95</definedName>
    <definedName name="PVC.WS9">[3]MAT!$B$146:$H$146</definedName>
    <definedName name="QUM">[3]LAB!$B$63:$H$63</definedName>
    <definedName name="R.BAR">[3]MAT!$B$97:$H$97</definedName>
    <definedName name="RAM">[3]EQP!$B$32:$H$32</definedName>
    <definedName name="RB">#REF!</definedName>
    <definedName name="rc15.1a3">[3]Ref!$H$138</definedName>
    <definedName name="rc5.15c">[3]Ref!$H$113</definedName>
    <definedName name="RCC.P225" localSheetId="0">#REF!</definedName>
    <definedName name="RCC.P225">#REF!</definedName>
    <definedName name="RCC.P225B">[3]MAT!$B$257:$H$257</definedName>
    <definedName name="RCC.P300">#REF!</definedName>
    <definedName name="RCC.P375">#REF!</definedName>
    <definedName name="RCC.P450">#REF!</definedName>
    <definedName name="RCC.P600">#REF!</definedName>
    <definedName name="RE.L">[3]MAT!$B$148:$H$148</definedName>
    <definedName name="_xlnm.Recorder" localSheetId="1">#REF!</definedName>
    <definedName name="_xlnm.Recorder" localSheetId="2">#REF!</definedName>
    <definedName name="_xlnm.Recorder" localSheetId="5">#REF!</definedName>
    <definedName name="_xlnm.Recorder" localSheetId="0">#REF!</definedName>
    <definedName name="_xlnm.Recorder">#REF!</definedName>
    <definedName name="rl11.2">[3]Ref!$J$198</definedName>
    <definedName name="rl14.2b">[3]Ref!$J$247</definedName>
    <definedName name="rl15.3">[3]Ref!$J$173</definedName>
    <definedName name="rlm5.15c" localSheetId="0">#REF!</definedName>
    <definedName name="rlm5.15c">#REF!</definedName>
    <definedName name="rm11.3b2">[3]Ref!$J$230</definedName>
    <definedName name="rm14.2b1">[3]Ref!$J$259</definedName>
    <definedName name="rm15.2">[3]Ref!$J$156</definedName>
    <definedName name="rm15.3b">[3]Ref!$J$180</definedName>
    <definedName name="rm5.13d">[3]Ref!$J$72</definedName>
    <definedName name="RMM" localSheetId="0">#REF!</definedName>
    <definedName name="RMM">#REF!</definedName>
    <definedName name="ROC" localSheetId="0">#REF!</definedName>
    <definedName name="ROC">#REF!</definedName>
    <definedName name="roofing" localSheetId="2">[3]CIV!#REF!</definedName>
    <definedName name="roofing" localSheetId="5">[3]CIV!#REF!</definedName>
    <definedName name="roofing" localSheetId="0">[3]CIV!#REF!</definedName>
    <definedName name="roofing">[3]CIV!#REF!</definedName>
    <definedName name="ROR.10" localSheetId="0">#REF!</definedName>
    <definedName name="ROR.10">#REF!</definedName>
    <definedName name="RRB.1" localSheetId="0">#REF!</definedName>
    <definedName name="RRB.1">#REF!</definedName>
    <definedName name="RRB.2">#REF!</definedName>
    <definedName name="RRB.3">#REF!</definedName>
    <definedName name="RRB.4">#REF!</definedName>
    <definedName name="RRB.5">#REF!</definedName>
    <definedName name="RRB.6">#REF!</definedName>
    <definedName name="RRB.7">#REF!</definedName>
    <definedName name="RU.PK">[3]MAT!$B$98:$H$98</definedName>
    <definedName name="S.A1">'[2]08 - SLABS'!#REF!</definedName>
    <definedName name="S.A2">'[2]08 - SLABS'!#REF!</definedName>
    <definedName name="S.A3">'[2]08 - SLABS'!#REF!</definedName>
    <definedName name="S.B1">'[2]08 - SLABS'!#REF!</definedName>
    <definedName name="S.B4">'[2]08 - SLABS'!#REF!</definedName>
    <definedName name="S.C1">'[2]08 - SLABS'!#REF!</definedName>
    <definedName name="S.C2">'[2]08 - SLABS'!#REF!</definedName>
    <definedName name="S.C3">'[2]08 - SLABS'!#REF!</definedName>
    <definedName name="S.PAP">[3]MAT!$B$101:$H$101</definedName>
    <definedName name="sa">#REF!</definedName>
    <definedName name="SAC">[3]LAB!$B$65:$H$65</definedName>
    <definedName name="SAN">[3]MAT!$B$100:$H$100</definedName>
    <definedName name="SAN.L">[3]MAT!$B$99:$H$99</definedName>
    <definedName name="SAW">[3]MAT!$B$150:$H$150</definedName>
    <definedName name="SBM">[3]EQP!$B$38:$H$38</definedName>
    <definedName name="SBO">[3]LAB!$B$70:$H$70</definedName>
    <definedName name="SBRR.1">#REF!</definedName>
    <definedName name="SBRR.2">#REF!</definedName>
    <definedName name="SBRR.3">#REF!</definedName>
    <definedName name="SBRR.4">#REF!</definedName>
    <definedName name="SBRR.5">#REF!</definedName>
    <definedName name="SBRR.6">#REF!</definedName>
    <definedName name="SBRR.7">#REF!</definedName>
    <definedName name="SC.RF">[3]Shutt!$K$83</definedName>
    <definedName name="SC5.13">'[3]5'!$J$544</definedName>
    <definedName name="SC5.17A">'[3]5'!$J$996</definedName>
    <definedName name="SCM">[3]EQP!$B$39:$H$39</definedName>
    <definedName name="SCO">[3]LAB!$B$71:$H$71</definedName>
    <definedName name="scv" localSheetId="1">#REF!</definedName>
    <definedName name="scv">#REF!</definedName>
    <definedName name="SEAL">[3]MAT!$B$152:$H$152</definedName>
    <definedName name="sectionC">#REF!</definedName>
    <definedName name="ses">#REF!</definedName>
    <definedName name="SFR">#REF!</definedName>
    <definedName name="SH.CM">#REF!</definedName>
    <definedName name="SH.P">[3]MAT!$B$205:$H$205</definedName>
    <definedName name="SH.SF">[3]Shutt!$K$40</definedName>
    <definedName name="SH.SM">[3]Shutt!$K$38</definedName>
    <definedName name="SH5.13">'[3]5'!$J$542</definedName>
    <definedName name="SH5.17A">'[3]5'!$J$994</definedName>
    <definedName name="SHI.75D">[22]Material!$B$1051:$I$1051</definedName>
    <definedName name="SHM">[3]LAB!$B$66:$H$66</definedName>
    <definedName name="SI.BCI">[3]MAT!$B$201:$H$201</definedName>
    <definedName name="SI.CPBW">[3]MAT!$B$203:$H$203</definedName>
    <definedName name="SI.PT2">[3]MAT!$B$204:$H$204</definedName>
    <definedName name="SI.PWC">[3]MAT!$B$202:$H$202</definedName>
    <definedName name="SI.ST1000">[3]MAT!$B$200:$H$200</definedName>
    <definedName name="SinkbracketCI">[4]Material!$J$1101</definedName>
    <definedName name="SinkCPbrasswaste150">[4]Material!$J$1102</definedName>
    <definedName name="Sinkpillartap2way">[4]Material!$J$1107</definedName>
    <definedName name="Sinkplugwithchain">[4]Material!$J$1108</definedName>
    <definedName name="Sinkstainlesssteel1000500">[4]Material!$J$1109</definedName>
    <definedName name="SKW">[3]LAB!$B$67:$H$67</definedName>
    <definedName name="SO.DCP">[3]MAT!$B$260:$H$260</definedName>
    <definedName name="SPM">[3]LAB!$B$69:$H$69</definedName>
    <definedName name="SS.GR">[3]MAT!$B$207:$H$207</definedName>
    <definedName name="ST.40">[3]MAT!$B$103:$H$103</definedName>
    <definedName name="ST.60">[3]MAT!$B$102:$H$102</definedName>
    <definedName name="ST.B">#REF!</definedName>
    <definedName name="ST.BC3">#REF!</definedName>
    <definedName name="ST.BO">[3]MAT!$B$153:$H$153</definedName>
    <definedName name="ST.P">[3]MAT!$B$106:$H$106</definedName>
    <definedName name="ST.P50">[3]MAT!$B$105:$H$105</definedName>
    <definedName name="Steel_work_in_built_up_tubular_trusses_including_cutting__hoisting_fixing_in_position_and_applying_a_priming_coat_of_approved_steel_primer__welded_and__bolted_including_special_shaped_washers_etc._complete_in_all_respect_as_directed_by_the_Engineer_Inchar">+#REF!</definedName>
    <definedName name="STF">[3]LAB!$B$72:$H$72</definedName>
    <definedName name="STFI">[3]LAB!$B$73:$H$73</definedName>
    <definedName name="STH">[3]LAB!$B$74:$H$74</definedName>
    <definedName name="STLM">[3]LAB!$B$75:$H$75</definedName>
    <definedName name="STM">[3]LAB!$B$76:$H$76</definedName>
    <definedName name="STR.ST">[3]MAT!$B$104:$H$104</definedName>
    <definedName name="SU.S">[3]MAT!$B$107:$H$107</definedName>
    <definedName name="Sunkhandle">[5]Material!$J$1106</definedName>
    <definedName name="SUP" localSheetId="2">[25]LAB!$B$77:$H$77</definedName>
    <definedName name="SUP" localSheetId="5">[26]LAB!$B$77:$H$77</definedName>
    <definedName name="SUP" localSheetId="0">[27]LAB!$B$77:$H$77</definedName>
    <definedName name="SUP">[28]LAB!$B$77:$H$77</definedName>
    <definedName name="SWE">[3]MAT!$B$108:$H$108</definedName>
    <definedName name="T.ANCH" localSheetId="2">'[8]MAtt Enamel'!#REF!</definedName>
    <definedName name="T.ANCH" localSheetId="5">'[8]MAtt Enamel'!#REF!</definedName>
    <definedName name="T.ANCH" localSheetId="0">'[9]MAtt Enamel'!#REF!</definedName>
    <definedName name="T.ANCH">'[8]MAtt Enamel'!#REF!</definedName>
    <definedName name="T.CAB" localSheetId="2">'[8]MAtt Enamel'!#REF!</definedName>
    <definedName name="T.CAB" localSheetId="5">'[8]MAtt Enamel'!#REF!</definedName>
    <definedName name="T.CAB" localSheetId="0">'[9]MAtt Enamel'!#REF!</definedName>
    <definedName name="T.CAB">'[8]MAtt Enamel'!#REF!</definedName>
    <definedName name="T.DFC">'[10]C-NS'!$A$977</definedName>
    <definedName name="T.GFC" localSheetId="2">'[8]MAtt Enamel'!#REF!</definedName>
    <definedName name="T.GFC" localSheetId="5">'[8]MAtt Enamel'!#REF!</definedName>
    <definedName name="T.GFC" localSheetId="0">'[9]MAtt Enamel'!#REF!</definedName>
    <definedName name="T.GFC">'[8]MAtt Enamel'!#REF!</definedName>
    <definedName name="T.GN2" localSheetId="2">'[8]MAtt Enamel'!#REF!</definedName>
    <definedName name="T.GN2" localSheetId="5">'[8]MAtt Enamel'!#REF!</definedName>
    <definedName name="T.GN2" localSheetId="0">'[9]MAtt Enamel'!#REF!</definedName>
    <definedName name="T.GN2">'[8]MAtt Enamel'!#REF!</definedName>
    <definedName name="T.GT.D">'[10]C-NS'!$A$255</definedName>
    <definedName name="T.KST" localSheetId="0">#REF!</definedName>
    <definedName name="T.KST">#REF!</definedName>
    <definedName name="T.MFC" localSheetId="5">'[8]MAtt Enamel'!#REF!</definedName>
    <definedName name="T.MFC" localSheetId="0">'[9]MAtt Enamel'!#REF!</definedName>
    <definedName name="T.MFC">'[8]MAtt Enamel'!#REF!</definedName>
    <definedName name="T.ORN">'[10]C-NS'!$A$314</definedName>
    <definedName name="T.PT1" localSheetId="5">'[8]MAtt Enamel'!#REF!</definedName>
    <definedName name="T.PT1" localSheetId="0">'[9]MAtt Enamel'!#REF!</definedName>
    <definedName name="T.PT1">'[8]MAtt Enamel'!#REF!</definedName>
    <definedName name="T.PT2" localSheetId="5">'[8]MAtt Enamel'!#REF!</definedName>
    <definedName name="T.PT2" localSheetId="0">'[9]MAtt Enamel'!#REF!</definedName>
    <definedName name="T.PT2">'[8]MAtt Enamel'!#REF!</definedName>
    <definedName name="T.PT24">'[10]C-NS'!$A$104</definedName>
    <definedName name="T.PTS">'[10]C-NS'!$A$132</definedName>
    <definedName name="T.SF" localSheetId="5">'[8]MAtt Enamel'!#REF!</definedName>
    <definedName name="T.SF" localSheetId="0">'[9]MAtt Enamel'!#REF!</definedName>
    <definedName name="T.SF">'[8]MAtt Enamel'!#REF!</definedName>
    <definedName name="T.SHC" localSheetId="5">'[8]MAtt Enamel'!#REF!</definedName>
    <definedName name="T.SHC" localSheetId="0">'[9]MAtt Enamel'!#REF!</definedName>
    <definedName name="T.SHC">'[8]MAtt Enamel'!#REF!</definedName>
    <definedName name="T.SLD" localSheetId="5">'[8]MAtt Enamel'!#REF!</definedName>
    <definedName name="T.SLD" localSheetId="0">'[9]MAtt Enamel'!#REF!</definedName>
    <definedName name="T.SLD">'[8]MAtt Enamel'!#REF!</definedName>
    <definedName name="T.STEPS">'[29]P-NS'!$A$928</definedName>
    <definedName name="T.TPV" localSheetId="5">'[8]MAtt Enamel'!#REF!</definedName>
    <definedName name="T.TPV" localSheetId="0">'[9]MAtt Enamel'!#REF!</definedName>
    <definedName name="T.TPV">'[8]MAtt Enamel'!#REF!</definedName>
    <definedName name="T.WP" localSheetId="5">'[8]MAtt Enamel'!#REF!</definedName>
    <definedName name="T.WP" localSheetId="0">'[9]MAtt Enamel'!#REF!</definedName>
    <definedName name="T.WP">'[8]MAtt Enamel'!#REF!</definedName>
    <definedName name="T.WPH" localSheetId="0">#REF!</definedName>
    <definedName name="T.WPH">#REF!</definedName>
    <definedName name="t10.1">'[3]10'!$A$3</definedName>
    <definedName name="t10.1b">'[3]10'!$C$4</definedName>
    <definedName name="t10.1b2">'[3]10'!$C$5</definedName>
    <definedName name="t10.1c">'[3]10'!$C$50</definedName>
    <definedName name="t10.1c3">'[3]10'!$C$51</definedName>
    <definedName name="t10.2">'[3]10'!$A$141</definedName>
    <definedName name="T10.2NS">'[3]10'!$A$629</definedName>
    <definedName name="t10.3">'[3]10'!$A$277</definedName>
    <definedName name="t10.4">'[3]10'!$A$505</definedName>
    <definedName name="T10.4NS">'[3]10'!$A$681</definedName>
    <definedName name="t10.5">'[3]10'!$A$597</definedName>
    <definedName name="t10.6">'[3]10'!$A$613</definedName>
    <definedName name="t12.5" localSheetId="0">#REF!</definedName>
    <definedName name="t12.5">#REF!</definedName>
    <definedName name="T13.1a">'[3]13'!$A$4</definedName>
    <definedName name="t14.1">'[3]14'!$A$4</definedName>
    <definedName name="t14.2" localSheetId="0">#REF!</definedName>
    <definedName name="t14.2">#REF!</definedName>
    <definedName name="T14.22">'[3]14'!$A$240</definedName>
    <definedName name="T14.24a">'[3]14'!$A$255</definedName>
    <definedName name="t14.25a">'[3]14'!$A$269</definedName>
    <definedName name="t14.2a">'[3]14'!$A$30</definedName>
    <definedName name="T14.2c">'[3]14'!$A$90</definedName>
    <definedName name="T14.33">'[11]14'!$A$396</definedName>
    <definedName name="T14.4">'[3]14'!$A$162</definedName>
    <definedName name="T14.4c">'[3]14'!$C$115</definedName>
    <definedName name="t14.50">'[3]14'!$A$376</definedName>
    <definedName name="t14.50a">'[3]14'!$C$377</definedName>
    <definedName name="t14.55">'[3]14'!$A$471</definedName>
    <definedName name="t14.64">'[3]14'!$A$507</definedName>
    <definedName name="T15.1">'[3]15'!$A$4</definedName>
    <definedName name="T15.3">'[3]15'!$A$30</definedName>
    <definedName name="T15.34a">'[3]15'!$A$126</definedName>
    <definedName name="T15.34b">'[3]15'!$A$145</definedName>
    <definedName name="T15.35a">'[3]15'!$A$165</definedName>
    <definedName name="T15.35b">'[3]15'!$A$185</definedName>
    <definedName name="T15.4">'[3]15'!$A$102</definedName>
    <definedName name="T15.61">'[3]15'!$A$205</definedName>
    <definedName name="T15.65">'[3]15'!$A$275</definedName>
    <definedName name="t16.11">'[3]16'!$A$138</definedName>
    <definedName name="t16.11c">'[3]16'!$C$139</definedName>
    <definedName name="T16.66">'[3]16'!$A$178</definedName>
    <definedName name="T16.72">'[3]16'!$A$199</definedName>
    <definedName name="T16.75">'[3]16'!$A$220</definedName>
    <definedName name="T17.13">'[3]17'!$A$52</definedName>
    <definedName name="T17.8NS">'[11]C-NS'!$A$236</definedName>
    <definedName name="t19.16" localSheetId="0">#REF!</definedName>
    <definedName name="t19.16">#REF!</definedName>
    <definedName name="T19.16A" localSheetId="0">#REF!</definedName>
    <definedName name="T19.16A">#REF!</definedName>
    <definedName name="T19.21" localSheetId="0">#REF!</definedName>
    <definedName name="T19.21">#REF!</definedName>
    <definedName name="T19.21A">#REF!</definedName>
    <definedName name="T19.30">#REF!</definedName>
    <definedName name="T21.1">#REF!</definedName>
    <definedName name="T21.10A">#REF!</definedName>
    <definedName name="T21.10B">#REF!</definedName>
    <definedName name="T21.11">#REF!</definedName>
    <definedName name="T21.12">#REF!</definedName>
    <definedName name="T21.15C">#REF!</definedName>
    <definedName name="T21.17A">#REF!</definedName>
    <definedName name="T21.17B">#REF!</definedName>
    <definedName name="T21.1A">#REF!</definedName>
    <definedName name="T21.1C">[30]Sec21!$D$24</definedName>
    <definedName name="T21.1F" localSheetId="0">#REF!</definedName>
    <definedName name="T21.1F">#REF!</definedName>
    <definedName name="T21.23" localSheetId="0">#REF!</definedName>
    <definedName name="T21.23">#REF!</definedName>
    <definedName name="T21.24" localSheetId="0">#REF!</definedName>
    <definedName name="T21.24">#REF!</definedName>
    <definedName name="T21.32">#REF!</definedName>
    <definedName name="t21.33">#REF!</definedName>
    <definedName name="T21.34a">#REF!</definedName>
    <definedName name="T21.34d">#REF!</definedName>
    <definedName name="T21.4">#REF!</definedName>
    <definedName name="T21.40">#REF!</definedName>
    <definedName name="T21.45">#REF!</definedName>
    <definedName name="T21.47">#REF!</definedName>
    <definedName name="t21.48">#REF!</definedName>
    <definedName name="T21.5">#REF!</definedName>
    <definedName name="T21.5B">#REF!</definedName>
    <definedName name="T21.6">#REF!</definedName>
    <definedName name="T21.63">#REF!</definedName>
    <definedName name="T21.64">#REF!</definedName>
    <definedName name="T21.69a">#REF!</definedName>
    <definedName name="T21.69b">#REF!</definedName>
    <definedName name="T21.6A">#REF!</definedName>
    <definedName name="T21.6C">#REF!</definedName>
    <definedName name="T21.70">#REF!</definedName>
    <definedName name="T21.74">#REF!</definedName>
    <definedName name="T21.77">#REF!</definedName>
    <definedName name="T21.9">#REF!</definedName>
    <definedName name="t23.1">'[3]23'!$A$4</definedName>
    <definedName name="t23.13">'[3]23'!$A$224</definedName>
    <definedName name="t23.14">'[3]23'!$A$243</definedName>
    <definedName name="T23.15">'[3]23'!$A$262</definedName>
    <definedName name="T23.2">'[3]23'!$A$32</definedName>
    <definedName name="T23.23">'[3]23'!$A$300</definedName>
    <definedName name="t23.30">'[3]23'!$A$367</definedName>
    <definedName name="T23.34">'[3]23'!$A$386</definedName>
    <definedName name="T23.35">'[3]23'!$A$405</definedName>
    <definedName name="T23.37">'[3]23'!$A$424</definedName>
    <definedName name="t23.39">'[3]23'!$A$443</definedName>
    <definedName name="T23.47">'[3]23'!$A$716</definedName>
    <definedName name="t23.47f">'[29]23'!$A$754</definedName>
    <definedName name="T23.5">'[3]23'!$A$90</definedName>
    <definedName name="T23.53">'[3]23'!$A$754</definedName>
    <definedName name="T23.54">'[3]23'!$A$868</definedName>
    <definedName name="T23.55">'[3]23'!$A$887</definedName>
    <definedName name="T23.58">'[3]23'!$A$906</definedName>
    <definedName name="T23.59">'[3]23'!$A$925</definedName>
    <definedName name="T23.5A">'[3]23'!$C$91</definedName>
    <definedName name="T23.5d">'[3]23'!$C$178</definedName>
    <definedName name="T23.8">'[3]23'!$A$196</definedName>
    <definedName name="T25.12">'[3]25'!$A$215</definedName>
    <definedName name="t25.2">'[3]25'!$A$27</definedName>
    <definedName name="t25.2a">'[3]25'!$B$28</definedName>
    <definedName name="t25.5">'[3]25'!$A$151</definedName>
    <definedName name="T25.5b">'[3]25'!$C$179</definedName>
    <definedName name="T27.23">'[3]27'!$A$67</definedName>
    <definedName name="T28.14">'[3]28'!$A$50</definedName>
    <definedName name="T28.25">'[3]28'!$A$161</definedName>
    <definedName name="T28.26a">'[3]28'!$A$185</definedName>
    <definedName name="T28.40">'[3]28'!$A$264</definedName>
    <definedName name="T28.41">'[3]28'!$A$306</definedName>
    <definedName name="t28.51">'[3]28'!$A$334</definedName>
    <definedName name="T28.53">'[3]28'!$A$362</definedName>
    <definedName name="T28.54">'[3]28'!$A$403</definedName>
    <definedName name="T28.66B" localSheetId="0">+#REF!</definedName>
    <definedName name="T28.66B">+#REF!</definedName>
    <definedName name="T3.12">'[3]3'!$A$61</definedName>
    <definedName name="T3.18">'[3]3'!$A$129</definedName>
    <definedName name="T3.21" localSheetId="0">#REF!</definedName>
    <definedName name="T3.21">#REF!</definedName>
    <definedName name="T3.21NS">'[3]3'!$A$182</definedName>
    <definedName name="t3.22" localSheetId="0">#REF!</definedName>
    <definedName name="t3.22">#REF!</definedName>
    <definedName name="t3.24">'[3]3'!$A$258</definedName>
    <definedName name="T3.30" localSheetId="0">#REF!</definedName>
    <definedName name="T3.30">#REF!</definedName>
    <definedName name="T3.47" localSheetId="0">#REF!</definedName>
    <definedName name="T3.47">#REF!</definedName>
    <definedName name="t3.9" localSheetId="0">#REF!</definedName>
    <definedName name="t3.9">#REF!</definedName>
    <definedName name="t30.1">'[3]30'!$A$4</definedName>
    <definedName name="T30.11">'[3]30'!$A$80</definedName>
    <definedName name="T30.114">'[3]30'!$A$908</definedName>
    <definedName name="T30.12">'[3]30'!$A$103</definedName>
    <definedName name="T30.13">'[3]30'!$A$126</definedName>
    <definedName name="T30.14">'[3]30'!$A$149</definedName>
    <definedName name="T30.19">'[3]30'!$A$219</definedName>
    <definedName name="T30.1a">'[3]30'!$C$5</definedName>
    <definedName name="T30.20">'[3]30'!$A$242</definedName>
    <definedName name="T30.21">'[3]30'!$A$265</definedName>
    <definedName name="T30.32">'[3]30'!$A$357</definedName>
    <definedName name="T30.33">'[3]30'!$A$380</definedName>
    <definedName name="T30.4">'[3]30'!$A$47</definedName>
    <definedName name="T30.40">'[3]30'!$A$495</definedName>
    <definedName name="T30.43">'[3]30'!$A$541</definedName>
    <definedName name="T30.4a">'[3]30'!$C$48</definedName>
    <definedName name="T30.55">'[3]30'!$A$587</definedName>
    <definedName name="T30.59">'[3]30'!$A$611</definedName>
    <definedName name="T30.70NS">'[3]30'!$A$698</definedName>
    <definedName name="T30.90">'[3]30'!$A$738</definedName>
    <definedName name="T30.93">'[3]30'!$A$787</definedName>
    <definedName name="T30.95">'[3]30'!$A$810</definedName>
    <definedName name="T30.96">'[3]30'!$A$834</definedName>
    <definedName name="T30.97">'[3]30'!$A$858</definedName>
    <definedName name="t31.31b">'[3]31'!$A$4</definedName>
    <definedName name="t31.74">'[3]31'!$A$25</definedName>
    <definedName name="T4.13b">'[3]4'!$A$28</definedName>
    <definedName name="T4.19">'[3]4'!$A$40</definedName>
    <definedName name="T4.20">'[3]4'!$A$57</definedName>
    <definedName name="T4.3">'[3]4'!$A$16</definedName>
    <definedName name="T5.11">'[3]5'!$A$263</definedName>
    <definedName name="t5.12">'[3]5'!$A$337</definedName>
    <definedName name="T5.12NS" localSheetId="2">'[8]MAtt Enamel'!#REF!</definedName>
    <definedName name="T5.12NS" localSheetId="5">'[8]MAtt Enamel'!#REF!</definedName>
    <definedName name="T5.12NS" localSheetId="0">'[9]MAtt Enamel'!#REF!</definedName>
    <definedName name="T5.12NS">'[8]MAtt Enamel'!#REF!</definedName>
    <definedName name="T5.13">'[3]5'!$A$479</definedName>
    <definedName name="t5.14">'[3]5'!$A$610</definedName>
    <definedName name="t5.15">'[3]5'!$A$741</definedName>
    <definedName name="t5.16">'[3]5'!$A$871</definedName>
    <definedName name="t5.17">'[3]5'!$A$965</definedName>
    <definedName name="t5.17a">'[3]5'!$C$967</definedName>
    <definedName name="t5.17b">'[3]5'!$C$1064</definedName>
    <definedName name="t5.17c">'[3]5'!$C$1160</definedName>
    <definedName name="t5.20">'[3]5'!$A$1387</definedName>
    <definedName name="t5.21">'[3]5'!$A$1482</definedName>
    <definedName name="t5.22">'[3]5'!$A$1585</definedName>
    <definedName name="t5.24">'[3]5'!$A$1708</definedName>
    <definedName name="t5.27">'[3]5'!$A$1734</definedName>
    <definedName name="T5.27a" localSheetId="0">#REF!</definedName>
    <definedName name="T5.27a">#REF!</definedName>
    <definedName name="T5.28">'[3]5'!$A$1811</definedName>
    <definedName name="t5.35">'[3]5'!$A$1849</definedName>
    <definedName name="T5.36" localSheetId="0">#REF!</definedName>
    <definedName name="T5.36">#REF!</definedName>
    <definedName name="t5.44a">'[3]5'!$A$1895</definedName>
    <definedName name="t5.44f">'[3]5'!$A$1947</definedName>
    <definedName name="t5.44g">'[3]5'!$A$1959</definedName>
    <definedName name="t5.44h">'[3]5'!$A$1971</definedName>
    <definedName name="T5.47" localSheetId="0">#REF!</definedName>
    <definedName name="T5.47">#REF!</definedName>
    <definedName name="t5.48" localSheetId="0">#REF!</definedName>
    <definedName name="t5.48">#REF!</definedName>
    <definedName name="t5.5" localSheetId="0">#REF!</definedName>
    <definedName name="t5.5">#REF!</definedName>
    <definedName name="t5.6">#REF!</definedName>
    <definedName name="t5.8">'[3]5'!$A$111</definedName>
    <definedName name="t5.9" localSheetId="0">#REF!</definedName>
    <definedName name="t5.9">#REF!</definedName>
    <definedName name="T9.1">'[3]9'!$A$3</definedName>
    <definedName name="TB.A">[3]EQP!$B$44:$H$44</definedName>
    <definedName name="TB.S">#REF!</definedName>
    <definedName name="tE1.01">'[3]E-NS'!$A$39</definedName>
    <definedName name="termite" localSheetId="5">[3]CIV!#REF!</definedName>
    <definedName name="termite" localSheetId="0">[3]CIV!#REF!</definedName>
    <definedName name="termite">[3]CIV!#REF!</definedName>
    <definedName name="TGN.1" localSheetId="5">'[8]MAtt Enamel'!#REF!</definedName>
    <definedName name="TGN.1" localSheetId="0">'[9]MAtt Enamel'!#REF!</definedName>
    <definedName name="TGN.1">'[8]MAtt Enamel'!#REF!</definedName>
    <definedName name="thickness">[17]Sheet1!$F$25</definedName>
    <definedName name="TI.G">[3]MAT!$B$110:$H$110</definedName>
    <definedName name="TI.M1">[3]MAT!$B$155:$H$155</definedName>
    <definedName name="Tierod">[5]Material!$J$1222</definedName>
    <definedName name="TIG">[16]Material!$B$1117:$I$1117</definedName>
    <definedName name="TL">[3]LAB!$B$80:$H$80</definedName>
    <definedName name="TM.CR">#REF!</definedName>
    <definedName name="TRA">#REF!</definedName>
    <definedName name="TRA.630">[3]MAT!$B$299:$H$299</definedName>
    <definedName name="ts.1">#REF!</definedName>
    <definedName name="ts.2">#REF!</definedName>
    <definedName name="TS.3b">#REF!</definedName>
    <definedName name="TS.3C">#REF!</definedName>
    <definedName name="TS.B">[3]MAT!$B$109:$H$109</definedName>
    <definedName name="TU.T">[3]MAT!$B$156:$H$156</definedName>
    <definedName name="UPVC.110">[3]MAT!$B$210:$H$210</definedName>
    <definedName name="UPVC.160">[3]MAT!$B$211:$H$211</definedName>
    <definedName name="UPVC.200">[3]MAT!$B$266:$H$266</definedName>
    <definedName name="UPVC.250">[3]MAT!$B$212:$H$212</definedName>
    <definedName name="UPVC.300">[3]MAT!$B$213:$H$213</definedName>
    <definedName name="UPVC.56">[3]MAT!$B$208:$H$208</definedName>
    <definedName name="UPVC.82">[3]MAT!$B$209:$H$209</definedName>
    <definedName name="UPVC.PT">[3]MAT!$B$214:$H$214</definedName>
    <definedName name="v">'[21]Hyd. Statement'!#REF!</definedName>
    <definedName name="vb">#REF!</definedName>
    <definedName name="vel" localSheetId="1">#REF!</definedName>
    <definedName name="vel">#REF!</definedName>
    <definedName name="VIB">[3]EQP!$B$51:$H$51</definedName>
    <definedName name="VIR">#REF!</definedName>
    <definedName name="W.AH">[3]MAT!$B$113:$H$113</definedName>
    <definedName name="W.ALF">[3]MAT!$B$114:$H$114</definedName>
    <definedName name="W.ALFH">[3]MAT!$B$115:$H$115</definedName>
    <definedName name="W.BR">[3]MAT!$B$111:$H$111</definedName>
    <definedName name="Washbasin450mm18whitecolour">[4]Material!$J$1277</definedName>
    <definedName name="Washbasinboltkit">[4]Material!$J$1286</definedName>
    <definedName name="WAT">#REF!</definedName>
    <definedName name="WB.18W">[3]MAT!$B$215:$H$215</definedName>
    <definedName name="WB.24W">[3]MAT!$B$267:$H$267</definedName>
    <definedName name="WB.26W">[3]MAT!$B$268:$H$268</definedName>
    <definedName name="WB.BC">[3]MAT!$B$218:$H$218</definedName>
    <definedName name="WB.BK">[3]MAT!$B$216:$H$216</definedName>
    <definedName name="WB.SC">[3]MAT!$B$217:$H$217</definedName>
    <definedName name="WC.CBK">[3]MAT!$B$162:$H$162</definedName>
    <definedName name="WC.FCW">[3]MAT!$B$220:$H$220</definedName>
    <definedName name="WC.INW">[3]MAT!$B$219:$H$219</definedName>
    <definedName name="WC.PVCDP">[3]MAT!$B$221:$H$221</definedName>
    <definedName name="WC.SC">[3]MAT!$B$199:$H$199</definedName>
    <definedName name="WC.SC13">[3]MAT!$B$206:$H$206</definedName>
    <definedName name="WC.T4">[3]MAT!$B$222:$H$222</definedName>
    <definedName name="WCbrassstopcock12">[4]Material!$J$1245</definedName>
    <definedName name="WCCistern4030whitecolour">[4]Material!$J$1253</definedName>
    <definedName name="WCcisternboltkit">[4]Material!$J$1254</definedName>
    <definedName name="WCfloridecoupled4030whitecolour">[4]Material!$J$1257</definedName>
    <definedName name="WCseatcover">[4]Material!$J$1273</definedName>
    <definedName name="WEL">[3]LAB!$B$82:$H$82</definedName>
    <definedName name="WEM">[3]EQP!$B$54:$H$54</definedName>
    <definedName name="WEP">[3]EQP!$B$55:$H$55</definedName>
    <definedName name="WHL">[3]MAT!$B$112:$H$112</definedName>
    <definedName name="WIB">#REF!</definedName>
    <definedName name="WO.DE">[3]MAT!$B$116:$H$116</definedName>
    <definedName name="WO.PA">[3]MAT!$B$117:$H$117</definedName>
    <definedName name="WO.SH">[3]MAT!$B$118:$H$118</definedName>
    <definedName name="Woodenrodforshoes">[5]Material!$J$1313</definedName>
    <definedName name="WPR">[3]MAT!$B$157:$H$157</definedName>
    <definedName name="xyz">#REF!</definedName>
    <definedName name="z" localSheetId="1">#REF!</definedName>
    <definedName name="z">#REF!</definedName>
    <definedName name="zssss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28" l="1"/>
  <c r="A33" i="28" s="1"/>
  <c r="A35" i="28" s="1"/>
  <c r="A37" i="28" s="1"/>
  <c r="A40" i="28" s="1"/>
  <c r="A43" i="28" s="1"/>
  <c r="A45" i="28" s="1"/>
  <c r="A47" i="28" s="1"/>
  <c r="G49" i="28"/>
  <c r="B422" i="27" l="1"/>
  <c r="B424" i="27" s="1"/>
  <c r="B426" i="27" s="1"/>
  <c r="B431" i="27" s="1"/>
  <c r="B433" i="27" s="1"/>
  <c r="B438" i="27" s="1"/>
  <c r="B440" i="27" s="1"/>
  <c r="B445" i="27" s="1"/>
  <c r="B450" i="27" s="1"/>
  <c r="B457" i="27" s="1"/>
  <c r="B459" i="27" s="1"/>
  <c r="B464" i="27" s="1"/>
  <c r="B466" i="27" s="1"/>
  <c r="B477" i="27" s="1"/>
  <c r="B484" i="27" s="1"/>
  <c r="B486" i="27" s="1"/>
  <c r="Y410" i="27"/>
  <c r="X410" i="27"/>
  <c r="E410" i="27"/>
  <c r="AD402" i="27"/>
  <c r="E392" i="27"/>
  <c r="AD388" i="27"/>
  <c r="AD389" i="27" s="1"/>
  <c r="AG387" i="27"/>
  <c r="AH387" i="27" s="1"/>
  <c r="AF387" i="27"/>
  <c r="AG386" i="27"/>
  <c r="AF386" i="27"/>
  <c r="AE386" i="27"/>
  <c r="AD386" i="27"/>
  <c r="AD387" i="27" s="1"/>
  <c r="AD380" i="27"/>
  <c r="AD378" i="27"/>
  <c r="AD376" i="27"/>
  <c r="AD374" i="27"/>
  <c r="E374" i="27"/>
  <c r="AD372" i="27"/>
  <c r="E372" i="27"/>
  <c r="AD370" i="27"/>
  <c r="AE370" i="27" s="1"/>
  <c r="AD368" i="27"/>
  <c r="AH334" i="27"/>
  <c r="E334" i="27"/>
  <c r="AD328" i="27"/>
  <c r="AE328" i="27" s="1"/>
  <c r="E312" i="27"/>
  <c r="E297" i="27"/>
  <c r="E295" i="27"/>
  <c r="E281" i="27"/>
  <c r="E273" i="27"/>
  <c r="E253" i="27"/>
  <c r="E235" i="27"/>
  <c r="E233" i="27"/>
  <c r="E207" i="27"/>
  <c r="E195" i="27"/>
  <c r="E193" i="27"/>
  <c r="E165" i="27"/>
  <c r="E163" i="27"/>
  <c r="E161" i="27"/>
  <c r="E143" i="27"/>
  <c r="E113" i="27"/>
  <c r="E111" i="27"/>
  <c r="E109" i="27"/>
  <c r="E107" i="27"/>
  <c r="E105" i="27"/>
  <c r="E103" i="27"/>
  <c r="E31" i="27"/>
  <c r="A23" i="27"/>
  <c r="A25" i="27" s="1"/>
  <c r="A27" i="27" s="1"/>
  <c r="A29" i="27" s="1"/>
  <c r="A31" i="27" s="1"/>
  <c r="A33" i="27" s="1"/>
  <c r="A35" i="27" s="1"/>
  <c r="A39" i="27" s="1"/>
  <c r="A41" i="27" s="1"/>
  <c r="A47" i="27" s="1"/>
  <c r="A53" i="27" s="1"/>
  <c r="A59" i="27" s="1"/>
  <c r="A61" i="27" s="1"/>
  <c r="A63" i="27" s="1"/>
  <c r="A65" i="27" s="1"/>
  <c r="A71" i="27" s="1"/>
  <c r="A77" i="27" s="1"/>
  <c r="A83" i="27" s="1"/>
  <c r="A87" i="27" s="1"/>
  <c r="A89" i="27" s="1"/>
  <c r="A95" i="27" s="1"/>
  <c r="A99" i="27" s="1"/>
  <c r="A103" i="27" s="1"/>
  <c r="A109" i="27" s="1"/>
  <c r="A115" i="27" s="1"/>
  <c r="A117" i="27" s="1"/>
  <c r="A119" i="27" s="1"/>
  <c r="A123" i="27" s="1"/>
  <c r="A127" i="27" s="1"/>
  <c r="A131" i="27" s="1"/>
  <c r="A133" i="27" s="1"/>
  <c r="A135" i="27" s="1"/>
  <c r="A137" i="27" s="1"/>
  <c r="A139" i="27" s="1"/>
  <c r="A141" i="27" s="1"/>
  <c r="A143" i="27" s="1"/>
  <c r="A145" i="27" s="1"/>
  <c r="A147" i="27" s="1"/>
  <c r="A149" i="27" s="1"/>
  <c r="A151" i="27" s="1"/>
  <c r="A153" i="27" s="1"/>
  <c r="A155" i="27" s="1"/>
  <c r="A161" i="27" s="1"/>
  <c r="A167" i="27" s="1"/>
  <c r="A169" i="27" s="1"/>
  <c r="A171" i="27" s="1"/>
  <c r="A173" i="27" s="1"/>
  <c r="A175" i="27" s="1"/>
  <c r="A177" i="27" s="1"/>
  <c r="A179" i="27" s="1"/>
  <c r="A181" i="27" s="1"/>
  <c r="A183" i="27" s="1"/>
  <c r="A185" i="27" s="1"/>
  <c r="A187" i="27" s="1"/>
  <c r="A189" i="27" s="1"/>
  <c r="A191" i="27" s="1"/>
  <c r="A199" i="27" s="1"/>
  <c r="A201" i="27" s="1"/>
  <c r="A203" i="27" s="1"/>
  <c r="A205" i="27" s="1"/>
  <c r="A207" i="27" s="1"/>
  <c r="A209" i="27" s="1"/>
  <c r="A211" i="27" s="1"/>
  <c r="A213" i="27" s="1"/>
  <c r="A215" i="27" s="1"/>
  <c r="A217" i="27" s="1"/>
  <c r="A219" i="27" s="1"/>
  <c r="A221" i="27" s="1"/>
  <c r="A223" i="27" s="1"/>
  <c r="A225" i="27" s="1"/>
  <c r="A227" i="27" s="1"/>
  <c r="A229" i="27" s="1"/>
  <c r="A231" i="27" s="1"/>
  <c r="A233" i="27" s="1"/>
  <c r="A235" i="27" s="1"/>
  <c r="A237" i="27" s="1"/>
  <c r="A239" i="27" s="1"/>
  <c r="A241" i="27" s="1"/>
  <c r="A243" i="27" s="1"/>
  <c r="A245" i="27" s="1"/>
  <c r="A247" i="27" s="1"/>
  <c r="A249" i="27" s="1"/>
  <c r="A251" i="27" s="1"/>
  <c r="A253" i="27" s="1"/>
  <c r="A255" i="27" s="1"/>
  <c r="A257" i="27" s="1"/>
  <c r="A259" i="27" s="1"/>
  <c r="A261" i="27" s="1"/>
  <c r="A263" i="27" s="1"/>
  <c r="A265" i="27" s="1"/>
  <c r="A267" i="27" s="1"/>
  <c r="A269" i="27" s="1"/>
  <c r="A271" i="27" s="1"/>
  <c r="A277" i="27" s="1"/>
  <c r="A279" i="27" s="1"/>
  <c r="A281" i="27" s="1"/>
  <c r="A283" i="27" s="1"/>
  <c r="A285" i="27" s="1"/>
  <c r="A287" i="27" s="1"/>
  <c r="A289" i="27" s="1"/>
  <c r="A291" i="27" s="1"/>
  <c r="A293" i="27" s="1"/>
  <c r="A295" i="27" s="1"/>
  <c r="A297" i="27" s="1"/>
  <c r="A299" i="27" s="1"/>
  <c r="A301" i="27" s="1"/>
  <c r="A303" i="27" s="1"/>
  <c r="A305" i="27" s="1"/>
  <c r="A310" i="27" s="1"/>
  <c r="A316" i="27" s="1"/>
  <c r="A328" i="27" s="1"/>
  <c r="A330" i="27" s="1"/>
  <c r="A332" i="27" s="1"/>
  <c r="A334" i="27" s="1"/>
  <c r="A336" i="27" s="1"/>
  <c r="A338" i="27" s="1"/>
  <c r="A340" i="27" s="1"/>
  <c r="A348" i="27" s="1"/>
  <c r="A350" i="27" s="1"/>
  <c r="A352" i="27" s="1"/>
  <c r="A354" i="27" s="1"/>
  <c r="A356" i="27" s="1"/>
  <c r="A358" i="27" s="1"/>
  <c r="A360" i="27" s="1"/>
  <c r="A362" i="27" s="1"/>
  <c r="A364" i="27" s="1"/>
  <c r="A366" i="27" s="1"/>
  <c r="A368" i="27" s="1"/>
  <c r="A370" i="27" s="1"/>
  <c r="A372" i="27" s="1"/>
  <c r="A374" i="27" s="1"/>
  <c r="A376" i="27" s="1"/>
  <c r="A378" i="27" s="1"/>
  <c r="A380" i="27" s="1"/>
  <c r="A382" i="27" s="1"/>
  <c r="A384" i="27" s="1"/>
  <c r="A386" i="27" s="1"/>
  <c r="A388" i="27" s="1"/>
  <c r="A390" i="27" s="1"/>
  <c r="A392" i="27" s="1"/>
  <c r="A394" i="27" s="1"/>
  <c r="A396" i="27" s="1"/>
  <c r="A398" i="27" s="1"/>
  <c r="A400" i="27" s="1"/>
  <c r="A402" i="27" s="1"/>
  <c r="A404" i="27" s="1"/>
  <c r="A406" i="27" s="1"/>
  <c r="A408" i="27" s="1"/>
  <c r="A420" i="27" s="1"/>
  <c r="A422" i="27" s="1"/>
  <c r="A424" i="27" s="1"/>
  <c r="A426" i="27" s="1"/>
  <c r="A431" i="27" s="1"/>
  <c r="A433" i="27" s="1"/>
  <c r="A438" i="27" s="1"/>
  <c r="A440" i="27" s="1"/>
  <c r="A445" i="27" s="1"/>
  <c r="A450" i="27" s="1"/>
  <c r="A457" i="27" s="1"/>
  <c r="A459" i="27" s="1"/>
  <c r="A464" i="27" s="1"/>
  <c r="A466" i="27" s="1"/>
  <c r="A477" i="27" s="1"/>
  <c r="A484" i="27" s="1"/>
  <c r="A486" i="27" s="1"/>
  <c r="G488" i="27" l="1"/>
  <c r="E147" i="27"/>
  <c r="G412" i="27" l="1"/>
  <c r="G489" i="27" s="1"/>
  <c r="B206" i="26" l="1"/>
  <c r="B208" i="26" s="1"/>
  <c r="B210" i="26" s="1"/>
  <c r="B212" i="26" s="1"/>
  <c r="B214" i="26" s="1"/>
  <c r="B216" i="26" s="1"/>
  <c r="B218" i="26" s="1"/>
  <c r="B220" i="26" s="1"/>
  <c r="B235" i="26" s="1"/>
  <c r="B241" i="26" s="1"/>
  <c r="B253" i="26" s="1"/>
  <c r="B260" i="26" s="1"/>
  <c r="B272" i="26" s="1"/>
  <c r="B274" i="26" s="1"/>
  <c r="B280" i="26" s="1"/>
  <c r="B289" i="26" s="1"/>
  <c r="B297" i="26" s="1"/>
  <c r="B312" i="26" s="1"/>
  <c r="B322" i="26" s="1"/>
  <c r="B324" i="26" s="1"/>
  <c r="B337" i="26" s="1"/>
  <c r="B341" i="26" s="1"/>
  <c r="B348" i="26" s="1"/>
  <c r="B357" i="26" s="1"/>
  <c r="B361" i="26" s="1"/>
  <c r="B365" i="26" s="1"/>
  <c r="B367" i="26" s="1"/>
  <c r="B376" i="26" s="1"/>
  <c r="B380" i="26" s="1"/>
  <c r="B382" i="26" s="1"/>
  <c r="B396" i="26" s="1"/>
  <c r="B405" i="26" s="1"/>
  <c r="B413" i="26" s="1"/>
  <c r="B421" i="26" s="1"/>
  <c r="B425" i="26" s="1"/>
  <c r="B431" i="26" s="1"/>
  <c r="B438" i="26" s="1"/>
  <c r="B440" i="26" s="1"/>
  <c r="B442" i="26" s="1"/>
  <c r="B446" i="26" s="1"/>
  <c r="B450" i="26" s="1"/>
  <c r="B461" i="26" s="1"/>
  <c r="B465" i="26" s="1"/>
  <c r="B474" i="26" s="1"/>
  <c r="B476" i="26" s="1"/>
  <c r="B478" i="26" s="1"/>
  <c r="B483" i="26" s="1"/>
  <c r="B491" i="26" s="1"/>
  <c r="B498" i="26" s="1"/>
  <c r="B502" i="26" s="1"/>
  <c r="B508" i="26" s="1"/>
  <c r="A23" i="26"/>
  <c r="A25" i="26" s="1"/>
  <c r="A27" i="26" s="1"/>
  <c r="A29" i="26" s="1"/>
  <c r="A31" i="26" s="1"/>
  <c r="A33" i="26" s="1"/>
  <c r="A35" i="26" s="1"/>
  <c r="A37" i="26" s="1"/>
  <c r="A39" i="26" s="1"/>
  <c r="A43" i="26" s="1"/>
  <c r="A55" i="26" s="1"/>
  <c r="A67" i="26" s="1"/>
  <c r="A79" i="26" s="1"/>
  <c r="A85" i="26" s="1"/>
  <c r="A87" i="26" s="1"/>
  <c r="A93" i="26" s="1"/>
  <c r="A95" i="26" s="1"/>
  <c r="A97" i="26" s="1"/>
  <c r="A101" i="26" s="1"/>
  <c r="A107" i="26" s="1"/>
  <c r="A111" i="26" s="1"/>
  <c r="A117" i="26" s="1"/>
  <c r="A121" i="26" s="1"/>
  <c r="A127" i="26" s="1"/>
  <c r="A131" i="26" s="1"/>
  <c r="A135" i="26" s="1"/>
  <c r="A139" i="26" s="1"/>
  <c r="A145" i="26" s="1"/>
  <c r="A147" i="26" s="1"/>
  <c r="A149" i="26" s="1"/>
  <c r="A151" i="26" s="1"/>
  <c r="A153" i="26" s="1"/>
  <c r="A155" i="26" s="1"/>
  <c r="A157" i="26" s="1"/>
  <c r="A159" i="26" s="1"/>
  <c r="A163" i="26" s="1"/>
  <c r="A167" i="26" s="1"/>
  <c r="A173" i="26" s="1"/>
  <c r="A175" i="26" s="1"/>
  <c r="A204" i="26" s="1"/>
  <c r="A206" i="26" s="1"/>
  <c r="A208" i="26" s="1"/>
  <c r="A210" i="26" s="1"/>
  <c r="A212" i="26" s="1"/>
  <c r="A214" i="26" s="1"/>
  <c r="A216" i="26" s="1"/>
  <c r="A218" i="26" s="1"/>
  <c r="A220" i="26" s="1"/>
  <c r="A235" i="26" s="1"/>
  <c r="A241" i="26" s="1"/>
  <c r="A253" i="26" s="1"/>
  <c r="A260" i="26" s="1"/>
  <c r="A272" i="26" s="1"/>
  <c r="A274" i="26" s="1"/>
  <c r="A280" i="26" s="1"/>
  <c r="A289" i="26" s="1"/>
  <c r="A297" i="26" s="1"/>
  <c r="A312" i="26" s="1"/>
  <c r="A322" i="26" s="1"/>
  <c r="A324" i="26" s="1"/>
  <c r="A337" i="26" s="1"/>
  <c r="A341" i="26" s="1"/>
  <c r="A348" i="26" s="1"/>
  <c r="A357" i="26" s="1"/>
  <c r="A361" i="26" s="1"/>
  <c r="A365" i="26" s="1"/>
  <c r="A367" i="26" s="1"/>
  <c r="A376" i="26" s="1"/>
  <c r="A380" i="26" s="1"/>
  <c r="A382" i="26" s="1"/>
  <c r="A396" i="26" s="1"/>
  <c r="A405" i="26" s="1"/>
  <c r="A413" i="26" s="1"/>
  <c r="A421" i="26" s="1"/>
  <c r="A425" i="26" s="1"/>
  <c r="A431" i="26" s="1"/>
  <c r="A438" i="26" s="1"/>
  <c r="A440" i="26" s="1"/>
  <c r="A442" i="26" s="1"/>
  <c r="A446" i="26" s="1"/>
  <c r="A450" i="26" s="1"/>
  <c r="A461" i="26" s="1"/>
  <c r="A465" i="26" s="1"/>
  <c r="A474" i="26" s="1"/>
  <c r="A476" i="26" s="1"/>
  <c r="A478" i="26" s="1"/>
  <c r="A483" i="26" s="1"/>
  <c r="A491" i="26" s="1"/>
  <c r="A498" i="26" s="1"/>
  <c r="A502" i="26" s="1"/>
  <c r="A508" i="26" s="1"/>
  <c r="E129" i="26"/>
  <c r="E121" i="26"/>
  <c r="E97" i="26"/>
  <c r="E95" i="26"/>
  <c r="E93" i="26"/>
  <c r="E47" i="26"/>
  <c r="G510" i="26" l="1"/>
  <c r="G177" i="26"/>
  <c r="G511" i="26" l="1"/>
  <c r="B306" i="23" l="1"/>
  <c r="B308" i="23" s="1"/>
  <c r="B310" i="23" s="1"/>
  <c r="B312" i="23" s="1"/>
  <c r="B314" i="23" s="1"/>
  <c r="B316" i="23" s="1"/>
  <c r="B318" i="23" s="1"/>
  <c r="B320" i="23" s="1"/>
  <c r="B322" i="23" s="1"/>
  <c r="B324" i="23" s="1"/>
  <c r="B326" i="23" s="1"/>
  <c r="B328" i="23" s="1"/>
  <c r="B338" i="23" s="1"/>
  <c r="B340" i="23" s="1"/>
  <c r="B342" i="23" s="1"/>
  <c r="B344" i="23" s="1"/>
  <c r="B349" i="23" s="1"/>
  <c r="B351" i="23" s="1"/>
  <c r="B353" i="23" s="1"/>
  <c r="B355" i="23" s="1"/>
  <c r="B357" i="23" s="1"/>
  <c r="B359" i="23" s="1"/>
  <c r="B361" i="23" s="1"/>
  <c r="B363" i="23" s="1"/>
  <c r="B365" i="23" s="1"/>
  <c r="B367" i="23" s="1"/>
  <c r="B371" i="23" s="1"/>
  <c r="B373" i="23" s="1"/>
  <c r="B378" i="23" s="1"/>
  <c r="B380" i="23" s="1"/>
  <c r="B385" i="23" s="1"/>
  <c r="B387" i="23" s="1"/>
  <c r="B391" i="23" s="1"/>
  <c r="B393" i="23" s="1"/>
  <c r="B395" i="23" s="1"/>
  <c r="B397" i="23" s="1"/>
  <c r="B399" i="23" s="1"/>
  <c r="B401" i="23" s="1"/>
  <c r="B403" i="23" s="1"/>
  <c r="B407" i="23" s="1"/>
  <c r="B411" i="23" s="1"/>
  <c r="B413" i="23" s="1"/>
  <c r="B415" i="23" s="1"/>
  <c r="B417" i="23" s="1"/>
  <c r="B422" i="23" s="1"/>
  <c r="B424" i="23" s="1"/>
  <c r="B429" i="23" s="1"/>
  <c r="B431" i="23" s="1"/>
  <c r="B433" i="23" s="1"/>
  <c r="B435" i="23" s="1"/>
  <c r="B437" i="23" s="1"/>
  <c r="B439" i="23" s="1"/>
  <c r="B443" i="23" s="1"/>
  <c r="B447" i="23" s="1"/>
  <c r="B449" i="23" s="1"/>
  <c r="B451" i="23" s="1"/>
  <c r="B453" i="23" s="1"/>
  <c r="B455" i="23" s="1"/>
  <c r="B462" i="23" s="1"/>
  <c r="B464" i="23" s="1"/>
  <c r="B468" i="23" s="1"/>
  <c r="B470" i="23" s="1"/>
  <c r="B477" i="23" s="1"/>
  <c r="B479" i="23" s="1"/>
  <c r="B490" i="23" s="1"/>
  <c r="A27" i="23"/>
  <c r="A31" i="23" s="1"/>
  <c r="A33" i="23" s="1"/>
  <c r="A35" i="23" s="1"/>
  <c r="A37" i="23" s="1"/>
  <c r="A39" i="23" s="1"/>
  <c r="A43" i="23" s="1"/>
  <c r="A45" i="23" s="1"/>
  <c r="A49" i="23" s="1"/>
  <c r="A51" i="23" s="1"/>
  <c r="A53" i="23" s="1"/>
  <c r="A55" i="23" s="1"/>
  <c r="A59" i="23" s="1"/>
  <c r="A61" i="23" s="1"/>
  <c r="A63" i="23" s="1"/>
  <c r="A68" i="23" s="1"/>
  <c r="A72" i="23" s="1"/>
  <c r="A76" i="23" s="1"/>
  <c r="A80" i="23" s="1"/>
  <c r="A90" i="23" s="1"/>
  <c r="A92" i="23" s="1"/>
  <c r="A94" i="23" s="1"/>
  <c r="A96" i="23" s="1"/>
  <c r="A100" i="23" s="1"/>
  <c r="A102" i="23" s="1"/>
  <c r="A104" i="23" s="1"/>
  <c r="A111" i="23" s="1"/>
  <c r="A113" i="23" s="1"/>
  <c r="A115" i="23" s="1"/>
  <c r="A117" i="23" s="1"/>
  <c r="A119" i="23" s="1"/>
  <c r="A123" i="23" s="1"/>
  <c r="A127" i="23" s="1"/>
  <c r="A129" i="23" s="1"/>
  <c r="A131" i="23" s="1"/>
  <c r="A133" i="23" s="1"/>
  <c r="A135" i="23" s="1"/>
  <c r="A137" i="23" s="1"/>
  <c r="A139" i="23" s="1"/>
  <c r="A141" i="23" s="1"/>
  <c r="A145" i="23" s="1"/>
  <c r="A149" i="23" s="1"/>
  <c r="A151" i="23" s="1"/>
  <c r="A158" i="23" s="1"/>
  <c r="A162" i="23" s="1"/>
  <c r="A166" i="23" l="1"/>
  <c r="A170" i="23" s="1"/>
  <c r="A172" i="23" s="1"/>
  <c r="A176" i="23" s="1"/>
  <c r="A178" i="23" s="1"/>
  <c r="A182" i="23" s="1"/>
  <c r="A186" i="23" s="1"/>
  <c r="A304" i="23" l="1"/>
  <c r="A306" i="23" s="1"/>
  <c r="A308" i="23" s="1"/>
  <c r="A310" i="23" s="1"/>
  <c r="A312" i="23" s="1"/>
  <c r="A314" i="23" s="1"/>
  <c r="A316" i="23" s="1"/>
  <c r="A318" i="23" s="1"/>
  <c r="A320" i="23" s="1"/>
  <c r="A322" i="23" s="1"/>
  <c r="A324" i="23" s="1"/>
  <c r="A326" i="23" s="1"/>
  <c r="A328" i="23" s="1"/>
  <c r="A338" i="23" s="1"/>
  <c r="A340" i="23" s="1"/>
  <c r="A342" i="23" s="1"/>
  <c r="A344" i="23" s="1"/>
  <c r="A349" i="23" s="1"/>
  <c r="A351" i="23" s="1"/>
  <c r="A353" i="23" s="1"/>
  <c r="A355" i="23" s="1"/>
  <c r="A357" i="23" s="1"/>
  <c r="A359" i="23" s="1"/>
  <c r="A361" i="23" s="1"/>
  <c r="A363" i="23" s="1"/>
  <c r="A365" i="23" s="1"/>
  <c r="A367" i="23" s="1"/>
  <c r="A371" i="23" s="1"/>
  <c r="A373" i="23" s="1"/>
  <c r="A378" i="23" s="1"/>
  <c r="A380" i="23" s="1"/>
  <c r="A385" i="23" s="1"/>
  <c r="A387" i="23" s="1"/>
  <c r="A391" i="23" s="1"/>
  <c r="A393" i="23" s="1"/>
  <c r="A395" i="23" s="1"/>
  <c r="A397" i="23" s="1"/>
  <c r="A399" i="23" s="1"/>
  <c r="A401" i="23" s="1"/>
  <c r="A403" i="23" s="1"/>
  <c r="A407" i="23" s="1"/>
  <c r="A411" i="23" s="1"/>
  <c r="A413" i="23" s="1"/>
  <c r="A415" i="23" s="1"/>
  <c r="A417" i="23" s="1"/>
  <c r="A422" i="23" s="1"/>
  <c r="A424" i="23" s="1"/>
  <c r="A429" i="23" s="1"/>
  <c r="A431" i="23" s="1"/>
  <c r="A433" i="23" s="1"/>
  <c r="A435" i="23" s="1"/>
  <c r="A437" i="23" s="1"/>
  <c r="A439" i="23" s="1"/>
  <c r="A443" i="23" s="1"/>
  <c r="A447" i="23" s="1"/>
  <c r="A449" i="23" s="1"/>
  <c r="A451" i="23" s="1"/>
  <c r="A453" i="23" s="1"/>
  <c r="A455" i="23" s="1"/>
  <c r="A462" i="23" s="1"/>
  <c r="A464" i="23" s="1"/>
  <c r="A468" i="23" s="1"/>
  <c r="A470" i="23" s="1"/>
  <c r="A477" i="23" s="1"/>
  <c r="A479" i="23" s="1"/>
  <c r="A490" i="23" s="1"/>
  <c r="A194" i="23"/>
  <c r="A198" i="23" s="1"/>
  <c r="A202" i="23" s="1"/>
  <c r="A204" i="23" s="1"/>
  <c r="A208" i="23" s="1"/>
  <c r="A210" i="23" s="1"/>
  <c r="A214" i="23" s="1"/>
  <c r="A219" i="23" s="1"/>
  <c r="A223" i="23" s="1"/>
  <c r="A227" i="23" s="1"/>
  <c r="A231" i="23" s="1"/>
  <c r="A235" i="23" s="1"/>
  <c r="A237" i="23" s="1"/>
  <c r="A243" i="23" s="1"/>
  <c r="A247" i="23" s="1"/>
  <c r="A251" i="23" s="1"/>
  <c r="A253" i="23" s="1"/>
  <c r="A257" i="23" s="1"/>
  <c r="A259" i="23" s="1"/>
  <c r="A263" i="23" s="1"/>
  <c r="A265" i="23" s="1"/>
  <c r="G267" i="23" l="1"/>
  <c r="G492" i="23"/>
  <c r="G22" i="22"/>
  <c r="G27" i="22"/>
  <c r="G26" i="22"/>
  <c r="G24" i="22"/>
  <c r="G23" i="22"/>
  <c r="G21" i="22"/>
  <c r="G20" i="22"/>
  <c r="G30" i="22" s="1"/>
  <c r="G493" i="23" l="1"/>
  <c r="G31" i="22"/>
  <c r="G52" i="22" l="1"/>
  <c r="G35" i="22"/>
  <c r="G33" i="22"/>
  <c r="G18" i="22"/>
  <c r="G16" i="22"/>
  <c r="G14" i="22"/>
  <c r="G395" i="22" l="1"/>
  <c r="G435" i="22"/>
  <c r="G405" i="22"/>
  <c r="G406" i="22" s="1"/>
  <c r="G402" i="22"/>
  <c r="G403" i="22" s="1"/>
  <c r="G380" i="22"/>
  <c r="G381" i="22" s="1"/>
  <c r="G364" i="22"/>
  <c r="G312" i="22"/>
  <c r="G356" i="22" l="1"/>
  <c r="G357" i="22" s="1"/>
  <c r="G348" i="22"/>
  <c r="G349" i="22" s="1"/>
  <c r="G335" i="22"/>
  <c r="G319" i="22"/>
  <c r="G307" i="22"/>
  <c r="G301" i="22"/>
  <c r="G299" i="22"/>
  <c r="G255" i="22" l="1"/>
  <c r="G249" i="22"/>
  <c r="G250" i="22" s="1"/>
  <c r="G238" i="22"/>
  <c r="G234" i="22"/>
  <c r="G235" i="22" s="1"/>
  <c r="G230" i="22"/>
  <c r="G225" i="22"/>
  <c r="G221" i="22"/>
  <c r="G212" i="22"/>
  <c r="G208" i="22"/>
  <c r="G209" i="22" s="1"/>
  <c r="G175" i="22"/>
  <c r="G173" i="22"/>
  <c r="G192" i="22"/>
  <c r="G184" i="22"/>
  <c r="G185" i="22" s="1"/>
  <c r="G180" i="22"/>
  <c r="G171" i="22"/>
  <c r="G159" i="22"/>
  <c r="G152" i="22"/>
  <c r="G148" i="22"/>
  <c r="G144" i="22"/>
  <c r="G138" i="22"/>
  <c r="G128" i="22"/>
  <c r="G129" i="22" s="1"/>
  <c r="G123" i="22"/>
  <c r="G124" i="22" s="1"/>
  <c r="G120" i="22"/>
  <c r="G117" i="22"/>
  <c r="G118" i="22" s="1"/>
  <c r="G110" i="22"/>
  <c r="G114" i="22"/>
  <c r="G115" i="22" s="1"/>
  <c r="G105" i="22"/>
  <c r="G106" i="22" s="1"/>
  <c r="G101" i="22"/>
  <c r="G103" i="22" s="1"/>
  <c r="G79" i="22"/>
  <c r="G80" i="22" s="1"/>
  <c r="G59" i="22"/>
  <c r="G60" i="22" s="1"/>
  <c r="G55" i="22"/>
  <c r="G56" i="22" s="1"/>
  <c r="G446" i="22" l="1"/>
  <c r="G441" i="22"/>
  <c r="G432" i="22"/>
  <c r="G428" i="22"/>
  <c r="G426" i="22"/>
  <c r="G424" i="22"/>
  <c r="G422" i="22"/>
  <c r="G420" i="22"/>
  <c r="G415" i="22"/>
  <c r="G412" i="22"/>
  <c r="G409" i="22"/>
  <c r="G397" i="22"/>
  <c r="G393" i="22"/>
  <c r="G391" i="22"/>
  <c r="G389" i="22"/>
  <c r="G383" i="22"/>
  <c r="G384" i="22" s="1"/>
  <c r="G385" i="22" s="1"/>
  <c r="G386" i="22" s="1"/>
  <c r="G376" i="22"/>
  <c r="G371" i="22"/>
  <c r="G372" i="22" s="1"/>
  <c r="G374" i="22" s="1"/>
  <c r="G361" i="22"/>
  <c r="G345" i="22"/>
  <c r="G343" i="22"/>
  <c r="G341" i="22"/>
  <c r="G338" i="22"/>
  <c r="G333" i="22"/>
  <c r="G331" i="22"/>
  <c r="G328" i="22"/>
  <c r="G326" i="22"/>
  <c r="G324" i="22"/>
  <c r="G322" i="22"/>
  <c r="G317" i="22"/>
  <c r="G310" i="22"/>
  <c r="G296" i="22"/>
  <c r="G291" i="22"/>
  <c r="G290" i="22"/>
  <c r="G287" i="22"/>
  <c r="G285" i="22"/>
  <c r="G280" i="22"/>
  <c r="G274" i="22"/>
  <c r="G276" i="22" s="1"/>
  <c r="G270" i="22"/>
  <c r="G268" i="22"/>
  <c r="G265" i="22"/>
  <c r="G262" i="22"/>
  <c r="G260" i="22"/>
  <c r="G245" i="22"/>
  <c r="G246" i="22" s="1"/>
  <c r="G240" i="22"/>
  <c r="G223" i="22"/>
  <c r="G216" i="22"/>
  <c r="G214" i="22"/>
  <c r="G204" i="22"/>
  <c r="G201" i="22"/>
  <c r="G202" i="22" s="1"/>
  <c r="G197" i="22"/>
  <c r="G198" i="22" s="1"/>
  <c r="G193" i="22"/>
  <c r="G194" i="22" s="1"/>
  <c r="G189" i="22"/>
  <c r="G187" i="22"/>
  <c r="G167" i="22"/>
  <c r="G164" i="22"/>
  <c r="G161" i="22"/>
  <c r="G155" i="22"/>
  <c r="G140" i="22"/>
  <c r="G133" i="22"/>
  <c r="G112" i="22"/>
  <c r="G94" i="22"/>
  <c r="G92" i="22"/>
  <c r="G90" i="22"/>
  <c r="G88" i="22"/>
  <c r="G86" i="22"/>
  <c r="G84" i="22"/>
  <c r="G82" i="22"/>
  <c r="G75" i="22"/>
  <c r="G73" i="22"/>
  <c r="G50" i="22"/>
  <c r="G48" i="22"/>
  <c r="G44" i="22"/>
  <c r="G42" i="22"/>
  <c r="G40" i="22"/>
  <c r="G37" i="22"/>
  <c r="G8" i="22"/>
  <c r="G257" i="22" l="1"/>
  <c r="G292" i="22"/>
  <c r="G294" i="22" s="1"/>
  <c r="G227" i="22"/>
  <c r="G242" i="22"/>
  <c r="G282" i="22"/>
  <c r="I359" i="22" l="1"/>
</calcChain>
</file>

<file path=xl/sharedStrings.xml><?xml version="1.0" encoding="utf-8"?>
<sst xmlns="http://schemas.openxmlformats.org/spreadsheetml/2006/main" count="2180" uniqueCount="1090">
  <si>
    <t xml:space="preserve">MEASUREMENT SHEET </t>
  </si>
  <si>
    <t>S.NO</t>
  </si>
  <si>
    <t>Description</t>
  </si>
  <si>
    <t>NO</t>
  </si>
  <si>
    <t>L</t>
  </si>
  <si>
    <t>B</t>
  </si>
  <si>
    <t>H</t>
  </si>
  <si>
    <t>QTY</t>
  </si>
  <si>
    <t>UNIT</t>
  </si>
  <si>
    <t>Epoxy flooring</t>
  </si>
  <si>
    <t>Total</t>
  </si>
  <si>
    <t>add 5%</t>
  </si>
  <si>
    <t>Total Qty</t>
  </si>
  <si>
    <t>Sft</t>
  </si>
  <si>
    <t>Porcelain Tile Flooring</t>
  </si>
  <si>
    <t xml:space="preserve">Total </t>
  </si>
  <si>
    <t>1/2" Thick internal plaster up to 20' height</t>
  </si>
  <si>
    <t>3/4" Thick Counter/Vanity Marble</t>
  </si>
  <si>
    <t>Dismantaling of floor &amp; Wall Tile</t>
  </si>
  <si>
    <t>G.FLOOR</t>
  </si>
  <si>
    <t>Door Closer</t>
  </si>
  <si>
    <t>DW-1</t>
  </si>
  <si>
    <t>Rim Lock</t>
  </si>
  <si>
    <t>G.Floor</t>
  </si>
  <si>
    <t>G.F</t>
  </si>
  <si>
    <t xml:space="preserve"> Aluminum  fixed Window </t>
  </si>
  <si>
    <t>G. FLOOR</t>
  </si>
  <si>
    <t>Rft</t>
  </si>
  <si>
    <t xml:space="preserve"> Kitchen</t>
  </si>
  <si>
    <t xml:space="preserve">UPVC Door </t>
  </si>
  <si>
    <t>G.FLOOR BRICK WORK</t>
  </si>
  <si>
    <t>4.5" Brick WORK</t>
  </si>
  <si>
    <t xml:space="preserve">G.Floor </t>
  </si>
  <si>
    <t>"</t>
  </si>
  <si>
    <t>Cft</t>
  </si>
  <si>
    <t>D-1</t>
  </si>
  <si>
    <t>W-2</t>
  </si>
  <si>
    <t>P.C.C Coloured Tile for Plinth Protection</t>
  </si>
  <si>
    <t>Plinth.P Area</t>
  </si>
  <si>
    <t>Landing</t>
  </si>
  <si>
    <t>3/4" Thick Counter Marble</t>
  </si>
  <si>
    <t xml:space="preserve"> Kitchen Counter</t>
  </si>
  <si>
    <t>GROUND FLOOR</t>
  </si>
  <si>
    <t>Expanded Metal</t>
  </si>
  <si>
    <t>Cement Plaster Qty</t>
  </si>
  <si>
    <t>D H Q HOSPITAL BANNU
OPD / ADMIN BLOCK</t>
  </si>
  <si>
    <t>X-RAY</t>
  </si>
  <si>
    <t>Terrazo Tile Flooring</t>
  </si>
  <si>
    <t>X-RAY Room Wall</t>
  </si>
  <si>
    <t xml:space="preserve">Lead Lining 3/4" overlaid by laminated sheet board </t>
  </si>
  <si>
    <t>Matt Enamel / Antibacterial Paint Inner Walls</t>
  </si>
  <si>
    <t>3/8" Thick  Under Soffit / Ceiling Plaster</t>
  </si>
  <si>
    <t>Aluminium False Ceiling</t>
  </si>
  <si>
    <t>D-6</t>
  </si>
  <si>
    <t>Wooden Pannel Door  SL</t>
  </si>
  <si>
    <t xml:space="preserve"> Aluminum  Door DL</t>
  </si>
  <si>
    <t>Floor mounted Cabinet  in Kitchen</t>
  </si>
  <si>
    <t>Wall Cabinet in Kitchen</t>
  </si>
  <si>
    <t>P.C.C Under plinth</t>
  </si>
  <si>
    <t>P C C Class D</t>
  </si>
  <si>
    <t>Stone Ballast</t>
  </si>
  <si>
    <t>Stone Ballast undr pcc</t>
  </si>
  <si>
    <t>Recipition Counter Top</t>
  </si>
  <si>
    <t>3/4" Thick Counter Marble/ Granite</t>
  </si>
  <si>
    <t>3/4" Thick Counter Marble / Granite</t>
  </si>
  <si>
    <t>Recipition Counter wall</t>
  </si>
  <si>
    <t xml:space="preserve">Tread </t>
  </si>
  <si>
    <t>Ramp Flooring Vinyle Tile</t>
  </si>
  <si>
    <t>Main Ramp</t>
  </si>
  <si>
    <t>Entrance</t>
  </si>
  <si>
    <t>Kick Plate</t>
  </si>
  <si>
    <t>NO'S</t>
  </si>
  <si>
    <t>UPVC Bumper Rail</t>
  </si>
  <si>
    <t>Toilet counter</t>
  </si>
  <si>
    <t xml:space="preserve"> Door Paint / polish</t>
  </si>
  <si>
    <t>Mineral Fiber Ceiling</t>
  </si>
  <si>
    <t>DESCRIPTION</t>
  </si>
  <si>
    <t>(a)</t>
  </si>
  <si>
    <t>(b)</t>
  </si>
  <si>
    <t>(c)</t>
  </si>
  <si>
    <t>(d)</t>
  </si>
  <si>
    <t>(e)</t>
  </si>
  <si>
    <t>(f)</t>
  </si>
  <si>
    <t>(g)</t>
  </si>
  <si>
    <t>SCHEDULED ITEMS</t>
  </si>
  <si>
    <t>C-01</t>
  </si>
  <si>
    <t>C-02</t>
  </si>
  <si>
    <t>C-03</t>
  </si>
  <si>
    <t>C-04</t>
  </si>
  <si>
    <t>C-05</t>
  </si>
  <si>
    <t>C-06</t>
  </si>
  <si>
    <t>C-07</t>
  </si>
  <si>
    <t>C-08</t>
  </si>
  <si>
    <t>C-09</t>
  </si>
  <si>
    <t>C-10</t>
  </si>
  <si>
    <t>C-11</t>
  </si>
  <si>
    <t>Dismantling brick work in lime or cement mortar</t>
  </si>
  <si>
    <t>C-12</t>
  </si>
  <si>
    <t>Dismantling cement block masonry</t>
  </si>
  <si>
    <t>C-13</t>
  </si>
  <si>
    <t>Dismantling : Plain Cement Concrete 1:4:8</t>
  </si>
  <si>
    <t>C-14</t>
  </si>
  <si>
    <t>Dismantling : Plain Cement Concrete 1:3:6</t>
  </si>
  <si>
    <t>C-15</t>
  </si>
  <si>
    <t>Dismantling : Plain Cement Concrete 1:2:4</t>
  </si>
  <si>
    <t>C-16</t>
  </si>
  <si>
    <t>Dismantling RCC, separating reinforcement, 
cleaning &amp; straightening the same</t>
  </si>
  <si>
    <t>C-17</t>
  </si>
  <si>
    <t>C-18</t>
  </si>
  <si>
    <t>C-19</t>
  </si>
  <si>
    <t>C-20</t>
  </si>
  <si>
    <t>C-21</t>
  </si>
  <si>
    <t>C-22</t>
  </si>
  <si>
    <t>C-23</t>
  </si>
  <si>
    <t>C-24</t>
  </si>
  <si>
    <t>C-25</t>
  </si>
  <si>
    <t>C-26</t>
  </si>
  <si>
    <t>C-27</t>
  </si>
  <si>
    <t>C-28</t>
  </si>
  <si>
    <t>C-29</t>
  </si>
  <si>
    <t>C-30</t>
  </si>
  <si>
    <t>C-31</t>
  </si>
  <si>
    <t>C-32</t>
  </si>
  <si>
    <t>C-33</t>
  </si>
  <si>
    <t>C-34</t>
  </si>
  <si>
    <t>C-35</t>
  </si>
  <si>
    <t>Each</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</si>
  <si>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</si>
  <si>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</si>
  <si>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</si>
  <si>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</si>
  <si>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</si>
  <si>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</si>
  <si>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</si>
  <si>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</si>
  <si>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</si>
  <si>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</si>
  <si>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</si>
  <si>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</si>
  <si>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</si>
  <si>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</si>
  <si>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</si>
  <si>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</si>
  <si>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</si>
  <si>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</si>
  <si>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</si>
  <si>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</si>
  <si>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</si>
  <si>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</si>
  <si>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</si>
  <si>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</si>
  <si>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</si>
  <si>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</si>
  <si>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</si>
  <si>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</si>
  <si>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</si>
  <si>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</si>
  <si>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</si>
  <si>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</si>
  <si>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</si>
  <si>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</si>
  <si>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</si>
  <si>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</si>
  <si>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</si>
  <si>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</si>
  <si>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</si>
  <si>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</si>
  <si>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</si>
  <si>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</si>
  <si>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</si>
  <si>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C-85</t>
  </si>
  <si>
    <t>C-86</t>
  </si>
  <si>
    <t>C-87</t>
  </si>
  <si>
    <t>C-88</t>
  </si>
  <si>
    <t>C-89</t>
  </si>
  <si>
    <t>C-90</t>
  </si>
  <si>
    <t>C-91</t>
  </si>
  <si>
    <t>C-92</t>
  </si>
  <si>
    <t>C-93</t>
  </si>
  <si>
    <t>C-94</t>
  </si>
  <si>
    <t>C-95</t>
  </si>
  <si>
    <t>C-96</t>
  </si>
  <si>
    <t>C-97</t>
  </si>
  <si>
    <t>C-98</t>
  </si>
  <si>
    <t>C-99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</si>
  <si>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</si>
  <si>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</si>
  <si>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</si>
  <si>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</si>
  <si>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</si>
  <si>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</si>
  <si>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</si>
  <si>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</si>
  <si>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</si>
  <si>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</si>
  <si>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</si>
  <si>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</si>
  <si>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</si>
  <si>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</si>
  <si>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</si>
  <si>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</si>
  <si>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</si>
  <si>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</si>
  <si>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</si>
  <si>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</si>
  <si>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</si>
  <si>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</si>
  <si>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</si>
  <si>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Job</t>
  </si>
  <si>
    <t>C-123</t>
  </si>
  <si>
    <t>C-124</t>
  </si>
  <si>
    <t>C-125</t>
  </si>
  <si>
    <t>C-126</t>
  </si>
  <si>
    <t>C-127</t>
  </si>
  <si>
    <t>C-128</t>
  </si>
  <si>
    <t>C-129</t>
  </si>
  <si>
    <t>C-130</t>
  </si>
  <si>
    <t>C-131</t>
  </si>
  <si>
    <t>C-136</t>
  </si>
  <si>
    <t>C-137</t>
  </si>
  <si>
    <t>C-138</t>
  </si>
  <si>
    <t>C-139</t>
  </si>
  <si>
    <t>Scraping : Ordinary distemper, oil bound 
distemper or paint off wall (also on roof)</t>
  </si>
  <si>
    <t>C-79</t>
  </si>
  <si>
    <t>C-80</t>
  </si>
  <si>
    <t>C-81</t>
  </si>
  <si>
    <t>C-83</t>
  </si>
  <si>
    <t>C-84</t>
  </si>
  <si>
    <t>TOTAL
AMOUNT
(Rs.)</t>
  </si>
  <si>
    <t>UNIT
RATE
(Rs.)</t>
  </si>
  <si>
    <t>C-132</t>
  </si>
  <si>
    <t>C-133</t>
  </si>
  <si>
    <t>C-134</t>
  </si>
  <si>
    <t>C-135</t>
  </si>
  <si>
    <t>Earth work</t>
  </si>
  <si>
    <t>Earth fill in lawns</t>
  </si>
  <si>
    <t>Earth Under Floor</t>
  </si>
  <si>
    <t>Extra lead 15 m</t>
  </si>
  <si>
    <t>Transportation 250 to 500m.</t>
  </si>
  <si>
    <t>Transportation  500m to 1.5 km</t>
  </si>
  <si>
    <t>Transportation   1.5 km to 8.0 km.</t>
  </si>
  <si>
    <t>Transportation   beyond of 8.0 km.</t>
  </si>
  <si>
    <t xml:space="preserve">Excavation  in Foundation Ordinary Soil </t>
  </si>
  <si>
    <t>Excavation in Comon Material</t>
  </si>
  <si>
    <t>Backfill using granular material</t>
  </si>
  <si>
    <t>Dismantling ( Demolishing)</t>
  </si>
  <si>
    <t>Brick Work</t>
  </si>
  <si>
    <t>Block Masonary</t>
  </si>
  <si>
    <t>PCC 1:4:8</t>
  </si>
  <si>
    <t>PCC 1:3:6</t>
  </si>
  <si>
    <t>PCC 1:2:4</t>
  </si>
  <si>
    <t>RCC Seprating Reinfocement Cleaning &amp; Straightening</t>
  </si>
  <si>
    <t>Scraping Ordinary distemper, Oil Bound distemper</t>
  </si>
  <si>
    <t xml:space="preserve">RCC 1:2:4 </t>
  </si>
  <si>
    <t>Steel G-40</t>
  </si>
  <si>
    <t>KG</t>
  </si>
  <si>
    <t>Aluminium sheet for Expansion Joint</t>
  </si>
  <si>
    <t>Form Work Horizontal</t>
  </si>
  <si>
    <t>Form Work Vertical</t>
  </si>
  <si>
    <t>Brick Work First Floor</t>
  </si>
  <si>
    <t>Brick Work 2nd Floor</t>
  </si>
  <si>
    <t>Hollow Block  4"</t>
  </si>
  <si>
    <t>Hollow Block  8"</t>
  </si>
  <si>
    <t>Solid Block  4"</t>
  </si>
  <si>
    <t>Solid Block  8"</t>
  </si>
  <si>
    <t>Khura on Roof</t>
  </si>
  <si>
    <t>Grouting 4.5"</t>
  </si>
  <si>
    <t>Mosaic Marble Chips</t>
  </si>
  <si>
    <t>Mosaic Dado Skirting  Elevated water Tank Walls</t>
  </si>
  <si>
    <t>Marble Dado / Skirting</t>
  </si>
  <si>
    <t>Pocelain ( Floor Tile )  16"x 16"</t>
  </si>
  <si>
    <t>Granite Tile flooring</t>
  </si>
  <si>
    <t>Chemical Polishig of Marble Dado</t>
  </si>
  <si>
    <t>Cement Plaster 20' to 30' 1/2"</t>
  </si>
  <si>
    <t>Cement Plaster 20' heigh 3/4"</t>
  </si>
  <si>
    <t>Cement Plaster 20' to 30' 3/4"</t>
  </si>
  <si>
    <t>Prime Coat of Chalk Under Distemper</t>
  </si>
  <si>
    <t>Wall Putty</t>
  </si>
  <si>
    <t>Grooved Cement Sand Plaster over Roughened plaster</t>
  </si>
  <si>
    <t xml:space="preserve"> Aluminum  Sliding Window </t>
  </si>
  <si>
    <t xml:space="preserve"> Aluminum Window  Fly screen</t>
  </si>
  <si>
    <t xml:space="preserve">Emulsion Paint First Coat </t>
  </si>
  <si>
    <t xml:space="preserve">Emulsion Paint 2nd Coat </t>
  </si>
  <si>
    <t>Weather Shield 1ST First Coat</t>
  </si>
  <si>
    <t>Weather Shield 1ST 2nd Coat</t>
  </si>
  <si>
    <t>Weather Shield 1ST 3rd Coat</t>
  </si>
  <si>
    <t>Steel Door</t>
  </si>
  <si>
    <t>Dismantling / Stacking of Reinforcement</t>
  </si>
  <si>
    <t>Removal and Stacking  False Ceiling incl Lead And Lift</t>
  </si>
  <si>
    <t>Removal and Stacking  Of any type of Door / Window/ vent/ Skylight/Grill including rcc element and masonary work incl lesd and lift</t>
  </si>
  <si>
    <t xml:space="preserve">Dismantling of Conduit on Surface </t>
  </si>
  <si>
    <t>Dismantling of Conduit Recessed in Wall</t>
  </si>
  <si>
    <t>Dismantling of WC'S Asian</t>
  </si>
  <si>
    <t>Dismantling of WC'S European</t>
  </si>
  <si>
    <t>Providing and laying 1:3:6 Concrete in Sub Column on any floor</t>
  </si>
  <si>
    <t>Water Proofing Membrane</t>
  </si>
  <si>
    <t>Plan G.i Sheet</t>
  </si>
  <si>
    <t>Porcelain (Wall tile) 16" x 16"</t>
  </si>
  <si>
    <t>Marble Riser / dado / skirting</t>
  </si>
  <si>
    <t>3/4" Granite Red Rubi</t>
  </si>
  <si>
    <t>Epoxy Painting</t>
  </si>
  <si>
    <t>Lead Lining</t>
  </si>
  <si>
    <t xml:space="preserve">Dry Partition </t>
  </si>
  <si>
    <t xml:space="preserve">12mm Temperd glass </t>
  </si>
  <si>
    <t>FRD</t>
  </si>
  <si>
    <t>Hermatic Door</t>
  </si>
  <si>
    <t>Pvc Paneling</t>
  </si>
  <si>
    <t>ACP</t>
  </si>
  <si>
    <t>Color Crete</t>
  </si>
  <si>
    <t>Nano Quartz</t>
  </si>
  <si>
    <t>G.I Flashing Type -1</t>
  </si>
  <si>
    <t>G.I Flashing Type -2</t>
  </si>
  <si>
    <t>G.I Flashing Type -3</t>
  </si>
  <si>
    <t>G.I Flashing Type -4</t>
  </si>
  <si>
    <t>Sealent-1</t>
  </si>
  <si>
    <t>Sealent-2</t>
  </si>
  <si>
    <t>SBR Chemical</t>
  </si>
  <si>
    <t>External Signage and Internal Signage</t>
  </si>
  <si>
    <t>Wall Graphics</t>
  </si>
  <si>
    <t>S.S Edge Protection</t>
  </si>
  <si>
    <t xml:space="preserve">Sika Seal </t>
  </si>
  <si>
    <t>Porcelain Tile Dado up to 4' Height and Floor</t>
  </si>
  <si>
    <t>Distemper Paint New Surface</t>
  </si>
  <si>
    <t>Distemper Paint Old Surface</t>
  </si>
  <si>
    <t>C82</t>
  </si>
  <si>
    <t>Heavy Steel Work</t>
  </si>
  <si>
    <t>Trusses, Staging of water tanks</t>
  </si>
  <si>
    <t>Collapsible gate</t>
  </si>
  <si>
    <t>SS Railing</t>
  </si>
  <si>
    <t>MS Grill</t>
  </si>
  <si>
    <t>Cleaning  of  Water Tank</t>
  </si>
  <si>
    <t>Termite Treatment</t>
  </si>
  <si>
    <t>Steel Nails</t>
  </si>
  <si>
    <t>Dismantling / Disposal Wall tiles</t>
  </si>
  <si>
    <t>Dismantling / Disposal / Plinth Protection</t>
  </si>
  <si>
    <t>Dismantling / removal Roof Treatment</t>
  </si>
  <si>
    <t>Dismantling of RCC Concrete</t>
  </si>
  <si>
    <t>Removal of Plaster</t>
  </si>
  <si>
    <t>Creating Holes in Slabs</t>
  </si>
  <si>
    <t>Per Gallon</t>
  </si>
  <si>
    <t>Total Transportation</t>
  </si>
  <si>
    <t>Transportation in five component</t>
  </si>
  <si>
    <t>UNHCR PAKISTAN</t>
  </si>
  <si>
    <t>ENGINEER'S ESTIMATE</t>
  </si>
  <si>
    <t>ELECTRICAL WORKS</t>
  </si>
  <si>
    <t>B1.</t>
  </si>
  <si>
    <t>BUILDING ELECTRICAL WORKS</t>
  </si>
  <si>
    <t>PAK PWD SCHEDULE 2022 
REF No./NS</t>
  </si>
  <si>
    <t>Each.</t>
  </si>
  <si>
    <t>NON-SCHEDULED ITEMS</t>
  </si>
  <si>
    <t>GENERAL NOTE.</t>
  </si>
  <si>
    <r>
      <t>SCOPE :</t>
    </r>
    <r>
      <rPr>
        <i/>
        <sz val="10"/>
        <rFont val="Arial"/>
        <family val="2"/>
      </rPr>
      <t xml:space="preserve"> (Applicable to all sections)</t>
    </r>
  </si>
  <si>
    <t>Supply, installation, testing and commissioning of the following items of work, including all labour, tools, plant, accessories, etc. required for completion of each item as per specifications and as approved by the Engineer.</t>
  </si>
  <si>
    <t>Rft.</t>
  </si>
  <si>
    <t>2-3-01</t>
  </si>
  <si>
    <t xml:space="preserve">Wiring for light  or  fan  point with (3/.029") pvc insulated wire in 20 mm² (3/4") dia upvc conduit recessed in the wall , column , roof including 1 mm²  single core pvc insulated wire as ECC as Required. </t>
  </si>
  <si>
    <t>Point</t>
  </si>
  <si>
    <t>2-7-03</t>
  </si>
  <si>
    <t xml:space="preserve">Extension /additional wiring for light fan call bell or light plug point controlled with same switch  with (3/.029") pvc insulated wire in 20 mm (3/4") dia PVC conduit recessed in the wall , column or roof including 1mm²  single core pvc insulated wire as ECC as required </t>
  </si>
  <si>
    <t>P/Point</t>
  </si>
  <si>
    <t>2-26-06</t>
  </si>
  <si>
    <t>Supply &amp; drawing of 16 mm², single core, PVC insulated wire in all kinds of existing or given conduit/cable duct as required.</t>
  </si>
  <si>
    <t>2-26-10</t>
  </si>
  <si>
    <t>Supply &amp; drawing of 70 mm², single core, PVC insulated wire in all kinds of existing or given conduit/cable duct as required.</t>
  </si>
  <si>
    <t>2-27-02</t>
  </si>
  <si>
    <t>Supply &amp; drawing of 2 x2.5 mm² single core pvc insulated wire including 1 mm² pvc insulated wire single core wire as ECC in all kind of existing or given conduits /cable duct as required</t>
  </si>
  <si>
    <t xml:space="preserve">Rft </t>
  </si>
  <si>
    <t>2-27-03</t>
  </si>
  <si>
    <t>Supply &amp; drawing of 2 x4 mm² single core pvc insulated wire including 1.5 mm² pvc insulated wire single core wire as ECC in all kind of existing or given conduits /cable duct as required.(Db to first Socket , Socket to  Socket)</t>
  </si>
  <si>
    <t>UPVC CONDUIT &amp; DUCT</t>
  </si>
  <si>
    <t>2-61-05</t>
  </si>
  <si>
    <t>Supply and fixing 50mm (2") dia Upvc conduit with all especial such as bends, sockets, junction etc  Fitted  on surface   as required</t>
  </si>
  <si>
    <t>P/Rft</t>
  </si>
  <si>
    <t>2-61-06</t>
  </si>
  <si>
    <t>Supply and fixing 20mm (3/4") dia Upvc conduit with all especial such as bends, sockets, junction etc  recessed  in the wall or column   as required</t>
  </si>
  <si>
    <t>2-61-07</t>
  </si>
  <si>
    <t>Supply and fixing 25mm (1") dia pvc conduit with all especial such as bends, sockets, junction etc  recessed  in the wall or column   as required</t>
  </si>
  <si>
    <t>2-61-08</t>
  </si>
  <si>
    <t>Supply and fixing 30mm (1-1/4") dia pvc conduit with all especial such as bends, sockets, junction etc  recessed  in the wall or column   as required</t>
  </si>
  <si>
    <t>SCHNEIDER /PHILIPS ACCESSORIES ON RESSED METAL BOARD</t>
  </si>
  <si>
    <t>2-66-02</t>
  </si>
  <si>
    <t>Providing &amp; fixing 10 Amps Polycarbonate flame retardant, Two way  Switch   with fancy required gang  plate fixed on die fabricated, powder coated, metal board recessed in the wall or column including connection as required.</t>
  </si>
  <si>
    <t>2-66-11</t>
  </si>
  <si>
    <t xml:space="preserve">Providing &amp; fixing Polycarbonate flame retardant, 400 watts fan dimmer with  plate fixed on die fabricated, powder coated, metal board recessed in the wall or column including connection as required. </t>
  </si>
  <si>
    <t>2-66-12</t>
  </si>
  <si>
    <t>Providing &amp; fixing Polycarbonate flame retardant, tv socket with  plate fixed on die fabricated, powder coated, metal board recessed in the wall or column including connection as required. (Clipsal make)</t>
  </si>
  <si>
    <t>ELECTRIC FANS</t>
  </si>
  <si>
    <t>2-80-03</t>
  </si>
  <si>
    <t>2-81-01</t>
  </si>
  <si>
    <t>Providing &amp; installing 35 Cm (14")  wall bracket fan complete with blades, regulator &amp; pulling cord switch, fitted on wall or column with GI clip including connection as required.   Millat / Pak / Asia / Younas / Climax / Royal.</t>
  </si>
  <si>
    <t>2-87-06</t>
  </si>
  <si>
    <t xml:space="preserve">Providing &amp; fixing 3"x4"x5" size (14 SWG) thick recessed type fan clamp box with  1/2" dia MS bar fan clamp fixed in roof at casting time as required.                      </t>
  </si>
  <si>
    <t>2-85-02</t>
  </si>
  <si>
    <t>4 CORE LT UN ARMOURED CABLE IN EXISTING CONDUIT OR CABLE DUCT</t>
  </si>
  <si>
    <t>3-4-01(a)</t>
  </si>
  <si>
    <t xml:space="preserve">Providing &amp; laying  4 core, 16 mm², PVC insulated &amp; PVC sheathed, 600/1000 volts grade with stranded copper  conductor , un armoured, L.T cable in existing all kind of conduit or cable duct as per Pak. P.W.D specification as required.                                                                                                                             </t>
  </si>
  <si>
    <t>3-4-01©</t>
  </si>
  <si>
    <t xml:space="preserve">Providing &amp; laying  4 core, 35 mm², PVC insulated &amp; PVC sheathed, 600/1000 volts grade with stranded copper  conductor , un armoured, L.T cable in existing all kind of conduit or cable duct as per Pak. P.W.D specification as required.                                                                                                                             </t>
  </si>
  <si>
    <t>EARTHING AND LIGHTNING ARRESTOR</t>
  </si>
  <si>
    <t>3-8-01</t>
  </si>
  <si>
    <t>3-8-04</t>
  </si>
  <si>
    <t>Providing and fixing 1'' diameter 3ft long lighting copper rod with five spikes and balls on its head as required.</t>
  </si>
  <si>
    <t>3-8-07</t>
  </si>
  <si>
    <t xml:space="preserve">ADDRESSABLE FIRE ALARM SYSTEM </t>
  </si>
  <si>
    <t>7-1-02</t>
  </si>
  <si>
    <t>Job.</t>
  </si>
  <si>
    <t>2-78-02(a)</t>
  </si>
  <si>
    <t>ELECTRICAL  WORKS</t>
  </si>
  <si>
    <t xml:space="preserve">Supply, installation, testing and commissioning of the following items of work (unless specifically stated otherwise) including all material, labour, tools, plant, accessories, related civil works, etc., required for proper completion of each item as per specifications (Section-8001 "General Specifications for Electrical Works" shall be applicable to all BOQ items). </t>
  </si>
  <si>
    <t>MAIN SWITCHBOARDS /SUB MAIN DISTRIBUTION BOARDS</t>
  </si>
  <si>
    <t>MDB</t>
  </si>
  <si>
    <t>DB-GF</t>
  </si>
  <si>
    <t>DB-FF</t>
  </si>
  <si>
    <t xml:space="preserve">LED LIGHT FIXTURE </t>
  </si>
  <si>
    <t>Supply, installation, testing &amp; commissioning of the following types of light fixtures including LED Light with driver, internal wiring complete with all mounting accessories as per architectural arrangements/ requirements, dust &amp; moisture protected and corrosion proof and suitable for this area as acceptably supplied and installed and as approved by the Engineer.</t>
  </si>
  <si>
    <t>Supply and Installation of 6" dia PVC Class 'D'  pipe</t>
  </si>
  <si>
    <t>WIRING ACCESSORIES</t>
  </si>
  <si>
    <t>10 Amps, 250 Volts one way, ONE gang light control switches including appropriate size powder coated metallic concealed back box.</t>
  </si>
  <si>
    <t>No.</t>
  </si>
  <si>
    <t>10 Amps, 250 Volts one way, TWO gang light control switches including appropriate size powder coated metallic concealed back box.</t>
  </si>
  <si>
    <t>10 Amps, 250 Volts one way, THREE gang light control switches including appropriate size powder coated metallic concealed back box.</t>
  </si>
  <si>
    <t>10 Amps, 250 Volts one way, FOUR gang light control switches including appropriate size powder coated metallic concealed back box.</t>
  </si>
  <si>
    <t>Simplex   Universal Switch outlet with switch 13 A, 230V. Mounting Height as per site including appropriate size powder coated metallic back box.</t>
  </si>
  <si>
    <t xml:space="preserve">20 Amps, 250 Volts flex outlet with double pole switch &amp; neon indication lamp including appropriate size steel back box &amp; fuse protection </t>
  </si>
  <si>
    <t>EARTHING</t>
  </si>
  <si>
    <t>305 mm long, 50 mm wide and  6mm thick copper busbar as ECP (Earth Connecting Point) complete with insulators, washers, nuts, bolts mounting installation and operational accessories as per site requirements.</t>
  </si>
  <si>
    <t>Test point for lightning system on down conductors, comprising 1/4" size copper terminals  at 5'-0 above finished ground level protected  with copper cover firmly fixed on column, complete in all respects.</t>
  </si>
  <si>
    <t>No</t>
  </si>
  <si>
    <t>STRUCTURED CABLING NETWORK(TELEPHONE &amp; NETWORKING)</t>
  </si>
  <si>
    <t>(2 X 25) 50 pair Cat-5 UTP cable for voice back bone including Appropriate size  trunking / conduit complete in all respect.</t>
  </si>
  <si>
    <t>1 metre (3 ft.) long</t>
  </si>
  <si>
    <t>3 metre (10 ft.) long</t>
  </si>
  <si>
    <t>19" Rack mounted Front Cable Management.</t>
  </si>
  <si>
    <t xml:space="preserve">1m long patch cord with RJ45 connector at one end and required IDC connector at another end. </t>
  </si>
  <si>
    <t xml:space="preserve">1m long single pair patch cord with required  connector at both ends. </t>
  </si>
  <si>
    <t>Following type disconnection module with all mounting accessories.</t>
  </si>
  <si>
    <t>50 pair</t>
  </si>
  <si>
    <t>Following sizes Rack with Plexiglass door including Hoops, side management, cable trays, fan tray and required number of power sockets including all mounting accessories.</t>
  </si>
  <si>
    <t xml:space="preserve">18 U </t>
  </si>
  <si>
    <t>TELEPHONE EXCHANGE SYSTEM</t>
  </si>
  <si>
    <t>Executive Telephone Sets with CLI</t>
  </si>
  <si>
    <t>Providing &amp; installing 25 Cm (10") sweep Double action Plastic body exhaust fan complete with blades,  motor &amp; regulator &amp; pulling cord switch  etc. fixed in existing hole including connection with 14 /.0076" flexible wire complete as required. Millat / Pak / Asia / Younas / Climax / Royal.</t>
  </si>
  <si>
    <t xml:space="preserve">POINT WIRING IN RECESSED PVC  CONDUIT </t>
  </si>
  <si>
    <t>EXTENSION /ADDITIONAL POINT WIRING</t>
  </si>
  <si>
    <t>2 WIRE WITH ECC WIRE IN EXISTING CONDUITS/CABLE DUCT</t>
  </si>
  <si>
    <t>CEILING FAN</t>
  </si>
  <si>
    <t>WALL BRACKET FAN</t>
  </si>
  <si>
    <t>FAN CLAMPS</t>
  </si>
  <si>
    <t>FIRE RESISTANT CABLE</t>
  </si>
  <si>
    <t>DOUBLE ACTION PLASTIC BODY EXHAUST FANS</t>
  </si>
  <si>
    <r>
      <t>Providing and fixing 1-</t>
    </r>
    <r>
      <rPr>
        <vertAlign val="superscript"/>
        <sz val="10"/>
        <rFont val="Arial"/>
        <family val="2"/>
      </rPr>
      <t>1/</t>
    </r>
    <r>
      <rPr>
        <sz val="10"/>
        <rFont val="Arial"/>
        <family val="2"/>
      </rPr>
      <t>2'' x 1/3'' Thick copper strip with suitable saddle at 12'' intervals complete as required.</t>
    </r>
  </si>
  <si>
    <t>ITEM 
No.</t>
  </si>
  <si>
    <t>B2.</t>
  </si>
  <si>
    <t>50 pair telephone junction box (TJB) for required number of incoming and outgoing cables, appropriate back box complete in all respect.</t>
  </si>
  <si>
    <t>Supply, Installation, testing and commissioning of Hybrid IP-EPABX, for 16 Trunk with 200 extensions upgradable to 16, Proprietary Basic shelf with expansion shelf, IP Gateway, Call logging software with PC , OGM Card for auto call attendant, 60 Minutes Backup Power Supply for IP-EPABX Operator Console with accessories . Slave connection circuit , Digital Extension Card  Caller ID Card Shelf Connection card for Basic shelf Back ground music on hold and Console with all required Power supply cards. EPABX Exchange shall include all standard Cards.</t>
  </si>
  <si>
    <t>(Ref. Spec. 8001 , 8133)</t>
  </si>
  <si>
    <t>(Ref. Spec. 8001, 8150)</t>
  </si>
  <si>
    <t>(Ref. Spec. Sec. 8001, 8220)</t>
  </si>
  <si>
    <t>Ref.Spec. 8212,8230,8240,8290,8312</t>
  </si>
  <si>
    <t>24 port Cat-6A F/UTP 10G Supported modular (RJ45) jack  (Loaded with  (RJ45) jack) patch panels compatible 19" rack installed in floor/wall mounted cabinet including built-in rear cable management with all mounting accessories.</t>
  </si>
  <si>
    <t>Following type CAT-6A, F/UTP Giga Speed patch cord with required connector at both ends:</t>
  </si>
  <si>
    <t>Simplex  Face plate with RJ-45 I/0 CAT-6 F/UTP telecommunication outlet including sheet steel back box shall make of 16 SWG shall be finished  in powder coated paint. including all mounting accessories.</t>
  </si>
  <si>
    <t>(Ref. Spec. Sec. 8001, 8240)</t>
  </si>
  <si>
    <t>(SUNLIGHT , PIERE LIGHT , FUTURE TECHNOLOGY)</t>
  </si>
  <si>
    <t>EMDB</t>
  </si>
  <si>
    <t>ACDB-GF</t>
  </si>
  <si>
    <t>ACDB-FF</t>
  </si>
  <si>
    <t>DB-CL</t>
  </si>
  <si>
    <t>DB-TL</t>
  </si>
  <si>
    <t>DB-COM</t>
  </si>
  <si>
    <t>DB-TDL</t>
  </si>
  <si>
    <t>DB-TDL-II</t>
  </si>
  <si>
    <t>DB-FAL</t>
  </si>
  <si>
    <t xml:space="preserve">5 Pin 32 Amps, 400 Volts Industrial sockets along with size steel back box  </t>
  </si>
  <si>
    <t>`</t>
  </si>
  <si>
    <t xml:space="preserve">Providing &amp; laying  4 core, 50 mm², PVC insulated &amp; PVC sheathed, 600/1000 volts grade with stranded copper  conductor , un armoured, L.T cable in existing all kind of conduit or cable duct as per Pak. P.W.D specification as required.                                                                                                                             </t>
  </si>
  <si>
    <t xml:space="preserve">Providing &amp; laying  4 core, 70 mm², PVC insulated &amp; PVC sheathed, 600/1000 volts grade with stranded copper  conductor , un armoured, L.T cable in existing all kind of conduit or cable duct as per Pak. P.W.D specification as required.                                                                                                                             </t>
  </si>
  <si>
    <t>3-4-01 e</t>
  </si>
  <si>
    <t>3-4-01 d</t>
  </si>
  <si>
    <t>2-26-17</t>
  </si>
  <si>
    <t>Supply &amp; drawing of 400 mm², single core, PVC insulated wire in all kinds of existing or given conduit/cable duct as required.</t>
  </si>
  <si>
    <t>Supply &amp; drawing of 35 mm², single core, PVC insulated wire in all kinds of existing or given conduit/cable duct as required.</t>
  </si>
  <si>
    <t>2-26-08</t>
  </si>
  <si>
    <t>Supply &amp; drawing of 25 mm², single core, PVC insulated wire in all kinds of existing or given conduit/cable duct as required.</t>
  </si>
  <si>
    <t>2-26-07</t>
  </si>
  <si>
    <t>Supply and Installation of 3" dia PVC Class 'D'  pipe</t>
  </si>
  <si>
    <t>Supply and Installation of 4" dia PVC Class 'D'  pipe</t>
  </si>
  <si>
    <t>SOLAR SYSTEM  (PHOTOVOLTAIC)</t>
  </si>
  <si>
    <t>Watt</t>
  </si>
  <si>
    <t>GREEN ENERGY METER &amp; CONTROL EQUIPMENT</t>
  </si>
  <si>
    <t xml:space="preserve">Supply and Erection of Green Meter  including Certification Regulations or Related NEPRA and  PESCO Fee for  installation and Activation of Green Energy Meter include Grid Flow Study from approved consultant of PESCO </t>
  </si>
  <si>
    <t xml:space="preserve">Providing Fixing and Configuration of Gen Set Controller with all Mounting and Control Accessories </t>
  </si>
  <si>
    <t xml:space="preserve">Providing Fixing of water Proof Type DC Distribution box  MCB/FUSES for Each Strings (for each Inverter) including DC Breakers SPD with Terminals Complete in all respects </t>
  </si>
  <si>
    <t>Providing and Fixing of Weather station includes Wind Speed humidity,Ambbient temperature module Temperature control cable complete in all respect</t>
  </si>
  <si>
    <t xml:space="preserve">Providing and Fixing of Monitoring and Communication OEM Logger (4G Dongle) </t>
  </si>
  <si>
    <t>RECOMMENDATION</t>
  </si>
  <si>
    <t xml:space="preserve">545 W Each Solar  Panels  </t>
  </si>
  <si>
    <t xml:space="preserve">300 KW   Systems </t>
  </si>
  <si>
    <t>IP BASED PUBLIC ADDRESS SYSTEM</t>
  </si>
  <si>
    <t>(Ref. Spec. Sec. 8001, 8341)</t>
  </si>
  <si>
    <t>Supply, installation and commissioning of Table Top Digital Microphone, Uni-directional, condensor microphone with PTT (Push to Talk) and Status LED complete in all respect as Approved by the Engineer Incharge.</t>
  </si>
  <si>
    <t>6 No 50 kw on Grid  Inverter</t>
  </si>
  <si>
    <t>12" x 3"</t>
  </si>
  <si>
    <t>6" x 2"</t>
  </si>
  <si>
    <t>Following sizes of Powder Coated  perforated G.I. sheet cable trays with cover including joints, bend, mounting brackets hanger complete with all accessories.</t>
  </si>
  <si>
    <t xml:space="preserve">MDB-SOLAR PANEL-01
</t>
  </si>
  <si>
    <t xml:space="preserve">MDB-SOLAR PANEL-02
</t>
  </si>
  <si>
    <t>3-11-04</t>
  </si>
  <si>
    <t xml:space="preserve"> </t>
  </si>
  <si>
    <t>HT 11 KV CABLE</t>
  </si>
  <si>
    <t>3-13-02</t>
  </si>
  <si>
    <t>Providing and laying HT 11 KV 3 Core 120 mm2 stranded copper conductor XLPE Insulated cu taped screened pvc bedded and Pvc sheated armoured cable laid in existing all kind of pipes cable duct channel etc as per pak P.W.D specification required.</t>
  </si>
  <si>
    <t>P/Meter</t>
  </si>
  <si>
    <t>3-'14-01 ©</t>
  </si>
  <si>
    <t>Providing and fixing indoor/outdoor, 120 mm² to 185 mm², 3 core, 11KV, XLPE, heat shrink termination ends Kit complete in all respect as required</t>
  </si>
  <si>
    <t>P/Job</t>
  </si>
  <si>
    <t>Sealing of conduits after cable pulling with jute &amp; Plaster of Paris as per Engineer's Instructions.</t>
  </si>
  <si>
    <t>CABLE PULLING PIT (4'X4'X4')</t>
  </si>
  <si>
    <t>Cable pulling  pit (4' X 4' X 4') made of RCC(1:2:4) and RCC cover with MS angle frame for easy pulling of cables including all accessories located as per drawings.</t>
  </si>
  <si>
    <t>SPLIT AIR CONDITIONING SYSTEM (IMPORTED)</t>
  </si>
  <si>
    <t>Supply  and installation of Split Wall Type Air Conditioner Kenwood, Gree, DAIKIN  (Inverter)  (heat &amp; cool ) (1.5-1.6 )Ton including soft copper with foam insulation for split type air conditioner Complete in all respect  as approved by the Engineer</t>
  </si>
  <si>
    <t>6-01-2(b)</t>
  </si>
  <si>
    <t>FLOOR STANDING AIR CONDITIONING SYSTEM (IMPORTED)</t>
  </si>
  <si>
    <t>Supply  and installation of  Floor Standing  Type Air Conditioner (Heat &amp; cool) Kenwood, Gree, DAIKIN (Inverter) 4 Ton including soft copper with foam insulation for  air conditioner Complete in all respect  as approved by the Engineer</t>
  </si>
  <si>
    <t>6-03-1(b)</t>
  </si>
  <si>
    <t>7-03-01</t>
  </si>
  <si>
    <t>2 x 1.5 sq.mm twin + earth fire resistant cable complying  3/4 inch dia pvc  conduit complete in all respect.</t>
  </si>
  <si>
    <t>Mtr</t>
  </si>
  <si>
    <t xml:space="preserve">ATS PANEL   FOR 200  KVA  GENSET </t>
  </si>
  <si>
    <t xml:space="preserve">CONSTRUCTION OF VOCATIONAL TRAINING INSTITUTE FOR WOMEN BUFFER ZONE, KARACHI
</t>
  </si>
  <si>
    <t xml:space="preserve">UNHCR PAKISTAN  </t>
  </si>
  <si>
    <t>SUMMARY</t>
  </si>
  <si>
    <t xml:space="preserve">ENGINEER'S ESTIMATE </t>
  </si>
  <si>
    <t>S.No</t>
  </si>
  <si>
    <t xml:space="preserve"> TOTAL AMOUNT (Rs.)</t>
  </si>
  <si>
    <t>Civil Works</t>
  </si>
  <si>
    <t>Plumbing Works</t>
  </si>
  <si>
    <t>CONSTRUCTION OF VOCATIONAL TRAINING INSTITUTE FOR WOMEN BUFFER ZONE, KARACHI</t>
  </si>
  <si>
    <t xml:space="preserve">COST OF NON-SCHEDULED ITEM (Rs.) =   </t>
  </si>
  <si>
    <t xml:space="preserve">TOTAL COST OF SCHEDULED &amp; NON-SCHEDULED ITEM (Rs.) =   </t>
  </si>
  <si>
    <t xml:space="preserve">COST OF SCHEDULED ITEM (Rs.) =   </t>
  </si>
  <si>
    <t xml:space="preserve">Providing and fixing Earthing set with 2'x2'x1/8" copper plate Buried in the  ground at the depth of 12 feet or less  if water comes out  from the ground level (with salt and charcoal  or earthing chemical powder ) etc making the pit 12 feet deep by excavation of all type of soil (except soft or hard rock)i/c fixing of   8   SWG copper wire in 1/2" GI conduit complete in all respect as required. </t>
  </si>
  <si>
    <t>Providing and fixing  , testing and commissioning of  microprocessor based 02 loop analog addressable and 2 wire fire control panel surface /recessed  mounted type with full switching programming capabilities system suitable operation of 230 volts 50 hz with full functionality as per specification of manufacturer allied component with T&amp;P  etc and as per specific drawing imported Approved make /model or as approved by the Engineer incharged as required.</t>
  </si>
  <si>
    <t>Providing  fixing and commissioning in door / pole mounted  step down 11000/400 volts  three phase 50 hz , transformer as per electricity code  complete in all respect as  required  (400 KVA)</t>
  </si>
  <si>
    <t>Wiring of Telecommunication RJ45 outlet point from relevant Floor distributor Cabinet  to RJ45 outlet point   with CAT-6A, F/UTP 10G supported cable including  appropriate size concealed or surface PVC conduit or PVC channel , all accessories with cutting/making holes in walls making surface good complete in all respect.</t>
  </si>
  <si>
    <t>Supply  installation testing and  commissioning  of layer-2 network switch with 24 Giga  Ethernet ports with 02 Nos of SFPS OM3  Up Link (Support 10.0 G ) Including Cost of 02  Nos 10G  SFP OM3 up link (support 10.0 G) including cost of 02 Nos 10 G SFPS Modules Multi mode complete in all respect.</t>
  </si>
  <si>
    <t xml:space="preserve">INDOOR/ POLE MOUNTED TRANSFORMER </t>
  </si>
  <si>
    <t>9-03-01</t>
  </si>
  <si>
    <t>P/Watt</t>
  </si>
  <si>
    <t>Providing, Installation, testing &amp; commissioning of mono crystalline A Grade Tier 1, High Efficiency, IEC Certified, Solar panel, including cabling, making connections, etc., complete in all respect as approved by the Engineer Incharge</t>
  </si>
  <si>
    <t>Supply and Erection of  hot dipped (80 microns Average) galvanized steel of minimum thickness of 14 SWG /  Channel / Pipe or 8 SWG / 4.06 mm Angle , GRID TIE INVERTER (ON-Grid Inverter) , Stainless Steel Nuts and Bolts , (XPLE/XPLO insulated/PCV sheathed) flexible copper cables ,  conduits/Pvc Duct , wiring , power  cables , MC4 Branch connector , MC4 connector (TUV Approved) , Earthing , lightning protection ,Lightning Arrestor  1" Copper  rod  6ft long with 4'' Bowl  five spikes  complete in all respect (above top structure level) , powder coated perforated cable tray , civil Work complete in  all  respect as  approved by  the Engineer.</t>
  </si>
  <si>
    <t>IP CCTV SYSTEM</t>
  </si>
  <si>
    <t>8-4-01</t>
  </si>
  <si>
    <t>8-4-02</t>
  </si>
  <si>
    <t xml:space="preserve">CAT-6 CABLE </t>
  </si>
  <si>
    <t>8-5-01</t>
  </si>
  <si>
    <t>P/ Meter</t>
  </si>
  <si>
    <t>8-6-04</t>
  </si>
  <si>
    <t>P/Job.</t>
  </si>
  <si>
    <t>LED  MONITOR &amp; LD TV &amp; HARD DRIVE</t>
  </si>
  <si>
    <t>8-8-01  (d)</t>
  </si>
  <si>
    <t xml:space="preserve">POE SWITCHES </t>
  </si>
  <si>
    <t>Electrical Works including Solarization</t>
  </si>
  <si>
    <t>SINGLE PVC INSULATED  WIRE AND PVC CABLE IN EXISTING CONDUITS/DUCTS</t>
  </si>
  <si>
    <t>12-15 Watt  Wall Outdoor   Decorative Light
 (IP-65)</t>
  </si>
  <si>
    <t>Providing &amp; installing 140 Cm (56") sweep ceiling fan with blades, canopy, standard length of down rod including connection with 14.0076" flexible wire complete as required. (without regulator) Millat / Pak / Asia / Younas / Climax / Royal.</t>
  </si>
  <si>
    <t>Providing and fixing  , testing and commissioning of  analog addressable inoization smoke detector with addressable base with full  functionality  switching programming capabilities system as per specification &amp; recommendation of drawings / manufacturer allied component with T&amp;P  etc imported Approved make /model or as approved by the Engineer incharged as required.</t>
  </si>
  <si>
    <t>Providing and fixing  , testing and commissioning of  analog addressable inoization heat detector with addressable base with full  functionality  switching programming capabilities system as per specification &amp; recommendation of drawings / manufacturer allied component with T&amp;P  etc imported Approved make /model or as approved by the Engineer incharged as required.</t>
  </si>
  <si>
    <t>Providing and fixing  , testing and commissioning of  analog addressable  manual brake glass unit  with addressable base with full  functionality  switching programming capabilities system as per specification &amp; recommendation of drawings / manufacturer allied component with T&amp;P  etc imported Approved make /model or as approved by the Engineer incharged as required.</t>
  </si>
  <si>
    <t>Providing and fixing  , testing and commissioning of  analog addressable electronic sounder  with Flasher addressable base with full  functionality  switching programming capabilities system as per specification &amp; recommendation of drawings / manufacturer allied component with T&amp;P  etc imported Approved make /model or as approved by the Engineer incharged as required.</t>
  </si>
  <si>
    <t>Supply at site, installation, testing &amp; commissioning of Bullet  IP - Cameras, having  following specifications:  Image device at least 1/2.8 inch resolution &amp; frames/sec : At least  2MP /30FPS  Video compression  H.265, H.264  MJPEG Focal length (varifocal): At least up to 12 mm,  Min illumination: 0 lux (B/W) 0.095 lux  colour, infrared viewable length: At least  30 m,  weather proof standard: IP 66  at least Vandal Proof Standards: At Least  IK 10,  complete in all respects. as approved by the Engineer Incharge.</t>
  </si>
  <si>
    <t>Supply at site, installation, testing &amp; commissioning of Mini Dome  IP - Cameras, having  following  specifications:  Image device  at least 1/2.8 inch resolution &amp; frames/sec : At least  2MP /30FPS  Video compression  H.265 , H264  MJPEG Focal  length (varifocal): At least  up to 12 mm  Min  illumination: 0 lux (B/W) 0.095 lux  colour  infrared  viewable  length  :At least  30 m  weather  proof  standards IP 66  at least Vandal Proof Standards At Least  IK 10  complete in all respects. as  approved  by  the  Engineer Incharge.</t>
  </si>
  <si>
    <t>Wiring of CCTV Camera  with UTP Cat-6  in  existing PVC Conduits/duct i/c connectors  complete  in  all  respect.</t>
  </si>
  <si>
    <t>Supply, installation, testing &amp; commissioning of 32-Channel NVR  32 POE /POE+  PORTS  Having Following Specifications: Max  Recording  Rate  256 Mbps  Embedded system  Linus or Latest  VGS  and HDMI  (upto 4k  supports ) &amp; Dual Monitoring  compression  H265    H.265  MJPEG Internal storage upto 8 SATA (Max 48 TB  External storage  1 e-SATA Monitoring Web viewer and  Mobile Viewer camera support ONVIF complete in all respects. as approved by the  Engineer Incharge.</t>
  </si>
  <si>
    <t>Supply, installation, testing &amp; commissioning of 55 " LED  SMART TV Latest model  suitable  for  operation  on 220/230  v  50 hz  Ac  supply including  usb /HDMI  ports Video  in audio in  suitable to HDMI -1 To  HDMI-11 via  wire less  remote  flexible  cord  shoe  WIFI   blue  tooth  wall bracket  wawal bolts etc  complete  with  electric  connections  as  approve dby  the  engineer  in charge.</t>
  </si>
  <si>
    <t>providing  fixing and installation poi  giga bit  switches 24-Port , including all components and accessories complete in all respect as approved by the Engineer  in charge.</t>
  </si>
  <si>
    <t>10 Amps, 250 Volts one way, FIVE gang light control switches including appropriate size  powder coated metallic concealed back box.</t>
  </si>
  <si>
    <t>10 Amps, 250 Volts one way, SIX gang light control switches including appropriate size  powder coated metallic concealed back box.</t>
  </si>
  <si>
    <t>15 Amps, 250 Volts  Universal switch socket unit including appropriate size  powder coated metallic back box.</t>
  </si>
  <si>
    <t xml:space="preserve">Supply, Installation, Testing &amp; Commissioning of WIFI Access Points Ceiling Mounted Support 802.11 a/g/n,  Software Ctrlr-based, Long Range, Complete in all respect, as per drawing and specifications. </t>
  </si>
  <si>
    <r>
      <t>Supply, installation and commissioning of speakers wiring, to be wired with PVC insulated,PVC sheathed LSZH twin core 1.5 mm</t>
    </r>
    <r>
      <rPr>
        <vertAlign val="superscript"/>
        <sz val="10"/>
        <rFont val="Arial"/>
        <family val="2"/>
      </rPr>
      <t>2</t>
    </r>
    <r>
      <rPr>
        <sz val="10"/>
        <rFont val="Arial"/>
        <family val="2"/>
      </rPr>
      <t xml:space="preserve"> flexible shielded control wire in  3/4" dia PVC conduit with all necessary fitting accessories, pull boxes, steel pull wires, complete in all respects. </t>
    </r>
  </si>
  <si>
    <t>Supply, installation and commissioning of  30 Watt Column  speaker   &amp; tapping, suitable for both speech and music, 90 Hz to 20 KHz, Flush Mount including all accessories complete in all respect as Approved by the Engineer Incharge.</t>
  </si>
  <si>
    <t>Supply, installation and commissioning of  Ceiling speaker  6  Watt rated &amp; tapping, suitable for both speech and music, 90 Hz to 20 KHz, Flush Mount including all accessories complete in all respect as Approved by the Engineer Incharge.</t>
  </si>
  <si>
    <t>Supply, installation and commissioning of Digital Mixer IP Based Amplifier built in 240W, 4 mic inputs, music input. 190-220V operating voltage as Approved by the Engineer Incharge.</t>
  </si>
  <si>
    <t>6 U Rack with Plexiglass door including Hoops, side management, cable trays, fan tray and required number of power sockets including all mounting accessories. For Public Addres System</t>
  </si>
  <si>
    <t xml:space="preserve">Supply installation testing  &amp; commissioning of  recessed / surface  mounted  Ceiling  light/down light  including  driver  having  war/ neutral white / cool  white   colour 80-90 lm/ watt  efficiency .9 or  above  power  factor , 20000-25000 hours  life  cycle including connection   complete in all respect as approved by the Engineer  in charge. (7-10) Watts </t>
  </si>
  <si>
    <t xml:space="preserve">Supply installation testing  &amp; commissioning of  recessed / surface  mounted  Ceiling  light/down light  including  driver  having  war/ neutral white / cool  white   colour 80-90 lm/ watt  efficiency .9 or  above  power  factor , 20000-25000 hours  life  cycle including connection   complete in all respect as approved by the Engineer  in charge. (18-20) Watts </t>
  </si>
  <si>
    <t xml:space="preserve">Supply installation testing  &amp; commissioning of  recessed / surface  mounted  led panel light  including  driver  having  war/ neutral white / cool  white   colour 80-100 lm/ watt  efficiency .9 or  above  power  factor , 20000-25000 hours  life  cycle including connection   complete in all respect as approved by the Engineer  in charge. 36 Watts (2ft x 2ft) </t>
  </si>
  <si>
    <t xml:space="preserve">Supply installation testing  &amp; commissioning of  LED Tube / Batten Lights including  driver  having  war/ neutral white / cool  white   colour 80-90 lm/ watt  efficiency .9 or  above  power  factor , 10000-15000 hours  life  cycle including connection   complete in all respect as approved by the Engineer  in charge. (18-20) Watts 2 Feet    </t>
  </si>
  <si>
    <t xml:space="preserve">Supply installation testing  &amp; commissioning of  LED Tube / Batten Lights including  driver  having  war/ neutral white / cool  white   colour 80-90 lm/ watt  efficiency .9 or  above  power  factor , 10000-15000 hours  life  cycle including connection   complete in all respect as approved by the Engineer  in charge. (18-20) Watts 4 Feet    </t>
  </si>
  <si>
    <t xml:space="preserve">Supply installation testing  &amp; commissioning of  LED Tube / Batten Lights including  driver  having  war/ neutral white / cool  white   colour 80-90 lm/ watt  efficiency .9 or  above  power  factor , 10000-15000 hours  life  cycle including connection   complete in all respect as approved by the Engineer  in charge. (36) Watts 4 ft    </t>
  </si>
  <si>
    <t>Supply installation testing  &amp; commissioning of  LED Flood Lights including  driver  having  war/ neutral white / cool  white   colour 110-120 lm/ watt  efficiency .9 or  above  power  factor , 20000-25000 hours  life  cycle including connection   complete in all respect as approved by the Engineer  in charge. (80-110) Watts.</t>
  </si>
  <si>
    <t>Supply installation testing  &amp; commissioning of  LED Street Lights including  driver  having  war/ neutral white / cool  white   colour 110-120 lm/ watt  efficiency .9 or  above  power  factor , 20000-25000 hours  life  cycle including connection   complete in all respect as approved by the Engineer  in charge. (100-120) Watts.</t>
  </si>
  <si>
    <t>Following Type tested(Form 4 B)  L.T. Switchboard and Submain Distribution Boards, (as per single line diagram shown on the drawing), including all control wiring, foundation, related civil works and all accessories, complete in all respects. Make: Bilal Engineering, Ercon, Lineman , JEI)</t>
  </si>
  <si>
    <t>Following Type tested (Form 4 B)  L.T. Switchboard and Submain Distribution Boards, (as per single line diagram shown on the drawing), including all control wiring, foundation, related civil works and all accessories, complete in all respects. Make: Bilal Engineering, Ercon, Lineman , JEI)</t>
  </si>
  <si>
    <t>2-78-03(c)</t>
  </si>
  <si>
    <t>2-78-05(c)</t>
  </si>
  <si>
    <t>2-78-03(b)</t>
  </si>
  <si>
    <t>2-78-03(a)</t>
  </si>
  <si>
    <t>2-78-01(a)</t>
  </si>
  <si>
    <t>7-1-09</t>
  </si>
  <si>
    <t>7-1-11</t>
  </si>
  <si>
    <t>7-1-07</t>
  </si>
  <si>
    <t>7-1-06</t>
  </si>
  <si>
    <t>2-78-01(c)</t>
  </si>
  <si>
    <t>8-7-01(c)</t>
  </si>
  <si>
    <t>2-78-07  (c)</t>
  </si>
  <si>
    <t>GUARD ROOM ELECTRICAL WORKS</t>
  </si>
  <si>
    <t>B3.</t>
  </si>
  <si>
    <t>OPERATOR ROOM ELECTRICAL WORKS</t>
  </si>
  <si>
    <t>B4.</t>
  </si>
  <si>
    <t>B5.</t>
  </si>
  <si>
    <t>B6.</t>
  </si>
  <si>
    <t>PLUMBING WORKS</t>
  </si>
  <si>
    <t>ITEM No.</t>
  </si>
  <si>
    <t>QTY.</t>
  </si>
  <si>
    <t>UNIT             RATE              (Rs.)</t>
  </si>
  <si>
    <t>TOTAL        AMOUNT           (Rs.)</t>
  </si>
  <si>
    <t xml:space="preserve">GENERAL NOTE </t>
  </si>
  <si>
    <t>Supply, installation, testing and commissioning of the following items of work, including all labour, tools, plant, accessories, etc. required for completion of each item as per drawings, specifications and as approved by the Engineer.</t>
  </si>
  <si>
    <t>C1.</t>
  </si>
  <si>
    <t>BUILDING PLUMBING WORKS</t>
  </si>
  <si>
    <t>SANITARY FIXTURES AND FITTINGS</t>
  </si>
  <si>
    <t>301-5</t>
  </si>
  <si>
    <t>Providing and fixing Pakistani best quality European style white glazed earthenware W.C pan complete with and including the cost of plastic seat with buffers, best quality low level plastic flushing cistern of standard size with internal fittings complete, P.V.C flushing pipe with fittings and making requisite number of holes in walls, plinth and floor for pipe connections and making good in cement concrete 1:2:4.</t>
  </si>
  <si>
    <t>301-28</t>
  </si>
  <si>
    <t>301-17</t>
  </si>
  <si>
    <t xml:space="preserve">Providing 1/2 inch (15 mm) dia plastic connection complete with a 1/2 inch (15 mm) dia brass stop cock  two brass nuts and lining jointed to plastic pipe. </t>
  </si>
  <si>
    <t xml:space="preserve">Providing and fixing approved quality earthen ware glazed vanity basin standard size (White/light colour) and including the cost of Chromium plated mixer tap 1/2 inch dia, 1-1/4” dia brass waste 1-1/4” rubber plug and chrome plated brass chain PVC waste pipe 1-1/4” dia of approved pattern etc. complete. </t>
  </si>
  <si>
    <t>301-21</t>
  </si>
  <si>
    <t>Providing and fixing approved quality stainless steel sink 60” x 20” Pak made (Atlas) or equivalent complete with brass oxidized bolt kit/angle iron brackets built into walls ½” dia CP sink mixer 1-1/4” rubber plug and CP brass chain 1-1/4” CP brass waste 1-1/4” dia malleable iron or CP brass bottle trap with malleable iron or brass unions and making requisite number of holes in walls, plinth and floor for pipe connections and making good in cement concrete 1:2:4</t>
  </si>
  <si>
    <t>302-2</t>
  </si>
  <si>
    <t>Providing and fixing 24"x3/4"(610 mm x 20 mm) dia approved quality of chrome plated brass towel rail complete with brackets fixed with 1"(25 mm) long C.P brass screws and rawal plug.</t>
  </si>
  <si>
    <t>302-3</t>
  </si>
  <si>
    <t xml:space="preserve">Providing and fixing approved quality C.P. brass toilet paper holder. </t>
  </si>
  <si>
    <t>302-13</t>
  </si>
  <si>
    <t>Providing and fixing chromium plated Muslim bib-cock with muslim shower of approved quality.</t>
  </si>
  <si>
    <t>307-2</t>
  </si>
  <si>
    <t>Providing and fixing 1/2 inches dia. (15 mm) CP Bib cocks.</t>
  </si>
  <si>
    <t>309-30</t>
  </si>
  <si>
    <t>Providing and fixing water tank made of food grade polyethylene material 1000 gallon (Super tuff) i/c cost of specials and cartage upto site as per direction of Engineer incharge.</t>
  </si>
  <si>
    <t>WATER SUPPLY PIPES AND FITTINGS</t>
  </si>
  <si>
    <t>Providing G.I. pipes, specials and clamps etc., including fixing, cutting and fitting, complete with and including the cost of breaking through walls and roof, making good etc., painting 2 coats after cleaning the pipe etc. with white zinc paint with pigment to match the colour of the building and testing with water to a pressure head of  200 feet (61 m) and cartages within 10 miles. (16.09km). (ILLM). of following pipe sizes:</t>
  </si>
  <si>
    <t>305-2</t>
  </si>
  <si>
    <t>3/4 inch (20mm) dia pipe</t>
  </si>
  <si>
    <t>305-3</t>
  </si>
  <si>
    <t>1 inch (25mm) dia pipe</t>
  </si>
  <si>
    <t>305-4</t>
  </si>
  <si>
    <t>1-1/4 inch (32mm) dia pipe</t>
  </si>
  <si>
    <t>305-5</t>
  </si>
  <si>
    <t>1-1/2 inch (40mm) dia pipe</t>
  </si>
  <si>
    <t>305-6</t>
  </si>
  <si>
    <t>2 inch (50mm) dia pipe</t>
  </si>
  <si>
    <t>Providing and fixing PPRC pipe PN-20 with specials and clamps etc, including cutting and fitting complete with and including the cost of breaking through walls and roof and making good etc: after cleaning the pipe and cartage within 10miles.</t>
  </si>
  <si>
    <t>306-30</t>
  </si>
  <si>
    <t>25mm dia</t>
  </si>
  <si>
    <t>306-31</t>
  </si>
  <si>
    <t>32mm dia</t>
  </si>
  <si>
    <t>306-32</t>
  </si>
  <si>
    <t xml:space="preserve">40mm dia </t>
  </si>
  <si>
    <t>306-33</t>
  </si>
  <si>
    <t>50mm dia</t>
  </si>
  <si>
    <t>306-34</t>
  </si>
  <si>
    <t>63mm dia</t>
  </si>
  <si>
    <t>Providing and fixing full way gun metal valves with wheels threaded or flanged ends with rubber washers, (standard pattern) of following diameters:</t>
  </si>
  <si>
    <t>307-8</t>
  </si>
  <si>
    <t>3/4 inch (20mm) dia</t>
  </si>
  <si>
    <t>307-9</t>
  </si>
  <si>
    <t>1 inch (25mm) dia</t>
  </si>
  <si>
    <t>307-10</t>
  </si>
  <si>
    <t>1-1/4 inch (32mm) dia</t>
  </si>
  <si>
    <t>307-11</t>
  </si>
  <si>
    <t>1-1/2 inch (40mm) dia</t>
  </si>
  <si>
    <t>307-12</t>
  </si>
  <si>
    <t>2 inch (50mm) dia</t>
  </si>
  <si>
    <t>Providing and fixing gun-metal non-return valves with male and female ends as required of following diameters:
(For Electric water Heaters)</t>
  </si>
  <si>
    <t>307-29</t>
  </si>
  <si>
    <t>SOIL, WASTE AND VENT PIPES &amp; FITTINGS</t>
  </si>
  <si>
    <t>301-30</t>
  </si>
  <si>
    <t>Providing and fixing uPVC Multi floor trap of sizes with gratings including cutting and making requisite number of holes in walls, plinth and floors and making good in 1:2:4 C.C.</t>
  </si>
  <si>
    <t>314-3</t>
  </si>
  <si>
    <t>Providing and fixing 6" x 6" (150 mm x 150 mm) with 4 inches (100 mm) outlet cement concrete C.I. gully trap wt: 42 Ibs. (19 kg.) complete with 4 inches thick (100 mm) 1:2:4 cement concrete for bed and kerb, 1/2 inch (13 mm) thick cement plaster (1:3) to the kerb, CI grating 6 inches x 6 inches (150mm x 150mm) and CI cover and frame 12" x 12" (305mm x 305mm) (inside) etc., complete...</t>
  </si>
  <si>
    <t>C2.</t>
  </si>
  <si>
    <t>EXTERNAL PLUMBING WORKS</t>
  </si>
  <si>
    <t>EARTH WORK &amp; PIPE TRENCHES</t>
  </si>
  <si>
    <t>103-1</t>
  </si>
  <si>
    <t>Excavation for foundation trenches and drains in all kinds of soil (except gravelly and murum soil, wet silt, clay or mud conglomeration of gravel and boulders, soft, sandy or disintegrated sandy and hard rock) and back filling the excavated material in foundation, plinth or under floor including breaking clods, watering, consolidation by ramming in layers not exceeding 9 inches (229 mm) in depth to full compaction, dressing and disposal of surplus excavated stuff as directed, lead upto one chain (30.5 R.m) and lift upto 5 feet (1.52 m).</t>
  </si>
  <si>
    <t>100 Cft</t>
  </si>
  <si>
    <t>104-9</t>
  </si>
  <si>
    <t>Supplying stacking and filling sand of approved quality from outside sources in foundation, trenches, plinth or under floor, etc. including dressing, watering and consolidation by ramming in layers not exceeding 9 inches (229 mm) in depth to full compaction and lift upto 5 feet (1 .52 m).</t>
  </si>
  <si>
    <t>106-5 
+
106-32
+
106-52</t>
  </si>
  <si>
    <t>Providing and laying in situ 1:2:4 (1 cement 2 sand and 4 coarse aggregates) cement concrete using 50% crushed graded bolders 3/4" (19mm) and down gauge and 50% graded screened bajri 3/4" (19mm) and down gauge with lawancepur sand in foundation, basement and plinth including formwork, compacting, curing and removal of formwork etc. complete foundation and basements upto 5 feet depth (1.52m) and plinth upto 4 feet(1.2m) height from ground level.
(For concrete encasement and thrust blocks)</t>
  </si>
  <si>
    <t>100Cft</t>
  </si>
  <si>
    <t xml:space="preserve">Providing G.I. pipes and specials, etc.; including fixing, cutting and fitting, complete with and including the cost of cutting trench upto 2-1/2 feet (762 mm) deep, refilling, watering, ramming and disposal of surplus earth within one chain and painting 2 coats of bitumen paint to pipes and specials after cleaning and hessian cloth soaked in maxphalt composition wrapped tightly round the pipes and testing to a pressure head of 200 feet (61 m) and cartage within 10 miles. (16.09km). (ILLM). </t>
  </si>
  <si>
    <t>306-5</t>
  </si>
  <si>
    <t>1-1/2 inches (40 mm) dia pipe (ILLM).</t>
  </si>
  <si>
    <t>306-6</t>
  </si>
  <si>
    <t>2 inches (50 mm) dia pipe (ILLM).</t>
  </si>
  <si>
    <t>307-21</t>
  </si>
  <si>
    <t xml:space="preserve">Providing and fixing 1-1/2 inches (40mm) dia ball valve (with PVC Ball) made to B.S.S. 1212 </t>
  </si>
  <si>
    <t>CI MANHOLE COVERS</t>
  </si>
  <si>
    <t>315-27</t>
  </si>
  <si>
    <t xml:space="preserve">Providing and &amp; fixing C.I Cover &amp; Frame 24'' dia (610mm) weight 2 cwt 2Qtr (127.00kg.) </t>
  </si>
  <si>
    <t>C3.</t>
  </si>
  <si>
    <t>UNDERGROUND WATER TANK</t>
  </si>
  <si>
    <t>Providing G.I. pipes, specials and clamps etc., including fixing, cutting and fitting, complete with and including the cost of breaking through walls and roof, making good etc., painting 2 coats after cleaning the pipe etc. with white zinc paint with pigment to match the colour of the building and testing with water to a pressure head of  200 feet (61 m) and cartage within 10 miles. (16.09km). (ILLM). of following pipe sizes:
(For Drainage pipe and Drainage pump)</t>
  </si>
  <si>
    <t>Providing and fixing gun-metal non-return valves with male and female ends as required of following diameters:</t>
  </si>
  <si>
    <t>307-33</t>
  </si>
  <si>
    <t>315-28</t>
  </si>
  <si>
    <t>Providing &amp; fixing C.I Cover &amp; Frame 30" dia (765 mm) weight 3 cwt (152.41 Kg.)</t>
  </si>
  <si>
    <t>C4.</t>
  </si>
  <si>
    <t>GUARD ROOM PLUMBING WORKS</t>
  </si>
  <si>
    <t>301-9</t>
  </si>
  <si>
    <t>Providing and fixing 22inches x 16inches (560mm x406mm) lavatory basin in white glazed earthenware (Pakistani) complete with and including the cost of Brass oxidized bolts kit built into wall 1/2 inch (15mm) dia. Chrome plated mixer 1-1/4 inches(32 mm) rubber plug and chrome plated brass chain,1-1/4 inches(32mm) dia. brass waste of approved pattern, 1-1/4 inches (32mm) dia chromium plated bottle trap with unions and making requisite number of holes in walls, plinth and floor for pipe connections and making good in cement concrete 1:2:4.</t>
  </si>
  <si>
    <t>302-5</t>
  </si>
  <si>
    <t>Providing and fixing 24inches x 18 inches (610mm x457mm) looking mirror of imported glass 5mm thick fixing with CP clamps and screws.</t>
  </si>
  <si>
    <t>302-7</t>
  </si>
  <si>
    <t>Providing and fixing glass shelf 25 inches x 5 inches (610mm x 127mm) brackets and guard rail complete.</t>
  </si>
  <si>
    <t>Providing and fixing 1/2 inches dia. (15 mm) brass bib cocks.</t>
  </si>
  <si>
    <t>C5.</t>
  </si>
  <si>
    <t>(Ref. Specs 5100)</t>
  </si>
  <si>
    <t xml:space="preserve">05mm thick Glass mirror Belgium make or approved equivalent including hard board behind it, approved beeding around it and all other fittings for complete installation </t>
  </si>
  <si>
    <t>CP Soap Dish  of any shape, pattern and size, of approved make, complete with plugs, screws etc., fixed to concrete, brick, stone or wood work, complete in all respects .</t>
  </si>
  <si>
    <t>CP Soap Dispenser  of any shape, pattern and size, of approved make, complete with plugs, screws etc., fixed to concrete, brick, stone or wood work, complete in all respects .</t>
  </si>
  <si>
    <t>Grab bar/Hand rail set (02 pc's) for handicap toilet commode with fixing plugs and screws etc. fixed to concrete, brick, stone or wood work, complete in all respects.</t>
  </si>
  <si>
    <t>Electric water heater of 8 gallons (30-40 Liters) capacity, including  02 Nos. Tee Stop cock, automatic temperature/pressure relief valve on outlet and all other accessories for complete installation.</t>
  </si>
  <si>
    <t>Electric Hand Drier (automatic) of approved make &amp; model and all required accessories complete.</t>
  </si>
  <si>
    <t>Electric water cooler of 35 gallons capacity,  including all accessories for complete installation.</t>
  </si>
  <si>
    <t>Water filter of following type, including all accessories for complete installation.</t>
  </si>
  <si>
    <t>Triple type filter</t>
  </si>
  <si>
    <t>(Ref. Specs 5100, 5216, 5220)</t>
  </si>
  <si>
    <t>G.I pipes conforming to ASTM A-53 Sch. 40,  including all fittings, cutting, welding &amp; flange provisions, fixing, supports &amp; hangers system as per requirement; cost of breaking and making holes through walls and slabs, making walls &amp; slabs good thereafter, painting with two coats of enamel paint after cleaning the pipe, etc of approved make, complete in all respect.
(Filling pipe)</t>
  </si>
  <si>
    <t>Dia 2.5 inch</t>
  </si>
  <si>
    <t>Dia 2 inch</t>
  </si>
  <si>
    <t>01" thick Glass wool thermal insulation for cold and hot water GI pipes (in exposed conditions) including aluminium vapour barrier and GI (28swg) cladding and all other required accessories complete for following pipe diameters</t>
  </si>
  <si>
    <t>Air relief valves, of approved manufacturers, including jointing arrangement of valves; nuts, bolts etc. complete in all respects.</t>
  </si>
  <si>
    <t xml:space="preserve">3/4 inches </t>
  </si>
  <si>
    <t>uPVC Soil, Waste and vent pipes conforming to ISO:3633 type "B" or BS-4514/5255 class "A" of the following diameters, including imported rubber ring/solvent cement fittings, hangers &amp; supports, jointing, cutting, breaking concrete/masonry and then making it good, core cutting &amp; filling with non shrink grout of approved manufacturer wherever required and  applying painting, cleaning and testing etc. complete in all respects.</t>
  </si>
  <si>
    <t>1-1/2 inches</t>
  </si>
  <si>
    <t>2 inches</t>
  </si>
  <si>
    <t>3 inches</t>
  </si>
  <si>
    <t>4 inches</t>
  </si>
  <si>
    <t>6 inches</t>
  </si>
  <si>
    <t xml:space="preserve">3"dia uPVC Floor Trap with Stainless Steel-304 Top Tile strainer; supports; making required number of connections; breaking concrete or masonry work &amp; then making it good; etc. </t>
  </si>
  <si>
    <t>uPVC Floor Cleanout of the following diameter, including Stainless Steel-304 top tile access plug, transition pipe, breaking concrete or masonry work &amp; then making it good, etc. complete in all respects.</t>
  </si>
  <si>
    <t>uPVC Cowl on vent pipes of the following diameter.</t>
  </si>
  <si>
    <t>STORM DRAINAGE PIPES &amp; FITTINGS</t>
  </si>
  <si>
    <t>uPVC Rain water pipes conforming to ISO:3633 type "B" or BS-4514/5255 class "A" of the following diameters, including imported rubber ring/solvent cement fittings, jointing, cutting, and breaking concrete/masonry and then making it good, applying painting, cleaning and testing etc. complete in all respects.</t>
  </si>
  <si>
    <t>CI roof drain of approved make of following diameters, including strainer, flushing material, and all accessories for complete installation, as per specifications.</t>
  </si>
  <si>
    <t>C6.</t>
  </si>
  <si>
    <t>BUILDING FIRE FIGHTING WORKS</t>
  </si>
  <si>
    <t>(Ref. Specs 5150, 5216)</t>
  </si>
  <si>
    <t>MS pipes conforming to ASTM A-53 Sch. 40,  including all fittings, cutting, welding &amp; flange provisions, fixing, supports &amp; hangers system as per requirement; cost of breaking and making holes through walls and slabs, making walls &amp; slabs good thereafter, painting with two coats of enamel paint after cleaning the pipe, etc of approved make, complete in all respect.</t>
  </si>
  <si>
    <t xml:space="preserve">Dia 1 inch (25 mm) </t>
  </si>
  <si>
    <t>Dia 1-1/2 inch (40 mm)</t>
  </si>
  <si>
    <t>Dia 2 inch (50 mm)</t>
  </si>
  <si>
    <t>Dia 4 inch (100 mm)</t>
  </si>
  <si>
    <t>Fire Hose Cabinet containing 1" dia and 100 ft long swing type fire hose reel with pressure reducing valve, gate valve and pressure gauge complete in all respect.</t>
  </si>
  <si>
    <t>Fire Extinguisher of following types.</t>
  </si>
  <si>
    <t>Dry Chemical Powder Fire Extinguisher 6Kg Capacity.</t>
  </si>
  <si>
    <t>Foam Type fire extinguisher capacity 9 litres.</t>
  </si>
  <si>
    <t>Wet Chemical fire extinguisher capacity
 6 litres.</t>
  </si>
  <si>
    <t>C7.</t>
  </si>
  <si>
    <t>(Ref. Specs:  5216)</t>
  </si>
  <si>
    <t>Providing and laying HDPE Pipe (PN-12.5 &amp; PE-100) conforming to ISO 4427:1996, DIN 8074/8075 with Compression / Butt fusion fittings and specials (as required) in pipe trenches, including flanges (BS-4504; PN-16 where required) and flushing, cleaning and disinfecting as per specifications and as directed by the Engineer of following diameters.</t>
  </si>
  <si>
    <t>63mm</t>
  </si>
  <si>
    <t>G.I pipes conforming to ASTM A-53 Sch. 40,  including all fittings, cutting, welding &amp; flange provisions, fixing, supports &amp; hangers system as per requirement; cost of breaking and making holes through walls and slabs, making walls &amp; slabs good thereafter, giving anti-corrosive treatment to pipe as per specifications etc., of approved make, complete in all respect.
(Filling pipe)</t>
  </si>
  <si>
    <t>2.5 inches</t>
  </si>
  <si>
    <t>SEWAGE PIPES</t>
  </si>
  <si>
    <t>(Ref. Specs:  5100)</t>
  </si>
  <si>
    <t>160mm</t>
  </si>
  <si>
    <t>250mm</t>
  </si>
  <si>
    <t>C8.</t>
  </si>
  <si>
    <t>EXTERNAL FIRE FIGHTING WORKS</t>
  </si>
  <si>
    <t>(Ref. Specs:  5216, 5150, 5220, 5230)</t>
  </si>
  <si>
    <t>Providing and laying HDPE Pipe (PN-16 &amp; PE-100) conforming to ISO 4427:1996, DIN 8074/8075 with Compression / Butt fusion fittings and specials (as required) in pipe trenches, including flanges (BS-4504; PN-16 where required) and flushing, cleaning and disinfecting as per specifications and as directed by the Engineer of following diameters.</t>
  </si>
  <si>
    <t>125mm</t>
  </si>
  <si>
    <t>C.I. gate valves conforming to BS-5163 (PN-16) including  Adapters, flanges, nuts &amp; bolts, transition pipe pieces with flanges, rubber seal, making required type of joints on both ends complete in all respect as shown on drawings or as directed by the Engineer of following diameters.</t>
  </si>
  <si>
    <t>a)</t>
  </si>
  <si>
    <t>4" dia</t>
  </si>
  <si>
    <t>Bitumen coated cast Iron cover with frame conforming to BS-497, on valve chamber, including all fittings for complete installation.</t>
  </si>
  <si>
    <t>36"x 36"(150kg)</t>
  </si>
  <si>
    <t>C9.</t>
  </si>
  <si>
    <t>PUMPING MACHINERY</t>
  </si>
  <si>
    <t>(Ref. Specs:  5240)</t>
  </si>
  <si>
    <r>
      <t>Automatically operated pump set for lifting water from Underground water tank to Overhead water tank, consisting of 02 Nos. Potable Water Horizontal end suction Centrifugal pumps (one working, one standby) with electric motors and level switches</t>
    </r>
    <r>
      <rPr>
        <sz val="10"/>
        <color indexed="8"/>
        <rFont val="Calibri"/>
        <family val="2"/>
      </rPr>
      <t xml:space="preserve"> </t>
    </r>
    <r>
      <rPr>
        <sz val="10"/>
        <color indexed="8"/>
        <rFont val="Arial"/>
        <family val="2"/>
      </rPr>
      <t>to be installed in over head &amp; underground water tank for automatic operation of pumps at set levels, automatic duty cycle relay, motor control unit, dry running protection, pressure gauges, manual, tools, spare parts and all other accessories complete in all respects; each of following Capacity and Pumping head.</t>
    </r>
  </si>
  <si>
    <t>Capacity = 50 Igpm</t>
  </si>
  <si>
    <t>Head = 100 feet</t>
  </si>
  <si>
    <t>Fire-fighting pumping unit (NFPA compliance) consisting of 02 Nos. Horizontal centrifugal Main Pumps (both Electric) each of Q=100USgpm &amp; H=06Bars and 01 No. vertical centrifugal Jockey pump of Q=15USgpm &amp; H=07 Bars with electric motor, including motor control units, 100 Liters Pressure Tank and all other accessories, automatic recirculation/pressure relief valve, gate valves, check valves, air release valve, pressure switches, pressure gauges, strainers, manual, tools, spare parts etc., complete in all respects.</t>
  </si>
  <si>
    <t>Automatically operated submersible drainage pump (01 No.) with electric motor (minimum particle passage : 25mm)  including all accessories, control panel, level switches, manual, tools, spare parts etc, complete in all respect; of the following Capacity and Pumping head.</t>
  </si>
  <si>
    <t>Capacity = 30 Igpm</t>
  </si>
  <si>
    <t>Head = 40 feet</t>
  </si>
  <si>
    <t>GI WATER SUPPLY PIPES AND FITTINGS</t>
  </si>
  <si>
    <t>G.I pipes conforming to ASTM A-53 Sch. 40,  including all fittings, cutting, welding &amp; flange provisions, fixing, supports &amp; hangers system as per requirement; cost of breaking and making holes through walls and slabs, making walls &amp; slabs good thereafter, painting with two coats of enamel paint after cleaning the pipe, etc of approved make, complete in all respect.
(with Potable water pumps)</t>
  </si>
  <si>
    <t>MS FIRE FIGHTING WATER PIPES AND FITTINGS</t>
  </si>
  <si>
    <t>(Ref. Specs:  5150, 5216)</t>
  </si>
  <si>
    <t>MS pipes conforming to ASTM A-53 Sch. 40,  including all fittings, cutting, welding &amp; flange provisions, fixing, supports &amp; hangers system as per requirement; cost of breaking and making holes through walls and slabs, making walls &amp; slabs good thereafter, painting with two coats of enamel paint after cleaning the pipe, etc of approved make, complete in all respect.
(With Fire Fighting Pumps)</t>
  </si>
  <si>
    <t>VALVES</t>
  </si>
  <si>
    <t>(Ref. Specs:  5220)</t>
  </si>
  <si>
    <t>2.5" dia</t>
  </si>
  <si>
    <t>2" dia</t>
  </si>
  <si>
    <t>C.I. check valves conforming to BS-5153 (PN-16) including  Adapters, flanges, nuts &amp; bolts, transition pipe pieces with flanges, rubber seal, making required type of joints on both ends complete in all respect as shown on drawings or as directed by the Engineer of following diameters.</t>
  </si>
  <si>
    <t>Flanged Expansion/Flexible Rubber joints (PN-16) including  Adapters, flanges, nuts &amp; bolts, transition pipe pieces with flanges, rubber seal, making required type of joints on both ends complete in all respect as shown on drawings or as directed by the Engineer of following diameters.</t>
  </si>
  <si>
    <t>Cast Iron  Y-strainer BS standard (PN-16) of following nominal sizes including jointing arrangement etc. complete in all respects as per standards, manufacturer's recommendations, and as directed by the Engineer.</t>
  </si>
  <si>
    <t>MISCELLANEOUS</t>
  </si>
  <si>
    <t>(Ref. Specs:  5100, 5230, 5150)</t>
  </si>
  <si>
    <t>3/4inch diameter Galvanised MS ladder rungs for water tanks; each rung of 18inch width, 6inch projected outside the wall and 6inch embeded in RCC on both ends; including all necessary works for complete installation.</t>
  </si>
  <si>
    <t>Bitumen coated cast Iron cover with frame conforming to BS-497, including all fittings for complete installation.</t>
  </si>
  <si>
    <t>Bitumen coated cast Iron Grating cover with frame conforming to BS-497, on sump pit in pump room, including all fittings for complete installation.</t>
  </si>
  <si>
    <t>24" x 24"(60kg)</t>
  </si>
  <si>
    <t>RAIN WATER PIPES AND FITTINGS</t>
  </si>
  <si>
    <t>04 inches</t>
  </si>
  <si>
    <t>C10.</t>
  </si>
  <si>
    <t>Cawal on vent pipes of the following diameter.</t>
  </si>
  <si>
    <t>FIRE EXTINGUISHER</t>
  </si>
  <si>
    <t>301-25
+
(4205)</t>
  </si>
  <si>
    <t>Providing and fixing PPRC pipe PN-20 with specials and clamps etc, including cutting and fitting complete with and including the cost of breaking through walls and roof and making good etc: after cleaning the pipe and cartage within 10 miles.</t>
  </si>
  <si>
    <t>Providing and fixing 6" x 6" (150 mm x 150 mm) with 4 inches (100 mm) outlet cement concrete C.I. gully trap wt: 42 Ibs. (19 kg.) complete with 4 inches thick (100 mm) 1:2:4 cement concrete for bed and kerb, 1/2 inch (13 mm) thick cement plaster (1:3) to the kerb, CI grating 6 inches x 6 inches (150mm x 150mm) and CI cover and frame 12" x 12" (305mm x 305mm) (inside) etc., complete.</t>
  </si>
  <si>
    <t>Providing and fixing best quality squatting type earthenware W.C pan (Porta or equivalent) complete with and including the cost of 13.6 liter best quality low level plastic flushing cistern with internal fittings complete, P.V.C flushing pipe suitable for squatting type with extra bends and length with fittings, PVC trap 4 inches (100mm) dia and making requisite number of holes in walls, plinth and floor for pipe connection and making good in cement concrete 1:2:4.</t>
  </si>
  <si>
    <t>Small hook of any size and shape, of approved make, with plugs and screws, fixed to concrete, brick stone or wood work, complete in all respects.</t>
  </si>
  <si>
    <t>uPVC non-pressure pipes for sanitary drainage conforming to BS-5481/BS-4660/EN-1401 (SN8) with rubber ring fittings and specials compatible with pipe material as per manufacturer's recommendations, complete in all respects, flushing cleaning and disinfecting as per specifications and as directed by the Engineer of following diameters.</t>
  </si>
  <si>
    <t>Two way Breeching Inlet of PN-16 rating with integral check valve and drain valve; including cabinet, jointing and sealing arrangements and all other accessories complete in all respects.
(NFPA Compliance)</t>
  </si>
  <si>
    <t>Dia 4-inch u-turned G.I. vent pipes, puddle plate, with insect proof mesh at open end etc., complete in all respects.</t>
  </si>
  <si>
    <t>CIVIL WORKS</t>
  </si>
  <si>
    <t xml:space="preserve">(103-1) 
</t>
  </si>
  <si>
    <t>%Cft</t>
  </si>
  <si>
    <t>(104-1)</t>
  </si>
  <si>
    <t>Filling excavated earth available at site in foundation, plinth or under floor, etc. including breaking clods, dressing, watering, consolidation by ramming in layers not exceeding 9 inches (229 mm) in depth to full compaction complete within a lead of one chain (30.5 R.m) and lift of 5 feet (1.52m).</t>
  </si>
  <si>
    <t>(104-9)</t>
  </si>
  <si>
    <t>Supplying stacking and filling sand of approved quality from outside sources in foundation, trenches, plinth or under floor, etc. including dressing, watering and consolidation by ramming in layers not exceeding 9 inches (229 mm) in depth to full compaction and lift upto 5 feet (1 .52 m).Cooking Lab &amp; Toilets)</t>
  </si>
  <si>
    <t xml:space="preserve"> (105-14)                                                                                                                                                                                                                                           +                                                                                                                                                                                                                                         (105-27)                                  </t>
  </si>
  <si>
    <t>Providing and laying 1:4:8 (1 cement 4 sand and 8 coarse aggregate) cement concrete using crushed graded boulders 1 inch (25 mm) and down gauge in foundation including leveling, compacting and curing etc.complete.</t>
  </si>
  <si>
    <t>(108-11)</t>
  </si>
  <si>
    <t>Providing damp proof course on vertical surface with 3/4 inch (19 mm) thick cement plaster 1:4 mixed with any approved water proofing agent including curing etc. complete,  but excluding the cost of water proofing agent.</t>
  </si>
  <si>
    <t>%Sft</t>
  </si>
  <si>
    <t>(108-12)</t>
  </si>
  <si>
    <t>Providing 4 coat of bitumen emulsion at 10 Lbs. per % sft. (0.49 Kg/sm) on walls and floor in ground floor.</t>
  </si>
  <si>
    <t>(108-29)</t>
  </si>
  <si>
    <t>Providing and laying double layer of polythene sheet of 500 gauge (0.005 or 0.13 mm thick) under floors for water proofing laid as per specifications and instructions of the Engineer-in-Charge.</t>
  </si>
  <si>
    <t xml:space="preserve">(109-62)                 +                        (109-75)        +                        (109-123)                  </t>
  </si>
  <si>
    <t>Providing and laying in situ 1:2:4 (1 cement 2 sand and 4 coarse aggregate) cement concrete using screened graded bajri 3/4 inch (19 mm) and down gauge in  any shape in superstructure including compacting, curing, cost of form work and its removal etc. complete  in ground floor.(1st Floor Solar Pedestal &amp; Roof treatment)</t>
  </si>
  <si>
    <t>Second Floor</t>
  </si>
  <si>
    <t xml:space="preserve">(109-113)                 +                        (109-120)                  </t>
  </si>
  <si>
    <t>Providing and laying 1:3:6 (1 cement 3 sand and 6 coarse aggregate) cement concrete using crush graded boulders  3/4 inch (19 mm) and down gauge in steps  including  cost of form work and its removal  etc. complete  in ground floor.</t>
  </si>
  <si>
    <t xml:space="preserve">(110-02)
+
(110-93)  </t>
  </si>
  <si>
    <t>Providing and laying 1:3:6 cement concrete solid block masonry more than 6 inches (152 mm) thick using graded screened bajri 3/4 inch (19 mm) and down gauge set in cement mortar 1:5 in foundation, basement and plinth including scaffolding, raking out Joints and curing etc. complete; foundation and basement masonry upto 5 feet (1.52 Ru.m.) depth and plinth upto 4 feet (1.2 Ru.m.) height from ground level .</t>
  </si>
  <si>
    <t xml:space="preserve">(110-34)
+
(110-94)  </t>
  </si>
  <si>
    <t>Providing and laying 1:3:6 cement concrete solid block masonry more than 6 inches (152 mm) thick using graded screened bajri 3/4 inch (19 mm) and down gauge set in cement mortar 1:5 including scaffolding, raking out joints and curing etc. complete in ground floor superstructure.</t>
  </si>
  <si>
    <t>First Floor</t>
  </si>
  <si>
    <t xml:space="preserve">(110-44)
+
(110-94)  </t>
  </si>
  <si>
    <t>Providing and laying 1:3:6 cement concrete solid block masonry 4 to 6 inches (102 mm to 152 mm) thick using graded screened bajri 3/4 inch (19 mm) and down gauge set in cement mortar 1:5 including scaffolding, raking out joints and curing etc. complete in ground floor superstructure.</t>
  </si>
  <si>
    <t xml:space="preserve"> (114-1)
+
(114-134)
+
(114-137)                                                                                                                                        </t>
  </si>
  <si>
    <r>
      <t>Providing and laying reinforced cement concrete using crush graded boulders 3/4 inch (19 mm) and down gauge,sand having a minimum works cube crushing strength of 3750 Ibs. per sq inch at 28 days with a mix not leaner than 1:1-1/2:3</t>
    </r>
    <r>
      <rPr>
        <b/>
        <sz val="10"/>
        <rFont val="Arial"/>
        <family val="2"/>
      </rPr>
      <t xml:space="preserve"> in </t>
    </r>
    <r>
      <rPr>
        <sz val="10"/>
        <rFont val="Arial"/>
        <family val="2"/>
      </rPr>
      <t xml:space="preserve"> </t>
    </r>
    <r>
      <rPr>
        <b/>
        <sz val="10"/>
        <rFont val="Arial"/>
        <family val="2"/>
      </rPr>
      <t>column footing</t>
    </r>
    <r>
      <rPr>
        <sz val="10"/>
        <rFont val="Arial"/>
        <family val="2"/>
      </rPr>
      <t xml:space="preserve"> </t>
    </r>
    <r>
      <rPr>
        <b/>
        <sz val="10"/>
        <rFont val="Arial"/>
        <family val="2"/>
      </rPr>
      <t>of required shape</t>
    </r>
    <r>
      <rPr>
        <sz val="10"/>
        <rFont val="Arial"/>
        <family val="2"/>
      </rPr>
      <t xml:space="preserve"> including form work and its removal, compacting, leveling and curing etc. complete but excluding the cost of reinforcement, in foundation basement and plinth </t>
    </r>
  </si>
  <si>
    <t xml:space="preserve">(114-4)              +                 (114-134)                 +                  (114-137)                    </t>
  </si>
  <si>
    <r>
      <t xml:space="preserve">Providing and laying reinforced cement concrete using  crush graded boulders 3/4 inch (19 mm) and down gauge, sand having a minimum works cube crushing strength of 3750 Ibs. per sq inch at 28 days with a mix not leaner than 1:1-1/2:3 </t>
    </r>
    <r>
      <rPr>
        <b/>
        <sz val="10"/>
        <rFont val="Arial"/>
        <family val="2"/>
      </rPr>
      <t xml:space="preserve">in columns of square or rectangular shape </t>
    </r>
    <r>
      <rPr>
        <sz val="10"/>
        <rFont val="Arial"/>
        <family val="2"/>
      </rPr>
      <t xml:space="preserve">of regular section including form work and its removal, compacting and curing etc. but excluding the cost of reinforcement, </t>
    </r>
    <r>
      <rPr>
        <b/>
        <sz val="10"/>
        <rFont val="Arial"/>
        <family val="2"/>
      </rPr>
      <t>in foundation basement and plinth .</t>
    </r>
  </si>
  <si>
    <t>(114-8)              +                 (114-134)                 +                  (114-137)                    +                       (114-146)</t>
  </si>
  <si>
    <r>
      <t xml:space="preserve">Providing and laying reinforced cement concrete using crush graded boulders 3/4 inch (19 mm) and down gauge, Lawrencepur sand having a minimum works cube crushing strength of 3750 Ibs per sq inch  at 28 days with a mix not leaner than 1:1-1/2:3 in </t>
    </r>
    <r>
      <rPr>
        <b/>
        <sz val="10"/>
        <rFont val="Arial"/>
        <family val="2"/>
      </rPr>
      <t>plinth beams</t>
    </r>
    <r>
      <rPr>
        <sz val="10"/>
        <rFont val="Arial"/>
        <family val="2"/>
      </rPr>
      <t xml:space="preserve"> of required shape and design including form work and its removal, compacting and curing etc. but excluding the cost of reinforcement, tn foundation basement and plinth </t>
    </r>
  </si>
  <si>
    <t>(114-24)              +                 (114-134)                 +                  (114-137)                    +                                     (114-161)</t>
  </si>
  <si>
    <r>
      <t xml:space="preserve">Providing and laying reinforced cement concrete using  crush graded boulders 3/4 inch (19 mm) and down gauge,sand having a minimum works cube crushing strength of 3750 Ibs. per sq inch at 28 days with a mix not leaner than 1:1-1/2:3 </t>
    </r>
    <r>
      <rPr>
        <b/>
        <sz val="10"/>
        <rFont val="Arial"/>
        <family val="2"/>
      </rPr>
      <t>in columns of square or rectangular shape</t>
    </r>
    <r>
      <rPr>
        <sz val="10"/>
        <rFont val="Arial"/>
        <family val="2"/>
      </rPr>
      <t xml:space="preserve"> of regular section including M.S Plates form work and M.S pipe folding and its removal, compacting and curing etc. but excluding the cost of reinforcement, in ground floor.</t>
    </r>
  </si>
  <si>
    <t xml:space="preserve">(114-32)              +                 (114-134)                 +                  (114-137)                                            </t>
  </si>
  <si>
    <r>
      <t xml:space="preserve">Providing and laying reinforced cement concrete using  crush graded boulders 3/4 inch (19 mm) and down gauge,sand having a minimum works cube crushing strength of 3750 Ibs. per sq inch at 28 days with a mix not leaner than 1:1-1/2:3 </t>
    </r>
    <r>
      <rPr>
        <b/>
        <sz val="10"/>
        <rFont val="Arial"/>
        <family val="2"/>
      </rPr>
      <t>in straight walls</t>
    </r>
    <r>
      <rPr>
        <sz val="10"/>
        <rFont val="Arial"/>
        <family val="2"/>
      </rPr>
      <t>, vertical fins etc.3 inches (127 mm) to 5 inches (152 mm) thick including  M.S Plates form work and M.S pipe folding and its removal, compacting and curing etc. complete but excluding the cost of reinforcement, in Grond floor.</t>
    </r>
  </si>
  <si>
    <t>(114-38)              +                 (114-134)                 +                  (114-137)                    +                                        (114-163)</t>
  </si>
  <si>
    <r>
      <t xml:space="preserve">Providing and laying reinforced cement concrete using  crush graded boulders 3/4 inch (19 mm) and down gauge, sand having a minimum works cube crushing strength of 3750 Ibs. per sq inch at 28 days with a mix not leaner than 1:1-1/2:3 </t>
    </r>
    <r>
      <rPr>
        <b/>
        <sz val="10"/>
        <rFont val="Arial"/>
        <family val="2"/>
      </rPr>
      <t xml:space="preserve">in straight beams, lintels cantilever beams </t>
    </r>
    <r>
      <rPr>
        <sz val="10"/>
        <rFont val="Arial"/>
        <family val="2"/>
      </rPr>
      <t>of required shape or section including M.S Plates form work and M.S pipe folding and its removal, compacting and curing etc. complete but excluding the cost of reinforcement, in basement and ground floor.</t>
    </r>
  </si>
  <si>
    <t>(114-50)
 +
(114-134)
+
(114-137)                                                
 +                                               
(114-163)</t>
  </si>
  <si>
    <r>
      <t xml:space="preserve">Providing and laying reinforced cement concrete using  crush graded boulders 3/4 inch (19 mm) and down gauge,sand having a minimum works cube crushing strength of 3750 Ibs. per sq inch at 28 days with a mix not leaner than 1:1-1/2:3 </t>
    </r>
    <r>
      <rPr>
        <b/>
        <sz val="10"/>
        <rFont val="Arial"/>
        <family val="2"/>
      </rPr>
      <t>in straight stairs and landing</t>
    </r>
    <r>
      <rPr>
        <sz val="10"/>
        <rFont val="Arial"/>
        <family val="2"/>
      </rPr>
      <t xml:space="preserve"> of required section including M.S Plates form work and M.S pipe folding and its removal, compacting and curing etc. complete but excluding the cost of reinforcement, in basement plinth and ground floor.</t>
    </r>
  </si>
  <si>
    <t>(114-55) 
+
(114-134)
+
(114-137)
+
(114-92)
+                                                                  
(114-164)</t>
  </si>
  <si>
    <r>
      <t xml:space="preserve">Providing and laying reinforced cement concrete using  crush graded boulders 3/4 inch (19 mm) and down gauge,sand having a minimum works cube crushing strength of 3750 Ibs. per sq inch at 28 days with a mix not leaner than 1:1-1/2:3 in </t>
    </r>
    <r>
      <rPr>
        <b/>
        <sz val="10"/>
        <rFont val="Arial"/>
        <family val="2"/>
      </rPr>
      <t>ordinary slab 3 inches (76 mm) to less than 5 inches (127 mm) thick</t>
    </r>
    <r>
      <rPr>
        <sz val="10"/>
        <rFont val="Arial"/>
        <family val="2"/>
      </rPr>
      <t xml:space="preserve"> including M.S Plates form work and M.S pipe folding  and its removal compacting and curing etc. complete but excluding the cost of reinforcement, in basement plinth and ground floor in first floor.</t>
    </r>
  </si>
  <si>
    <t>(114-56)
 +
(114-134)
+
(114-137)                                                 
+                                              
(114-164)</t>
  </si>
  <si>
    <r>
      <t xml:space="preserve">Providing and laying reinforced cement concrete using  crush graded boulders 3/4 inch (19 mm) and down gauge,sand having a minimum works cube crushing strength of 3750 Ibs. per sq inch at 28 days with a mix not leaner than 1:1-1/2:3 in </t>
    </r>
    <r>
      <rPr>
        <b/>
        <sz val="10"/>
        <rFont val="Arial"/>
        <family val="2"/>
      </rPr>
      <t>ordinary slab 5 inches to 6 inches (152 mm) thick</t>
    </r>
    <r>
      <rPr>
        <sz val="10"/>
        <rFont val="Arial"/>
        <family val="2"/>
      </rPr>
      <t xml:space="preserve"> including M.S Plates form work and M.S pipe folding  and its removal compacting and curing etc. complete but excluding the cost of reinforcement, in basement plinth and ground floor.</t>
    </r>
  </si>
  <si>
    <t>(114-57) 
+
(114-134)
+
(114-137)
+          
(114-164)</t>
  </si>
  <si>
    <r>
      <t>Providing and laying reinforced cement concrete using  crush graded boulders 3/4 inch (19 mm) and down gauge, sand having a minimum works cube crushing strength of 3750 Ibs. per sq inch at 28 days with a mix not leaner than 1:1-1/2:3 in</t>
    </r>
    <r>
      <rPr>
        <b/>
        <sz val="10"/>
        <rFont val="Arial"/>
        <family val="2"/>
      </rPr>
      <t xml:space="preserve"> ordinary slab more than 6 inches (152 mm) thick</t>
    </r>
    <r>
      <rPr>
        <sz val="10"/>
        <rFont val="Arial"/>
        <family val="2"/>
      </rPr>
      <t xml:space="preserve">  including M.S Plates form work and M.S pipe folding  and its removal compacting and curing etc. complete but excluding the cost of reinforcement, in Ground Floor</t>
    </r>
  </si>
  <si>
    <t xml:space="preserve">(114-55)
+
(114-136)
</t>
  </si>
  <si>
    <r>
      <t>Providing and laying reinforced cement concrete using screened graded bajri 3/4 inch (19 mm) and down gauge having a minimum works cube crushing strength of 2250 Ibs. per sq inch (15.52 N/mm</t>
    </r>
    <r>
      <rPr>
        <vertAlign val="superscript"/>
        <sz val="10"/>
        <rFont val="Arial"/>
        <family val="2"/>
      </rPr>
      <t>2</t>
    </r>
    <r>
      <rPr>
        <sz val="10"/>
        <rFont val="Arial"/>
        <family val="2"/>
      </rPr>
      <t>) at 28 days with a mix not leaner than 1:2:4 in ordinary slab 3 inches (76 mm) to less than 5" (127 mm) thick including form work and its removal compacting and curing etc, complete but excluding the cost of reinforcement, in basement plinth and ground floor.(Cabinets &amp; Vainty)</t>
    </r>
  </si>
  <si>
    <t>(114-55) 
+
(114-92)
+                                                                  
(114-136)</t>
  </si>
  <si>
    <t>(114-166)</t>
  </si>
  <si>
    <t>Providing and laying hard grade ribbed deformed (minimum yield point 60,000 psi) reinforcement bars with &amp; including the cost of straightening, cutting, bending, binding, wastage, and such overlaps as are not shown in the drawings, placing in position on cement concrete 1:2:4 precast or m.s. chairs, tying with binding wire, cost of chairs and wires etc. in all kinds of RCC work in foundation, basement, plinth and ground floor of building including septic tanks and under ground tanks and in projections for future extension .</t>
  </si>
  <si>
    <t>Kg</t>
  </si>
  <si>
    <t>(114-167)</t>
  </si>
  <si>
    <t>Providing and laying ribbed deformed steel reinforcement bars with guaranteed minimum yield stress of 40,000 psi with and including the cost of straightening, cutting, bending, binding, wastage, complete in all kinds of RCC work .</t>
  </si>
  <si>
    <t xml:space="preserve">(116-37)
+
(116-55)
</t>
  </si>
  <si>
    <t>Providing and laying 1st class burnt clay tiles of 9" X 4-1/2" X 1-1/2" size grouted with 1:3 cement mortar over 4" thick (avg) puddled earth compacted and smooth finished to slope mixed with bhoosa at the rate of one seer of bhoosa for one cft. of puddled earth in ground floor including flush pointing on tiles works with 1:3 cement mortar and curing complete. in First Floor</t>
  </si>
  <si>
    <t>(117-2)</t>
  </si>
  <si>
    <t>Providing and laying 1:4:8 cement concrete bed under floor using graded stone ballast 2" and down gauge with leveling and ramming, ramming, watering and curing etc. complete in ground floor.</t>
  </si>
  <si>
    <t>(117-10)</t>
  </si>
  <si>
    <t>Providing and laying terrazzo floor 1-1/4 inches (32 mm) thick consisting of 1/4 inch (6.4 mm) thicktopping 1:2 (one grey cement 2 approved marble chip No. 0 to 2) in ground floor over base of 1:2:4 (one cement 2 sand and 4 screened graded bajri) cement concrete 1 inch (25 m) thick laid in panels or pattern including form work, curing cutting, rubbing and polishing etc. complete.(Lecture Theatre)</t>
  </si>
  <si>
    <t>(117-46)
+
(117-77)</t>
  </si>
  <si>
    <r>
      <t xml:space="preserve">Providing and laying stairs / steps (in treads, rises ,mid stair landing &amp; external side) floor of </t>
    </r>
    <r>
      <rPr>
        <b/>
        <sz val="10"/>
        <rFont val="Arial"/>
        <family val="2"/>
      </rPr>
      <t>3/4 inch (19 mm) thick Granite tiles Pakistani origin more than 3 Sq.ft. upto 5 Sq.ft-</t>
    </r>
    <r>
      <rPr>
        <sz val="10"/>
        <rFont val="Arial"/>
        <family val="2"/>
      </rPr>
      <t xml:space="preserve"> (more than 0.28 Sq.m upto 0.46 Sq.m) size fine dressed on the surface, without winding in ground floor over 1 inch (25 mm) cement mortar 1:2 setting the marble tiles with grey cement slurry over lime mortar, jointing and washing the tiles with white cement slurry including curing, rubbing and polishing etc. complete including the cost of mortar.</t>
    </r>
  </si>
  <si>
    <t>%Sft.</t>
  </si>
  <si>
    <t>(117-58)
+
(117-77)</t>
  </si>
  <si>
    <r>
      <t xml:space="preserve">Providing and laying stairs / steps (in treads, rises and mid stair landing) floor of </t>
    </r>
    <r>
      <rPr>
        <b/>
        <sz val="10"/>
        <rFont val="Arial"/>
        <family val="2"/>
      </rPr>
      <t>1 inch (25 mm) thick white marble tiles more than 3 Sq.ft. upto 5 Sq.ft-</t>
    </r>
    <r>
      <rPr>
        <sz val="10"/>
        <rFont val="Arial"/>
        <family val="2"/>
      </rPr>
      <t xml:space="preserve"> (more than 0.28 Sq.m upto 0.46 Sq.m) size fine dressed on the surface, without winding in ground floor over 1 inch (25 mm) cement mortar 1:2 setting the marble tiles with grey cement slurry over lime mortar, jointing and washing the tiles with white cement slurry including curing, rubbing and polishing etc. complete including the cost of mortar.</t>
    </r>
  </si>
  <si>
    <t>(117-75)</t>
  </si>
  <si>
    <t>Extra for making nosing of treads as per design and instructions of the Engineer-in-Charge ..</t>
  </si>
  <si>
    <t xml:space="preserve">(117-117)
</t>
  </si>
  <si>
    <t>Proving and laying floor 1 inch (25 mm) thick of cement tiles 12" X 12" X 1" (1/2 inch toping 1/2 inch base) or 305 mm X 305 mm X 25 mm (13 mm topping 12 mm base) in grey cement with pigment of dark shade in ground floor over 1 inch (25 mm) lime mortar 1:2 (one lime two sand) including setting the tiles with grey cement slurry over lime mortar, jointing and washing the tiles with grey cement slurry including grinding, rubbing, polishing and curing etc. complete including the cost of mortar .</t>
  </si>
  <si>
    <t>(117-172)</t>
  </si>
  <si>
    <t>Providing and fixing wooden flooring in best quality imported teak wood planks 3/4 inch (19 mm) thick rebated including fixing with brass screws on deodar wood battens 1-1/2 inches X 2 inches (38 mm X 51 mm) placed at 12 inches (305 mm) centre to centre and filling the gap between planks and concrete base with bitumen and sand mixed in the ratio 9 Ibs. (4.1 Kg) of bitumen to one cft, (0.028 cum) of sand etc. complete in any floor..</t>
  </si>
  <si>
    <t>Sft.</t>
  </si>
  <si>
    <t>(117-186)</t>
  </si>
  <si>
    <t>Providing &amp; laying light/colour unglazed vitrified porcelain tiles (polished) not exceeding 1600 Sq. cm and upto 3600 Sqcm each on walls &amp; floors foreign make (Italian or equivalent except China make) in any floor laid with dry bond (stile bond) over on 1" thick cement mortar (1:3) including jointing the tiles with joint filler of approved qualityas per direction of the Engineer incharge.</t>
  </si>
  <si>
    <t>(119-06)</t>
  </si>
  <si>
    <t>Providing and fixing double leaf steel doors made to crittal or equivalent standard and of approved sections fully panelled with M. S. Sheet of 16 gauge painted with two coats of red oxide paint including using approved brass section oxidized fitting iron lugs, cutting holes and making good damages to walls etc. complete as required in any  floor.</t>
  </si>
  <si>
    <t>(119-61)</t>
  </si>
  <si>
    <r>
      <t xml:space="preserve">Providing and fixing fully glazed </t>
    </r>
    <r>
      <rPr>
        <b/>
        <sz val="10"/>
        <rFont val="Arial"/>
        <family val="2"/>
      </rPr>
      <t xml:space="preserve">Bronze anodized or Powder Coated </t>
    </r>
    <r>
      <rPr>
        <sz val="10"/>
        <rFont val="Arial"/>
        <family val="2"/>
      </rPr>
      <t xml:space="preserve">aluminum fixed windows partition as per British standard manufactured by </t>
    </r>
    <r>
      <rPr>
        <b/>
        <sz val="10"/>
        <rFont val="Arial"/>
        <family val="2"/>
      </rPr>
      <t xml:space="preserve">Lucky, Alcop, Krudson, Pakistan Cables and A.C.P. </t>
    </r>
    <r>
      <rPr>
        <sz val="10"/>
        <rFont val="Arial"/>
        <family val="2"/>
      </rPr>
      <t xml:space="preserve">(fixing through their approved fabricators), Deluxe model box section 101.76mm x 44.5mm and </t>
    </r>
    <r>
      <rPr>
        <b/>
        <sz val="10"/>
        <rFont val="Arial"/>
        <family val="2"/>
      </rPr>
      <t xml:space="preserve">2mm </t>
    </r>
    <r>
      <rPr>
        <sz val="10"/>
        <rFont val="Arial"/>
        <family val="2"/>
      </rPr>
      <t>thick including the cost of aluminum, fitting, with all accessories cutting hole etc. and making good damages to walls etc. complete  as required in any floor as per direction of engineer-in-charge, but excluding the cost of glass pans.</t>
    </r>
  </si>
  <si>
    <t>(119-88)</t>
  </si>
  <si>
    <r>
      <t xml:space="preserve">Providing and fixing fully glazed </t>
    </r>
    <r>
      <rPr>
        <b/>
        <sz val="10"/>
        <rFont val="Arial"/>
        <family val="2"/>
      </rPr>
      <t>Bronz anodized or Powder Coated</t>
    </r>
    <r>
      <rPr>
        <sz val="10"/>
        <rFont val="Arial"/>
        <family val="2"/>
      </rPr>
      <t xml:space="preserve"> aluminium Swing door with frame as per British standard manufactured by </t>
    </r>
    <r>
      <rPr>
        <b/>
        <sz val="10"/>
        <rFont val="Arial"/>
        <family val="2"/>
      </rPr>
      <t>Lucky,Alcop, Krudson, Pakistan cable and A.C.P.</t>
    </r>
    <r>
      <rPr>
        <sz val="10"/>
        <rFont val="Arial"/>
        <family val="2"/>
      </rPr>
      <t xml:space="preserve"> (fixing through their approved fabricators), Deluxe model section, 76.2mm x 38.1mm and 2mm thick including the aluminium fittings, with all accessories cutting hole etc. and making good damages to walls etc. complete  as required in any floor as per direction of engineer-in-charge, but excluding the cost of glass pans.</t>
    </r>
  </si>
  <si>
    <t>(119-97)</t>
  </si>
  <si>
    <r>
      <t xml:space="preserve">Providing and fixing fully glazed </t>
    </r>
    <r>
      <rPr>
        <b/>
        <sz val="10"/>
        <rFont val="Arial"/>
        <family val="2"/>
      </rPr>
      <t xml:space="preserve">Bronze anodized or Powder Coated </t>
    </r>
    <r>
      <rPr>
        <sz val="10"/>
        <rFont val="Arial"/>
        <family val="2"/>
      </rPr>
      <t xml:space="preserve">aluminum Sliding windows as per British standard manufactured by </t>
    </r>
    <r>
      <rPr>
        <b/>
        <sz val="10"/>
        <rFont val="Arial"/>
        <family val="2"/>
      </rPr>
      <t xml:space="preserve">Lucky, Alcop, Krudson, Pakistan Cables and A.C.P. </t>
    </r>
    <r>
      <rPr>
        <sz val="10"/>
        <rFont val="Arial"/>
        <family val="2"/>
      </rPr>
      <t xml:space="preserve">(fixing through their approved fabricators), prime model box section 101mm x 30mm and </t>
    </r>
    <r>
      <rPr>
        <b/>
        <sz val="10"/>
        <rFont val="Arial"/>
        <family val="2"/>
      </rPr>
      <t xml:space="preserve">2mm </t>
    </r>
    <r>
      <rPr>
        <sz val="10"/>
        <rFont val="Arial"/>
        <family val="2"/>
      </rPr>
      <t>thick including the cost of aluminum netting ,fitting, with all accessories cutting hole etc. and making good damages to walls etc. complete  as required in any floor as per direction of engineer-in-charge, but excluding the cost of glass pans.</t>
    </r>
  </si>
  <si>
    <t>(119-121)</t>
  </si>
  <si>
    <t>Providing and fixing Tinted  glass panes 5mm thick to M.S. Box pipe / Aluminium doors, windows and ventilators  etc including the cost of labour but excluding the cost of M.S. square pipe beading, rubber packing and screw in any floor at any height.</t>
  </si>
  <si>
    <t>(120-63)</t>
  </si>
  <si>
    <t>Providing and fixing 1-1/2 inches (38 mm) thick solid core deodar wood flushed veneered door shutters, with and including the cost of commercial plywood facing 3 mm. thick (3 ply) on both faces, fixed over best quality deodar wood frame 2 inches wide alround 6 inches wide lock rail and 2nd class deodar wood solid core, i/c., 1/4 inch thick best quality deodar wood lipping on al! sides as per approved drawing, manufactured under power driven hydraulic press, including the cost of approved iron fittings but excluding the cost of handles and locking arrangement.</t>
  </si>
  <si>
    <t>(121-70)</t>
  </si>
  <si>
    <t>Providing and fixing with brass screws or specially supplied screws hydraulic door closer Rayobi or approved design No. 72, Japan make, cutting wood etc., to required shape and size as per direction of engineer-in-charge .</t>
  </si>
  <si>
    <t>(121-84)</t>
  </si>
  <si>
    <t>Providing and fixing with brass screws door Alpha lock with handle of approved design (Taiwian make), cutting wood etc., to required shape and size with two operating keys as per direction of the Engineer-in-Charge.</t>
  </si>
  <si>
    <t>(122-2)</t>
  </si>
  <si>
    <t>1/4" thick cement plaster 1:4 on soffits  of ceiling cantilever slabs sides and soffits of beams etc. in basement mezzanine and ground floor including making edges corners and curing etc. complete.</t>
  </si>
  <si>
    <t xml:space="preserve">(122-4)
</t>
  </si>
  <si>
    <t>1/2" (13 mm) thick cement plaster 1:4 on walls and columns etc. in basement, plinth, mezzanine and ground floor including making edges, corners, and curing etc., complete .</t>
  </si>
  <si>
    <t>(122-161)</t>
  </si>
  <si>
    <t>Painting with Robbialac supper gloss synthetic (matt) enamel paint of approved make and shade two coats over and including the cost of one priming coat complete over plastered surface at any height in any floor .</t>
  </si>
  <si>
    <t>(122-162)</t>
  </si>
  <si>
    <t xml:space="preserve">Painting with (ICI) Dulux Plastic emulsion paint VIP of approved shade two coats over and including the cost  of one priming  coat complete over plastered surface at any height in any floor.      </t>
  </si>
  <si>
    <t>(122-172)</t>
  </si>
  <si>
    <t>Painting three coats with weather shield paint deluxe (ICI) make of approved shade on plaster surface (External) and  including the cost of cleaning the surface, sand papering etc. complete at any height in any floor.</t>
  </si>
  <si>
    <t>(122-189)</t>
  </si>
  <si>
    <t>Applying French or spirit polishing, two coat of approved make on wood work at any height in any floor .</t>
  </si>
  <si>
    <t>(124-170)</t>
  </si>
  <si>
    <t xml:space="preserve">Providing and laying 3/8"(9mm) thick Marble patties (Panel strips) upto 1" depth in floor and dado of any description in all floors.
</t>
  </si>
  <si>
    <t>(124-185)</t>
  </si>
  <si>
    <t>Providing and fixing Dampa ceiling aluminum, China make  2' x 2' tiles/ strip ceiling including all accessories i.e,plump, rod etc complete as required in any floor.</t>
  </si>
  <si>
    <t>(124-187)</t>
  </si>
  <si>
    <t>Providing and fixing mineral fiber tiles 2' x 2' x 3/4" ceiling including T &amp; L angle hanger clips jointing clips and G.I Wire etc complete as required in any floor.</t>
  </si>
  <si>
    <t>(124-192)</t>
  </si>
  <si>
    <t xml:space="preserve">P/F  kitchen cabinet  wall mounted of 3/4" thick laminated board with best quality deodar wood frame and beading 1/8" thick hard board backing required section in approved pattern etc fixed on wall with rawal pugs,screws i/c  the cost of gule , nails,screws, piano hinges, handles and painting or polishing etc as drawing complete all as respects. </t>
  </si>
  <si>
    <t>(124-193)</t>
  </si>
  <si>
    <t xml:space="preserve">P/F  kitchen cabinet floor mounted of 3/4" thick laminated board with best quality deodar wood frame and beading required section in approved pattern etc fixed on floor with rawal pugs,screws i/c  the cost of gule , nails,screws, piano hinges, handles and painting or polishing etc as drawing complete all as respects. </t>
  </si>
  <si>
    <t>(124-199)</t>
  </si>
  <si>
    <t>Providing and carrying out Termite proofing in foundations, under floors and wood work surface with a solution using of control TC with water and spraying the solution of the area to be  treated as completed as per direction of Engineer Incharge.</t>
  </si>
  <si>
    <t>(124-202)</t>
  </si>
  <si>
    <t xml:space="preserve">Providing &amp; fixing 2" dia stainless steel pipe (18 gauge) railing along with 4 Nos 3/4 dia paralled pipe having S/S pipe vertical post 2" dia at 3 ft C/C average spacing and 4" dia vertical post at start turing and end point including cost of labour, welding charges fitting &amp; fixing in marble floor and wall etc complete the as per direction of the Engineer Incharge. </t>
  </si>
  <si>
    <t>(127-30)</t>
  </si>
  <si>
    <t xml:space="preserve">Supplying and laying  machine crushed  2" to 1/2" (51 mm to 13 mm)  stone ballast of approved grade and quality in sub-base or base courses in required grade and camber and compacting to the required density by approved mechanical means (Vibratory Roller, Road Packer and Smooth Wheel Roller etc.) including watering with all lead and lift complete (actual compacted depth shall be considered for payment)  </t>
  </si>
  <si>
    <t>(134-2)</t>
  </si>
  <si>
    <t>Cartage of sand, bajri, lime, surkhi, murum, manure, earth, building rubbish including loading, unloading and stacking etc. at site:</t>
  </si>
  <si>
    <t>1 miles (1.6 km) lead.</t>
  </si>
  <si>
    <t>3 miles (4.8 km) lead.</t>
  </si>
  <si>
    <t>A2.</t>
  </si>
  <si>
    <t>Supplying stacking and filling sand of approved quality from outside sources in foundation, trenches, plinth or under floor, etc. including dressing, watering and consolidation by ramming in layers not exceeding 9 inches (229 mm) in depth to full compaction and lift upto 5 feet (1 .52 m).Toilet</t>
  </si>
  <si>
    <t xml:space="preserve">(109-62)                 +                                             (109-123)                  </t>
  </si>
  <si>
    <t>Providing and laying in situ 1:2:4 (1 cement 2 sand and 4 coarse aggregate) cement concrete using screened graded bajri 3/4 inch (19 mm) and down gauge in any shape in superstructure including compacting, curing, cost of form work and its removal etc. complete  in ground floor.(Roof treatment)</t>
  </si>
  <si>
    <t xml:space="preserve">(114-31)              +                 (114-134)                 +                  (114-137)                                            </t>
  </si>
  <si>
    <r>
      <t xml:space="preserve">Providing and laying reinforced cement concrete using  crush graded boulders 3/4 inch (19 mm) and down gauge,sand having a minimum works cube crushing strength of 3750 Ibs. per sq inch at 28 days with a mix not leaner than 1:1-1/2:3 </t>
    </r>
    <r>
      <rPr>
        <b/>
        <sz val="10"/>
        <rFont val="Arial"/>
        <family val="2"/>
      </rPr>
      <t>in straight walls</t>
    </r>
    <r>
      <rPr>
        <sz val="10"/>
        <rFont val="Arial"/>
        <family val="2"/>
      </rPr>
      <t>, vertical fins etc.4 inches (127 mm) to 6 inches (152 mm) thick including  M.S Plates form work and M.S pipe folding and its removal, compacting and curing etc. complete but excluding the cost of reinforcement, in Grond floor.</t>
    </r>
  </si>
  <si>
    <t>(119-05)</t>
  </si>
  <si>
    <t>Providing and fixing single leaf steel doors made to crittal or equivalent standard and of approved sections fully panelled with M. S. Sheet of 16 gauge painted with two coats of red oxide paint including using approved brass section oxidized fitting iron lugs, cutting holes and making good damages to walls etc. complete as required in any  floor.</t>
  </si>
  <si>
    <t>A3.</t>
  </si>
  <si>
    <t>(119-38)</t>
  </si>
  <si>
    <t>Providing M. S. tees, angles and flats including fixing in position etc. complete in ground floor.</t>
  </si>
  <si>
    <t>(122-08)
+
(122-37)</t>
  </si>
  <si>
    <t>3/4" (19 mm) thick cement plaster 1:4 on walls and columns etc. in basement, plinth, mezzanine and ground floor including making edges, corners, and curing etc.complete.(With Grooves)</t>
  </si>
  <si>
    <t>(124-203)</t>
  </si>
  <si>
    <t>Providing and fixing G.I Razor wire 18 gauge 1'-6" at 6" center to center with double razor and 1/4 inch dia G.I wire bars at top and bottom etc complete as per direction of the Engineer incharge.</t>
  </si>
  <si>
    <t>P.Kg</t>
  </si>
  <si>
    <t>A4.</t>
  </si>
  <si>
    <t>UNDER GROUND WATER TANK,MANHOLE,VALVE CHAMBER &amp; DRAIN</t>
  </si>
  <si>
    <t xml:space="preserve">(103-10) 
</t>
  </si>
  <si>
    <t>Excavation for raft foundations, underground tanks and septic tanks (rectangular or square) in all kinds of soil (except gravelly and murum soil wet silt, clay or mud, conglomeration of gravel and boulders, soft, sandy or disintegrated and hard rock) and back filling the excavated material all round the trenches including breaking clods, watering, consolidation by ramming in layers not exceeding 9 inches (229 mm) in depth to full compaction, dressing and disposal of surplus excavated stuff as directed, lead up to one chain (30.5 R.m) and lift upto 5 feet (1.52 m).</t>
  </si>
  <si>
    <t>(103-28)</t>
  </si>
  <si>
    <t>5'-00" to 8'-00" Depth</t>
  </si>
  <si>
    <t>8'-00" to 11'-00" Depth</t>
  </si>
  <si>
    <t>11'-00" to 14'-00" Depth</t>
  </si>
  <si>
    <t>14'-00" to 17'-00" Depth</t>
  </si>
  <si>
    <t>17'-00" to 20'-00" Depth</t>
  </si>
  <si>
    <t xml:space="preserve">(106-12)
</t>
  </si>
  <si>
    <t>Providing and laying in situ 1:3:6 (1 cement 3 sand and 6 coarse aggregate) cement concrete  using crushed graded boulders 3/4 inch (19 mm) and down gauge in foundation, basement and plinth  including form work ,compacting, curing and its removal of form work etc., complete,  foundation and basement up to 5 feet (1.52 m) depth and plinth up to 4 feet (1.2 m) height from ground level.(Benching)</t>
  </si>
  <si>
    <t>(114-99)             +                (114-134)
+
(114-137)                     +                                        (114-162)</t>
  </si>
  <si>
    <r>
      <t xml:space="preserve">Providing and laying reinforced cement concrete using crush graded boulders 3/4 inch (19 mm) and down gauge, sand having a minimum works  cube crushing strength of 3750 Ibs. per sq inch at 28 days with a mix not leaner than 1:1-1/2:3  in </t>
    </r>
    <r>
      <rPr>
        <b/>
        <sz val="10"/>
        <rFont val="Arial"/>
        <family val="2"/>
      </rPr>
      <t>foundation or bottom slab of rectangular underground tank</t>
    </r>
    <r>
      <rPr>
        <sz val="10"/>
        <rFont val="Arial"/>
        <family val="2"/>
      </rPr>
      <t xml:space="preserve"> including (M.S Plates) form works and its removal, levelling, compacting and curing etc. complete but excluding the cost of reinforcement.</t>
    </r>
  </si>
  <si>
    <t>(114-101)             +                (114-134)
+
(114-137)                     +                                   (114-162)</t>
  </si>
  <si>
    <r>
      <t xml:space="preserve">Providing and laying reinforced cement concrete using crush graded boulders 3/4 inch (19 mm) and down gauge, sand having a minimum works  cube crushing strength of 3750 Ibs. per sq inch at 28 days with a mix not leaner than 1:1-1/2:3  in walls of rectangular </t>
    </r>
    <r>
      <rPr>
        <b/>
        <sz val="10"/>
        <rFont val="Arial"/>
        <family val="2"/>
      </rPr>
      <t>underground water</t>
    </r>
    <r>
      <rPr>
        <sz val="10"/>
        <rFont val="Arial"/>
        <family val="2"/>
      </rPr>
      <t xml:space="preserve"> </t>
    </r>
    <r>
      <rPr>
        <b/>
        <sz val="10"/>
        <rFont val="Arial"/>
        <family val="2"/>
      </rPr>
      <t>tank</t>
    </r>
    <r>
      <rPr>
        <sz val="10"/>
        <rFont val="Arial"/>
        <family val="2"/>
      </rPr>
      <t xml:space="preserve"> including (M.S Plates) form works and its removal, compacting and curing etc. complete, but excluding the cost of reinforcement.</t>
    </r>
  </si>
  <si>
    <t>(114-104)             +                (114-134)
+
(114-137)                     +                                         (114-162)</t>
  </si>
  <si>
    <r>
      <t>Providing and laying reinforced cement concrete using crush graded boulders 3/4 inch (19 mm) and down gauge, Lawrencepur sand having a minimum works  cube crushing strength of 3750 Ibs. per sq inch at 28 days with a mix not leaner than 1:1-1/2:3  in</t>
    </r>
    <r>
      <rPr>
        <b/>
        <sz val="10"/>
        <rFont val="Arial"/>
        <family val="2"/>
      </rPr>
      <t xml:space="preserve"> top slab of rectangular underground water</t>
    </r>
    <r>
      <rPr>
        <sz val="10"/>
        <rFont val="Arial"/>
        <family val="2"/>
      </rPr>
      <t xml:space="preserve"> </t>
    </r>
    <r>
      <rPr>
        <b/>
        <sz val="10"/>
        <rFont val="Arial"/>
        <family val="2"/>
      </rPr>
      <t xml:space="preserve">tank or septic tank </t>
    </r>
    <r>
      <rPr>
        <sz val="10"/>
        <rFont val="Arial"/>
        <family val="2"/>
      </rPr>
      <t>including (M.S Plates) form works and its removal, compacting and curing etc. complete, but excluding the cost of reinforcement..</t>
    </r>
  </si>
  <si>
    <t xml:space="preserve">(114-99)         
  +
(114-136)    
 </t>
  </si>
  <si>
    <r>
      <t>Providing and laying reinforced cement concrete using  crush graded boulders 3/4 inch (19 mm) and down gauge, sand having a minimum works cube crushing strength of 2250 Ibs. per sq inch at 28 days with a mix not leaner than 1:2:4</t>
    </r>
    <r>
      <rPr>
        <b/>
        <sz val="10"/>
        <color indexed="8"/>
        <rFont val="Arial"/>
        <family val="2"/>
      </rPr>
      <t xml:space="preserve"> </t>
    </r>
    <r>
      <rPr>
        <sz val="10"/>
        <color indexed="8"/>
        <rFont val="Arial"/>
        <family val="2"/>
      </rPr>
      <t>in foundation or bottom slab of</t>
    </r>
    <r>
      <rPr>
        <b/>
        <sz val="10"/>
        <color indexed="8"/>
        <rFont val="Arial"/>
        <family val="2"/>
      </rPr>
      <t xml:space="preserve"> </t>
    </r>
    <r>
      <rPr>
        <sz val="10"/>
        <color indexed="8"/>
        <rFont val="Arial"/>
        <family val="2"/>
      </rPr>
      <t>rectangular underground tank</t>
    </r>
    <r>
      <rPr>
        <b/>
        <sz val="10"/>
        <color indexed="8"/>
        <rFont val="Arial"/>
        <family val="2"/>
      </rPr>
      <t xml:space="preserve">  </t>
    </r>
    <r>
      <rPr>
        <sz val="10"/>
        <color indexed="8"/>
        <rFont val="Arial"/>
        <family val="2"/>
      </rPr>
      <t>including form works and its removal, compacting and curing etc. complete, but excluding the cost of reinforcement.</t>
    </r>
    <r>
      <rPr>
        <b/>
        <sz val="10"/>
        <color indexed="8"/>
        <rFont val="Arial"/>
        <family val="2"/>
      </rPr>
      <t>(Manhole &amp; Drain)</t>
    </r>
  </si>
  <si>
    <t xml:space="preserve">(114-101)                                +
(114-136)                           </t>
  </si>
  <si>
    <r>
      <t xml:space="preserve">Providing and laying reinforced cement concrete using  crush graded boulders 3/4 inch (19 mm) and down gauge,sand having a minimum works cube crushing strength of 2250 Ibs. per sq inch at 28 days with a mix not leaner than 1:2:4 in </t>
    </r>
    <r>
      <rPr>
        <sz val="10"/>
        <color indexed="8"/>
        <rFont val="Arial"/>
        <family val="2"/>
      </rPr>
      <t>walls of rectangular</t>
    </r>
    <r>
      <rPr>
        <b/>
        <sz val="10"/>
        <color indexed="8"/>
        <rFont val="Arial"/>
        <family val="2"/>
      </rPr>
      <t xml:space="preserve"> </t>
    </r>
    <r>
      <rPr>
        <sz val="10"/>
        <color indexed="8"/>
        <rFont val="Arial"/>
        <family val="2"/>
      </rPr>
      <t>underground water tank or septic tank including form works and its removal, compacting and curing etc. complete, but excluding the cost of reinforcement.</t>
    </r>
    <r>
      <rPr>
        <b/>
        <sz val="10"/>
        <color indexed="8"/>
        <rFont val="Arial"/>
        <family val="2"/>
      </rPr>
      <t>(Manhole &amp; Drain)</t>
    </r>
  </si>
  <si>
    <t xml:space="preserve">(114-104)                                +
(114-136)                                        </t>
  </si>
  <si>
    <r>
      <t xml:space="preserve">Providing and laying reinforced cement concrete using  crush graded boulders 3/4 inch (19 mm) and down gauge, sand having a minimum works cube crushing strength of 2250 Ibs. per sq inch at 28 days with a mix not leaner than 1:2:4 in </t>
    </r>
    <r>
      <rPr>
        <sz val="10"/>
        <color indexed="8"/>
        <rFont val="Arial"/>
        <family val="2"/>
      </rPr>
      <t>top slab of rectangular</t>
    </r>
    <r>
      <rPr>
        <b/>
        <sz val="10"/>
        <color indexed="8"/>
        <rFont val="Arial"/>
        <family val="2"/>
      </rPr>
      <t xml:space="preserve"> </t>
    </r>
    <r>
      <rPr>
        <sz val="10"/>
        <color indexed="8"/>
        <rFont val="Arial"/>
        <family val="2"/>
      </rPr>
      <t>underground water tank</t>
    </r>
    <r>
      <rPr>
        <b/>
        <sz val="10"/>
        <color indexed="8"/>
        <rFont val="Arial"/>
        <family val="2"/>
      </rPr>
      <t xml:space="preserve"> </t>
    </r>
    <r>
      <rPr>
        <sz val="10"/>
        <color indexed="8"/>
        <rFont val="Arial"/>
        <family val="2"/>
      </rPr>
      <t>or septic tank its removal, compacting and curing ate. complete but excluding the cost of reinforcement.</t>
    </r>
    <r>
      <rPr>
        <b/>
        <sz val="10"/>
        <color indexed="8"/>
        <rFont val="Arial"/>
        <family val="2"/>
      </rPr>
      <t>(Manhole &amp; Drain)</t>
    </r>
  </si>
  <si>
    <t xml:space="preserve">(117-6)                      +                    (114-136)                  </t>
  </si>
  <si>
    <r>
      <t xml:space="preserve">Providing, and laying </t>
    </r>
    <r>
      <rPr>
        <b/>
        <sz val="10"/>
        <rFont val="Arial"/>
        <family val="2"/>
      </rPr>
      <t xml:space="preserve">floors of 2 inches </t>
    </r>
    <r>
      <rPr>
        <sz val="10"/>
        <rFont val="Arial"/>
        <family val="2"/>
      </rPr>
      <t xml:space="preserve">(51 mm) thick 1:2:4  (1 cement 2 sand and 4 coarse aggregate) cement concrete using crush graded boulders 3/4 inches (19 mm) and down gauge  in </t>
    </r>
    <r>
      <rPr>
        <b/>
        <sz val="10"/>
        <rFont val="Arial"/>
        <family val="2"/>
      </rPr>
      <t>ground floor</t>
    </r>
    <r>
      <rPr>
        <sz val="10"/>
        <rFont val="Arial"/>
        <family val="2"/>
      </rPr>
      <t xml:space="preserve"> laid in panels including form work, consolidation, finishing, curing etc. complete.</t>
    </r>
  </si>
  <si>
    <t>(118-2)</t>
  </si>
  <si>
    <t>Providing and laying dado and skirting with 1/2 inch (13 mm) thick cement plaster 1:3 in ground floor including finishing smooth with a floating coat of neat cement, rounding corners and curing etc. complete..</t>
  </si>
  <si>
    <t>(119-37)</t>
  </si>
  <si>
    <r>
      <t>Providing rolled steel Joists and channels including hoisting and fixing in position in cement concrete in ground floor but excluding cost of cement concrete.(</t>
    </r>
    <r>
      <rPr>
        <b/>
        <sz val="10"/>
        <color indexed="8"/>
        <rFont val="Arial"/>
        <family val="2"/>
      </rPr>
      <t>Steel</t>
    </r>
    <r>
      <rPr>
        <sz val="10"/>
        <color indexed="8"/>
        <rFont val="Arial"/>
        <family val="2"/>
      </rPr>
      <t xml:space="preserve"> </t>
    </r>
    <r>
      <rPr>
        <b/>
        <sz val="10"/>
        <color indexed="8"/>
        <rFont val="Arial"/>
        <family val="2"/>
      </rPr>
      <t>Girder as shown in drawing</t>
    </r>
    <r>
      <rPr>
        <sz val="10"/>
        <color indexed="8"/>
        <rFont val="Arial"/>
        <family val="2"/>
      </rPr>
      <t>)</t>
    </r>
  </si>
  <si>
    <t>(119-47)</t>
  </si>
  <si>
    <t>Providing &amp; fixing single leaf hung steel Windows and ventilators made of M.S. pipe (18 gauge) of approved section comprising of frame L-section l-1/2" x l-l/2" shutter frame ofT-Section 2"xl" and l/2"xl/2" M.S. pipe beading for fixing glass panes, clamping the screws at 4 inches center to center, rubber packing for glazing, painted two coats with red oxide paint including using iron lugs, cutting holes and making good damages to walls etc. complete as required in any floor but excluding the cost of glass panes.</t>
  </si>
  <si>
    <t>(119-51)</t>
  </si>
  <si>
    <t>Providing and fixing square pipe railing size l-l/2" x l-l/2" of 16 gauge comprising vertically posts and horizontal bracing of M.S. square pipe of same size as per design including cost of cutting fitting including embedding the braces and posts in floor and walls and making good with cement concrete 1:2:4 in any floor..</t>
  </si>
  <si>
    <t>(124-97)</t>
  </si>
  <si>
    <t>Providing and fixing PVC ribbed water stops 9" (229 mm) wide in vertical or horizontal expansion joints including cutting or jointing etc., complete in all floors.</t>
  </si>
  <si>
    <t>(132-2)</t>
  </si>
  <si>
    <t>A5.</t>
  </si>
  <si>
    <t>STRUCTURAL STEEL WORKS</t>
  </si>
  <si>
    <t>Ref. Spec. No. 3000, 6700</t>
  </si>
  <si>
    <t>Providing and fixing in position 22 gauge expanded metal lath on areas as specified in joints etc. under plaster.</t>
  </si>
  <si>
    <t>Supply and Fixing MS Sheet 16 guage(10'' x 2'') box type chowkats including fixing in position with all charges for Hold fast, Hinges and Painting etc.</t>
  </si>
  <si>
    <t>12mm-th. tempered Glass Partition wall as per approved manufacturer or as per approved manufactured including all fittings and fixtures as per approved shop drawings complete in all respect.</t>
  </si>
  <si>
    <t>Providing and fixing fiber roof of 5 ply fiber sheet and 2" x 2" M.S Box pipe 16 gauge main frame beams and centeal bracing 2" x 2" at 24" c/c diagonal and 2" x 2" support upto 2 feet c/c cutting fitting, welding painting etc, complete as par direction of engineer incharge.</t>
  </si>
  <si>
    <t>WATER PROOFING &amp; PAINTING</t>
  </si>
  <si>
    <t>Ref. Spec. No. 6411</t>
  </si>
  <si>
    <t xml:space="preserve">Providing and applying 2 coat of Sika seal 105 on floor, complete in all respects and as directed by the Engineer's Incharge. </t>
  </si>
  <si>
    <t>Water proofing treatment of roof slab comprising one layer of  2mm  thick bituminous membrane over primer coated surface  as per manufacturers specifications</t>
  </si>
  <si>
    <t>FLOOR &amp; WALL FINISHES</t>
  </si>
  <si>
    <t>Ref. Spec. No. 6531, 6600</t>
  </si>
  <si>
    <t>1" thick (minimum) chemically pre-polished marble slabs on vanity and counter tops of premimum quality available in the market and as approved by the Engineer (of approved colour/shade/texture), with rounded edges, jointed and pointed in 1:2 cement sand mortar (white cement with imported colour pigments) and grouted with 1:3 cement sand grout and base, including cutting, etc, complete.</t>
  </si>
  <si>
    <t>Providing &amp; fixing Carpet tile approved design /colour/shade/texture on floor fixed using approved adhesive complete in all respects.(Lecture Theatre)</t>
  </si>
  <si>
    <t xml:space="preserve">CARPENTRY, JOINERY </t>
  </si>
  <si>
    <t>Ref. Spec. No. 4600, 6250, 6700</t>
  </si>
  <si>
    <t>Providing &amp; fixing uPVC white color full body doors with UPVC frame and chowkat including, locks and all hardware fittings, etc. complete in all respects</t>
  </si>
  <si>
    <t>PLAIN AND REINFORCED CONCRETE</t>
  </si>
  <si>
    <t>Ref. Spec. No. 2100, 2300</t>
  </si>
  <si>
    <t>Providing and laying reinforced cement concrete using concrete (1:3:6) in Stub columns on 2nd/3rd  floor using O.P Cement, form work, curing etc. complete in all respects.</t>
  </si>
  <si>
    <t>Cft.</t>
  </si>
  <si>
    <t>A6.</t>
  </si>
  <si>
    <t>Provide &amp; Fabricating and fixing in position steel gate &amp; wicket gate as per design and details shown on drawing and approved by the engineer including cutting, welding, bending, fabricating, red oxide and enamel painting,  rollers, rolling track, Locking arrangments etc. complete in all respects. (Gate)</t>
  </si>
  <si>
    <t>A7.</t>
  </si>
  <si>
    <t>A8.</t>
  </si>
  <si>
    <t>Supply and installation of Mild steel grating cover with frame on drain including all fittings for complete installation of following clear widths.9" to 12" wide L1 11/2" x11/2"x1/4" thick L2 11/2" x11/2"x1/4 thick &amp; 1/2" M/S bar @ 4" c/c.</t>
  </si>
  <si>
    <t>A1.</t>
  </si>
  <si>
    <t>BUILDING CIVIL WORKS</t>
  </si>
  <si>
    <t>GUARD ROOM &amp; GATE CIVIL WORKS</t>
  </si>
  <si>
    <t>BOUNDARY WALL</t>
  </si>
  <si>
    <t>BUILDING WORKS</t>
  </si>
  <si>
    <t>(109-62)
+(109-75)
+(109-76)
+(109-123)</t>
  </si>
  <si>
    <t>(110-34)
+(110-70)
+(110-94)</t>
  </si>
  <si>
    <t>(110-34)
+ (110-70)                  + (110-71)
+ (110-94)</t>
  </si>
  <si>
    <t>(110-44)
+ (110-70)
+ (110-94)</t>
  </si>
  <si>
    <t>(110-44)
+ (110-70)
+ (110-71)
+ (110-94)</t>
  </si>
  <si>
    <t>(114-24)
+ (114-134)
+ (114-137)
+ (114-92)
+ (114-161)</t>
  </si>
  <si>
    <t>(114-24) 
+ (114-134)
+ (114-137)
+ (114-92)
 + (114-93) 
+ (114-161)</t>
  </si>
  <si>
    <t xml:space="preserve">(114-31)
+ (114-134) 
+ (114-137)
+ (114-92)  
+ (114-162) </t>
  </si>
  <si>
    <t xml:space="preserve">(114-31)
+ (114-134) 
+ (114-137)
+ (114-92) 
+ (114-93) 
+ (114-162) </t>
  </si>
  <si>
    <t>(114-38) 
+ (114-134)
+ (114-137)
+ (114-92)
+ (114-163)</t>
  </si>
  <si>
    <t>(114-38) 
+ (114-134)
+ (114-137)
+ (114-92)
+ (114-93)                                
 + (114-163)</t>
  </si>
  <si>
    <t>(114-56) 
+ (114-134)
+ (114-137)
+ (114-92)
+ (114-164)</t>
  </si>
  <si>
    <t>(114-56)
+ (114-134)
+ (114-137)
+ (114-92)
+ (114-93)
+ (114-164)</t>
  </si>
  <si>
    <t>(114-57) 
+ (114-134)
+ (114-137)
+ (114-92)
+ (114-164)</t>
  </si>
  <si>
    <t>(114-166)
+ (114-174)</t>
  </si>
  <si>
    <t>(114-166)
+ (114-174)
+ (114-175)</t>
  </si>
  <si>
    <t>(114-167)
+ (114-174)</t>
  </si>
  <si>
    <t>(114-167)
+ (114-174)
+ (114-175)</t>
  </si>
  <si>
    <t>(117-10)
+ (117-26)</t>
  </si>
  <si>
    <t xml:space="preserve">(117-46)
+ (117-77)
+ (117-79)  </t>
  </si>
  <si>
    <t>(122-2)              + (122-87)</t>
  </si>
  <si>
    <t>(122-2)                        + (122-87)               + (122-90)</t>
  </si>
  <si>
    <t>(122-4)
+ (122-87)</t>
  </si>
  <si>
    <t>(122-4)
+ (122-87)
+ (122-90)</t>
  </si>
  <si>
    <t xml:space="preserve">(117-58)
+ (117-77)
+ (117-79)  </t>
  </si>
  <si>
    <t>(114-50) 
+ (114-134)
+ (114-137)
+ (114-92)
+ (114-163)</t>
  </si>
  <si>
    <t xml:space="preserve"> UNDER GROUND WATER TANK, MANHOLE, VALVE CHAMBER &amp; DRAIN</t>
  </si>
  <si>
    <t>NATURAL GAS SUPPLY WORKS</t>
  </si>
  <si>
    <t>Entire work will be executed by SSGC or their approved Contractors.</t>
  </si>
  <si>
    <t>4-1-01</t>
  </si>
  <si>
    <t>Providing and fixing low pressure gas G.I. pipe (medium) with special such as bend, Tee, union and socket etc as required.</t>
  </si>
  <si>
    <t>13mm (1/2") dia</t>
  </si>
  <si>
    <t>20mm (3/4") dia</t>
  </si>
  <si>
    <t>25mm (1") dia</t>
  </si>
  <si>
    <t>30mm (1-1/4") dia</t>
  </si>
  <si>
    <t>4-1-02</t>
  </si>
  <si>
    <t xml:space="preserve">Providing and fixing brass gas cock as required </t>
  </si>
  <si>
    <t>b</t>
  </si>
  <si>
    <t>15mm (1/2") dia</t>
  </si>
  <si>
    <t>4-1-04</t>
  </si>
  <si>
    <t>1st coat of painting on new or old work such as pipes and similar works not exceeding 150mm internal dia with aluminium paint/pigment to match the colour of other components as required.</t>
  </si>
  <si>
    <t>4-1-05</t>
  </si>
  <si>
    <t>2nd subsequent coat of painting on new or old work such as pipes and similar works not exceeding 150mm internal dia with aluminium paint/pigment to match the colour of other components as required.</t>
  </si>
  <si>
    <t>4-2-07</t>
  </si>
  <si>
    <t>Providing and fixing Audco valve as required.</t>
  </si>
  <si>
    <t>4-2-10</t>
  </si>
  <si>
    <t xml:space="preserve">Providing and fixing Gas regulator as required. </t>
  </si>
  <si>
    <t>(043) Type</t>
  </si>
  <si>
    <t>316-5</t>
  </si>
  <si>
    <t>Applying two coats of anticorrosive bitumen paint of approved quality on iron work pipe etc.</t>
  </si>
  <si>
    <t>316-6</t>
  </si>
  <si>
    <t>Providing and wrapping tightly round pipes upto 6 inches (150mm) dia Hessian soaked in bitumen paint of approved quality.</t>
  </si>
  <si>
    <t>Total (1 to 4) (Rs.) =</t>
  </si>
  <si>
    <t>Natural Gas Works</t>
  </si>
  <si>
    <t xml:space="preserve">TOTAL COST OF SCHEDULED ITEM (Rs.) =   </t>
  </si>
  <si>
    <t>D1.</t>
  </si>
  <si>
    <t>4-3-19</t>
  </si>
  <si>
    <t>Providing, fixing, testing and commissioning of Gas detector with allied components, complete in all respect as approved by the Engineer Incharge.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</si>
</sst>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_(* \(#,##0\);_(* &quot;-&quot;_);_(@_)"/>
    <numFmt numFmtId="43" formatCode="_(* #,##0.00_);_(* \(#,##0.00\);_(* &quot;-&quot;??_);_(@_)"/>
    <numFmt numFmtId="164" formatCode="_-* #,##0.00_-;\-* #,##0.00_-;_-* &quot;-&quot;??_-;_-@_-"/>
    <numFmt numFmtId="165" formatCode="0.0"/>
    <numFmt numFmtId="166" formatCode="0.000"/>
    <numFmt numFmtId="167" formatCode="General_)"/>
    <numFmt numFmtId="168" formatCode="_(* #,##0_);_(* \(#,##0\);_(* &quot;-&quot;??_);_(@_)"/>
    <numFmt numFmtId="169" formatCode="_-* #,##0_-;\-* #,##0_-;_-* &quot;-&quot;??_-;_-@_-"/>
    <numFmt numFmtId="170" formatCode="00000"/>
    <numFmt numFmtId="171" formatCode="#,##0."/>
    <numFmt numFmtId="172" formatCode="&quot;$&quot;#."/>
    <numFmt numFmtId="173" formatCode="#.00"/>
    <numFmt numFmtId="174" formatCode="#,##0;[Red]#,##0"/>
    <numFmt numFmtId="175" formatCode="#,##0.00;[Red]#,##0.00"/>
    <numFmt numFmtId="176" formatCode="0.00;[Red]0.00"/>
    <numFmt numFmtId="177" formatCode="0.0000"/>
    <numFmt numFmtId="178" formatCode="&quot;VTI-E-&quot;;#,##0"/>
    <numFmt numFmtId="179" formatCode="&quot;VTI-E-&quot;;#"/>
    <numFmt numFmtId="180" formatCode="&quot;VTI-E-&quot;0#;;"/>
    <numFmt numFmtId="181" formatCode="&quot;NS-&quot;0#;;"/>
    <numFmt numFmtId="182" formatCode="_-* #,##0.00\ _г_р_н_._-;\-* #,##0.00\ _г_р_н_._-;_-* &quot;-&quot;??\ _г_р_н_._-;_-@_-"/>
    <numFmt numFmtId="183" formatCode="&quot;VTI-P-&quot;0#;;"/>
    <numFmt numFmtId="184" formatCode="&quot;VTI-C-&quot;0#;;"/>
    <numFmt numFmtId="185" formatCode="&quot;VTI-G-&quot;0#;;"/>
  </numFmts>
  <fonts count="61">
    <font>
      <sz val="11"/>
      <color theme="1"/>
      <name val="Calibri"/>
      <family val="2"/>
      <scheme val="minor"/>
    </font>
    <font>
      <sz val="11"/>
      <color theme="1"/>
      <name val="Calibri"/>
      <family val="2"/>
      <charset val="1"/>
      <scheme val="minor"/>
    </font>
    <font>
      <b/>
      <sz val="18"/>
      <color theme="1"/>
      <name val="Arial Narrow"/>
      <family val="2"/>
    </font>
    <font>
      <b/>
      <sz val="14"/>
      <color theme="1"/>
      <name val="Arial Narrow"/>
      <family val="2"/>
    </font>
    <font>
      <sz val="14"/>
      <color theme="1"/>
      <name val="Arial Narrow"/>
      <family val="2"/>
    </font>
    <font>
      <sz val="14"/>
      <name val="Arial Narrow"/>
      <family val="2"/>
    </font>
    <font>
      <sz val="20"/>
      <color theme="1"/>
      <name val="Arial Narrow"/>
      <family val="2"/>
    </font>
    <font>
      <b/>
      <sz val="12"/>
      <color theme="1"/>
      <name val="Arial Narrow"/>
      <family val="2"/>
    </font>
    <font>
      <sz val="11"/>
      <color theme="1"/>
      <name val="Calibri"/>
      <family val="2"/>
      <scheme val="minor"/>
    </font>
    <font>
      <sz val="10"/>
      <name val="Arial"/>
      <family val="2"/>
    </font>
    <font>
      <b/>
      <sz val="11"/>
      <name val="Arial"/>
      <family val="2"/>
    </font>
    <font>
      <sz val="11"/>
      <name val="Arial"/>
      <family val="2"/>
    </font>
    <font>
      <b/>
      <sz val="10"/>
      <name val="Arial"/>
      <family val="2"/>
    </font>
    <font>
      <b/>
      <u/>
      <sz val="10"/>
      <name val="Arial"/>
      <family val="2"/>
    </font>
    <font>
      <sz val="10"/>
      <color theme="1"/>
      <name val="Arial"/>
      <family val="2"/>
    </font>
    <font>
      <sz val="12"/>
      <name val="Courier"/>
      <family val="3"/>
    </font>
    <font>
      <vertAlign val="superscript"/>
      <sz val="10"/>
      <name val="Arial"/>
      <family val="2"/>
    </font>
    <font>
      <b/>
      <u/>
      <sz val="14"/>
      <color theme="1"/>
      <name val="Arial Narrow"/>
      <family val="2"/>
    </font>
    <font>
      <b/>
      <sz val="14"/>
      <color theme="1"/>
      <name val="Calibri"/>
      <family val="2"/>
      <scheme val="minor"/>
    </font>
    <font>
      <sz val="14"/>
      <color theme="1"/>
      <name val="Calibri"/>
      <family val="2"/>
      <scheme val="minor"/>
    </font>
    <font>
      <sz val="1"/>
      <color indexed="8"/>
      <name val="Courier"/>
      <family val="3"/>
    </font>
    <font>
      <u/>
      <sz val="11"/>
      <color theme="10"/>
      <name val="Calibri"/>
      <family val="2"/>
    </font>
    <font>
      <sz val="11"/>
      <name val="Arial"/>
      <family val="2"/>
      <charset val="178"/>
    </font>
    <font>
      <sz val="8"/>
      <name val="Arial"/>
      <family val="2"/>
    </font>
    <font>
      <sz val="11"/>
      <color indexed="8"/>
      <name val="Calibri"/>
      <family val="2"/>
    </font>
    <font>
      <sz val="12"/>
      <color theme="1"/>
      <name val="Arial"/>
      <family val="2"/>
    </font>
    <font>
      <sz val="12"/>
      <name val="宋体"/>
      <charset val="134"/>
    </font>
    <font>
      <sz val="10"/>
      <name val="Arial"/>
      <family val="2"/>
    </font>
    <font>
      <sz val="10"/>
      <name val="Arial"/>
      <family val="2"/>
    </font>
    <font>
      <sz val="10"/>
      <color theme="0"/>
      <name val="Arial"/>
      <family val="2"/>
    </font>
    <font>
      <b/>
      <u/>
      <sz val="11"/>
      <name val="Arial"/>
      <family val="2"/>
    </font>
    <font>
      <b/>
      <sz val="9"/>
      <name val="Arial"/>
      <family val="2"/>
    </font>
    <font>
      <sz val="9"/>
      <name val="Arial"/>
      <family val="2"/>
    </font>
    <font>
      <sz val="10"/>
      <name val="Arial"/>
      <family val="2"/>
    </font>
    <font>
      <b/>
      <u/>
      <sz val="10"/>
      <color indexed="8"/>
      <name val="Arial"/>
      <family val="2"/>
    </font>
    <font>
      <sz val="10"/>
      <color rgb="FFFF0000"/>
      <name val="Arial"/>
      <family val="2"/>
    </font>
    <font>
      <b/>
      <sz val="10"/>
      <color indexed="8"/>
      <name val="Arial"/>
      <family val="2"/>
    </font>
    <font>
      <sz val="10"/>
      <color indexed="8"/>
      <name val="Arial"/>
      <family val="2"/>
    </font>
    <font>
      <sz val="12"/>
      <name val="Arial"/>
      <family val="2"/>
    </font>
    <font>
      <b/>
      <sz val="12"/>
      <name val="Arial"/>
      <family val="2"/>
    </font>
    <font>
      <b/>
      <sz val="10"/>
      <color rgb="FFFF0000"/>
      <name val="Courier"/>
      <family val="3"/>
    </font>
    <font>
      <i/>
      <sz val="10"/>
      <name val="Arial"/>
      <family val="2"/>
    </font>
    <font>
      <sz val="10"/>
      <name val="Calibri Light"/>
      <family val="1"/>
      <scheme val="major"/>
    </font>
    <font>
      <b/>
      <sz val="10"/>
      <name val="Calibri Light"/>
      <family val="1"/>
      <scheme val="major"/>
    </font>
    <font>
      <sz val="12"/>
      <name val="Helv"/>
    </font>
    <font>
      <b/>
      <sz val="10"/>
      <color theme="0"/>
      <name val="Arial"/>
      <family val="2"/>
    </font>
    <font>
      <sz val="10"/>
      <name val="Helv"/>
    </font>
    <font>
      <b/>
      <u/>
      <sz val="10"/>
      <name val="Calibri Light"/>
      <family val="1"/>
      <scheme val="major"/>
    </font>
    <font>
      <b/>
      <u/>
      <sz val="10"/>
      <color theme="1"/>
      <name val="Arial"/>
      <family val="2"/>
    </font>
    <font>
      <sz val="12"/>
      <color theme="0"/>
      <name val="Arial"/>
      <family val="2"/>
    </font>
    <font>
      <sz val="10"/>
      <name val="Arial"/>
    </font>
    <font>
      <sz val="10"/>
      <name val="MS Sans Serif"/>
      <family val="2"/>
    </font>
    <font>
      <sz val="12"/>
      <name val="MS Sans Serif"/>
      <family val="2"/>
    </font>
    <font>
      <sz val="11"/>
      <color indexed="8"/>
      <name val="Calibri"/>
      <family val="2"/>
      <charset val="204"/>
    </font>
    <font>
      <u/>
      <sz val="10"/>
      <name val="Arial"/>
      <family val="2"/>
    </font>
    <font>
      <sz val="11"/>
      <color indexed="8"/>
      <name val="Arial"/>
      <family val="2"/>
    </font>
    <font>
      <sz val="10"/>
      <color indexed="8"/>
      <name val="Calibri"/>
      <family val="2"/>
    </font>
    <font>
      <sz val="10"/>
      <color rgb="FF000000"/>
      <name val="Arial"/>
      <family val="2"/>
    </font>
    <font>
      <sz val="10"/>
      <color indexed="10"/>
      <name val="Arial"/>
      <family val="2"/>
    </font>
    <font>
      <sz val="12"/>
      <name val="Times New Roman"/>
      <family val="1"/>
    </font>
    <font>
      <sz val="10"/>
      <name val="Bookman Old Style"/>
      <family val="1"/>
    </font>
  </fonts>
  <fills count="1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000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3">
    <xf numFmtId="0" fontId="0" fillId="0" borderId="0"/>
    <xf numFmtId="0" fontId="9" fillId="0" borderId="0"/>
    <xf numFmtId="0" fontId="9" fillId="0" borderId="0"/>
    <xf numFmtId="164" fontId="1" fillId="0" borderId="0" applyFont="0" applyFill="0" applyBorder="0" applyAlignment="0" applyProtection="0"/>
    <xf numFmtId="0" fontId="9" fillId="0" borderId="0"/>
    <xf numFmtId="0" fontId="1" fillId="0" borderId="0"/>
    <xf numFmtId="43" fontId="9" fillId="0" borderId="0" applyFont="0" applyFill="0" applyBorder="0" applyAlignment="0" applyProtection="0"/>
    <xf numFmtId="167" fontId="15" fillId="0" borderId="0"/>
    <xf numFmtId="164" fontId="9" fillId="0" borderId="0" applyFont="0" applyFill="0" applyBorder="0" applyAlignment="0" applyProtection="0"/>
    <xf numFmtId="0" fontId="9" fillId="0" borderId="0"/>
    <xf numFmtId="43" fontId="9" fillId="0" borderId="0" applyFont="0" applyFill="0" applyBorder="0" applyAlignment="0" applyProtection="0"/>
    <xf numFmtId="170" fontId="16" fillId="0" borderId="0"/>
    <xf numFmtId="0" fontId="8" fillId="0" borderId="0"/>
    <xf numFmtId="0" fontId="8" fillId="0" borderId="0"/>
    <xf numFmtId="0" fontId="9" fillId="0" borderId="0"/>
    <xf numFmtId="43" fontId="9" fillId="0" borderId="0" applyFont="0" applyFill="0" applyBorder="0" applyAlignment="0" applyProtection="0"/>
    <xf numFmtId="0" fontId="9" fillId="0" borderId="0"/>
    <xf numFmtId="9" fontId="1" fillId="0" borderId="0" applyFont="0" applyFill="0" applyBorder="0" applyAlignment="0" applyProtection="0"/>
    <xf numFmtId="0" fontId="8" fillId="0" borderId="0"/>
    <xf numFmtId="43"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20" fillId="0" borderId="0">
      <protection locked="0"/>
    </xf>
    <xf numFmtId="172" fontId="20" fillId="0" borderId="0">
      <protection locked="0"/>
    </xf>
    <xf numFmtId="0" fontId="20" fillId="0" borderId="0">
      <protection locked="0"/>
    </xf>
    <xf numFmtId="173" fontId="20" fillId="0" borderId="0">
      <protection locked="0"/>
    </xf>
    <xf numFmtId="0" fontId="21" fillId="0" borderId="0" applyNumberFormat="0" applyFill="0" applyBorder="0" applyAlignment="0" applyProtection="0">
      <alignment vertical="top"/>
      <protection locked="0"/>
    </xf>
    <xf numFmtId="1" fontId="22"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2" fontId="23" fillId="0" borderId="0" applyAlignment="0">
      <alignment horizontal="left"/>
    </xf>
    <xf numFmtId="2" fontId="23" fillId="0" borderId="0" applyAlignment="0">
      <alignment horizontal="left"/>
    </xf>
    <xf numFmtId="0" fontId="9" fillId="0" borderId="0"/>
    <xf numFmtId="0" fontId="24" fillId="0" borderId="0">
      <alignment vertical="center"/>
    </xf>
    <xf numFmtId="0" fontId="8" fillId="0" borderId="0"/>
    <xf numFmtId="0" fontId="8" fillId="0" borderId="0"/>
    <xf numFmtId="0" fontId="16" fillId="0" borderId="0"/>
    <xf numFmtId="0" fontId="25"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6" fillId="0" borderId="0"/>
    <xf numFmtId="164" fontId="9" fillId="0" borderId="0" applyFont="0" applyFill="0" applyBorder="0" applyAlignment="0" applyProtection="0"/>
    <xf numFmtId="0" fontId="27" fillId="0" borderId="0"/>
    <xf numFmtId="0" fontId="8" fillId="0" borderId="0"/>
    <xf numFmtId="0" fontId="8" fillId="0" borderId="0"/>
    <xf numFmtId="43" fontId="8" fillId="0" borderId="0" applyFont="0" applyFill="0" applyBorder="0" applyAlignment="0" applyProtection="0"/>
    <xf numFmtId="0" fontId="28" fillId="0" borderId="0"/>
    <xf numFmtId="43" fontId="9" fillId="0" borderId="0" applyFont="0" applyFill="0" applyBorder="0" applyAlignment="0" applyProtection="0"/>
    <xf numFmtId="43" fontId="8" fillId="0" borderId="0" applyFont="0" applyFill="0" applyBorder="0" applyAlignment="0" applyProtection="0"/>
    <xf numFmtId="172" fontId="16" fillId="0" borderId="0"/>
    <xf numFmtId="166" fontId="15" fillId="0" borderId="0"/>
    <xf numFmtId="0" fontId="33" fillId="0" borderId="0"/>
    <xf numFmtId="9" fontId="9" fillId="0" borderId="0" applyFont="0" applyFill="0" applyBorder="0" applyAlignment="0" applyProtection="0"/>
    <xf numFmtId="0" fontId="9" fillId="0" borderId="0"/>
    <xf numFmtId="0" fontId="44" fillId="0" borderId="0"/>
    <xf numFmtId="167" fontId="9" fillId="0" borderId="0"/>
    <xf numFmtId="9" fontId="8" fillId="0" borderId="0" applyFont="0" applyFill="0" applyBorder="0" applyAlignment="0" applyProtection="0"/>
    <xf numFmtId="0" fontId="9" fillId="0" borderId="0"/>
    <xf numFmtId="0" fontId="50" fillId="0" borderId="0"/>
    <xf numFmtId="43" fontId="50" fillId="0" borderId="0" applyFont="0" applyFill="0" applyBorder="0" applyAlignment="0" applyProtection="0"/>
    <xf numFmtId="0" fontId="51" fillId="0" borderId="0" applyNumberFormat="0" applyFont="0" applyFill="0" applyBorder="0" applyAlignment="0" applyProtection="0">
      <alignment vertical="top"/>
    </xf>
    <xf numFmtId="166" fontId="53" fillId="0" borderId="0" applyFont="0" applyFill="0" applyBorder="0" applyAlignment="0" applyProtection="0"/>
    <xf numFmtId="0" fontId="38" fillId="0" borderId="0"/>
    <xf numFmtId="0" fontId="15" fillId="0" borderId="0"/>
    <xf numFmtId="0" fontId="15" fillId="0" borderId="0"/>
    <xf numFmtId="0" fontId="15" fillId="0" borderId="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824">
    <xf numFmtId="0" fontId="0" fillId="0" borderId="0" xfId="0"/>
    <xf numFmtId="0" fontId="0" fillId="2" borderId="0" xfId="0" applyFill="1"/>
    <xf numFmtId="0" fontId="3" fillId="2" borderId="2" xfId="0" applyFont="1" applyFill="1" applyBorder="1" applyAlignment="1">
      <alignment horizontal="center"/>
    </xf>
    <xf numFmtId="2" fontId="3" fillId="2" borderId="2" xfId="0" applyNumberFormat="1" applyFont="1" applyFill="1" applyBorder="1" applyAlignment="1">
      <alignment horizontal="center"/>
    </xf>
    <xf numFmtId="2" fontId="3" fillId="2" borderId="2" xfId="0" applyNumberFormat="1" applyFont="1" applyFill="1" applyBorder="1" applyAlignment="1">
      <alignment horizontal="center" vertical="center"/>
    </xf>
    <xf numFmtId="0" fontId="4" fillId="2" borderId="0" xfId="0" applyFont="1" applyFill="1"/>
    <xf numFmtId="0" fontId="4" fillId="2" borderId="2" xfId="0" applyFont="1" applyFill="1" applyBorder="1" applyAlignment="1">
      <alignment horizontal="center"/>
    </xf>
    <xf numFmtId="0" fontId="3" fillId="3" borderId="2" xfId="0" applyFont="1" applyFill="1" applyBorder="1" applyAlignment="1">
      <alignment horizontal="center"/>
    </xf>
    <xf numFmtId="0" fontId="4" fillId="2" borderId="2" xfId="0" applyFont="1" applyFill="1" applyBorder="1" applyAlignment="1">
      <alignment horizontal="center" vertical="center"/>
    </xf>
    <xf numFmtId="1" fontId="4" fillId="2" borderId="2" xfId="0" applyNumberFormat="1" applyFont="1" applyFill="1" applyBorder="1" applyAlignment="1">
      <alignment horizontal="center" vertical="center"/>
    </xf>
    <xf numFmtId="1" fontId="4" fillId="2" borderId="2" xfId="0" applyNumberFormat="1" applyFont="1" applyFill="1" applyBorder="1" applyAlignment="1">
      <alignment horizontal="center"/>
    </xf>
    <xf numFmtId="0" fontId="3" fillId="4" borderId="2" xfId="0" applyFont="1" applyFill="1" applyBorder="1"/>
    <xf numFmtId="0" fontId="4" fillId="2" borderId="2" xfId="0" applyFont="1" applyFill="1" applyBorder="1"/>
    <xf numFmtId="0" fontId="3" fillId="2" borderId="2" xfId="0" applyFont="1" applyFill="1" applyBorder="1"/>
    <xf numFmtId="1" fontId="3" fillId="2" borderId="2" xfId="0" applyNumberFormat="1" applyFont="1" applyFill="1" applyBorder="1" applyAlignment="1">
      <alignment horizontal="center"/>
    </xf>
    <xf numFmtId="2" fontId="4" fillId="2" borderId="2" xfId="0" applyNumberFormat="1" applyFont="1" applyFill="1" applyBorder="1" applyAlignment="1">
      <alignment horizontal="center"/>
    </xf>
    <xf numFmtId="1" fontId="3" fillId="5" borderId="2" xfId="0" applyNumberFormat="1" applyFont="1" applyFill="1" applyBorder="1" applyAlignment="1">
      <alignment horizontal="center"/>
    </xf>
    <xf numFmtId="0" fontId="3" fillId="6" borderId="2" xfId="0" applyFont="1" applyFill="1" applyBorder="1" applyAlignment="1">
      <alignment horizontal="center"/>
    </xf>
    <xf numFmtId="0" fontId="3" fillId="4" borderId="0" xfId="0" applyFont="1" applyFill="1"/>
    <xf numFmtId="0" fontId="4" fillId="2" borderId="5" xfId="0"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2" borderId="5" xfId="0" applyNumberFormat="1" applyFont="1" applyFill="1" applyBorder="1" applyAlignment="1">
      <alignment horizontal="center"/>
    </xf>
    <xf numFmtId="0" fontId="5" fillId="2" borderId="2" xfId="0" applyFont="1" applyFill="1" applyBorder="1"/>
    <xf numFmtId="1" fontId="4" fillId="0" borderId="2" xfId="0" applyNumberFormat="1" applyFont="1" applyFill="1" applyBorder="1" applyAlignment="1">
      <alignment horizontal="center"/>
    </xf>
    <xf numFmtId="2" fontId="4" fillId="2" borderId="2" xfId="0" applyNumberFormat="1" applyFont="1" applyFill="1" applyBorder="1" applyAlignment="1">
      <alignment horizontal="center" vertical="center"/>
    </xf>
    <xf numFmtId="0" fontId="4" fillId="2" borderId="2" xfId="0" applyFont="1" applyFill="1" applyBorder="1" applyAlignment="1">
      <alignment wrapText="1"/>
    </xf>
    <xf numFmtId="1" fontId="5" fillId="0" borderId="2" xfId="0" applyNumberFormat="1" applyFont="1" applyFill="1" applyBorder="1" applyAlignment="1">
      <alignment horizontal="center"/>
    </xf>
    <xf numFmtId="0" fontId="5" fillId="2" borderId="2" xfId="0" applyFont="1" applyFill="1" applyBorder="1" applyAlignment="1">
      <alignment wrapText="1"/>
    </xf>
    <xf numFmtId="2" fontId="4" fillId="0" borderId="2" xfId="0" applyNumberFormat="1" applyFont="1" applyFill="1" applyBorder="1" applyAlignment="1">
      <alignment horizontal="center"/>
    </xf>
    <xf numFmtId="0" fontId="4" fillId="0" borderId="2" xfId="0" applyFont="1" applyFill="1" applyBorder="1" applyAlignment="1">
      <alignment horizontal="center"/>
    </xf>
    <xf numFmtId="0" fontId="5" fillId="0" borderId="2" xfId="0" applyFont="1" applyFill="1" applyBorder="1" applyAlignment="1">
      <alignment horizontal="center"/>
    </xf>
    <xf numFmtId="0" fontId="3" fillId="7" borderId="2" xfId="0" applyFont="1" applyFill="1" applyBorder="1" applyAlignment="1">
      <alignment horizontal="center"/>
    </xf>
    <xf numFmtId="0" fontId="4" fillId="2" borderId="3" xfId="0" applyFont="1" applyFill="1" applyBorder="1" applyAlignment="1">
      <alignment horizontal="center" vertical="center"/>
    </xf>
    <xf numFmtId="0" fontId="4" fillId="2" borderId="0" xfId="0" applyFont="1" applyFill="1" applyBorder="1" applyAlignment="1">
      <alignment horizontal="center"/>
    </xf>
    <xf numFmtId="0" fontId="0" fillId="2" borderId="2" xfId="0" applyFill="1" applyBorder="1"/>
    <xf numFmtId="0" fontId="0" fillId="2" borderId="2" xfId="0" applyFill="1" applyBorder="1" applyAlignment="1">
      <alignment horizontal="center"/>
    </xf>
    <xf numFmtId="2" fontId="0" fillId="2" borderId="2" xfId="0" applyNumberFormat="1" applyFill="1" applyBorder="1" applyAlignment="1">
      <alignment horizontal="center"/>
    </xf>
    <xf numFmtId="0" fontId="3" fillId="8" borderId="2" xfId="0" applyFont="1" applyFill="1" applyBorder="1" applyAlignment="1">
      <alignment horizontal="center"/>
    </xf>
    <xf numFmtId="165" fontId="4" fillId="2" borderId="2" xfId="0" applyNumberFormat="1" applyFont="1" applyFill="1" applyBorder="1" applyAlignment="1">
      <alignment horizontal="center" vertical="center"/>
    </xf>
    <xf numFmtId="0" fontId="3" fillId="9" borderId="0" xfId="0" applyFont="1" applyFill="1" applyAlignment="1">
      <alignment horizontal="center" wrapText="1"/>
    </xf>
    <xf numFmtId="0" fontId="3" fillId="10" borderId="0" xfId="0" applyFont="1" applyFill="1" applyAlignment="1">
      <alignment horizontal="center" wrapText="1"/>
    </xf>
    <xf numFmtId="0" fontId="3" fillId="11" borderId="2" xfId="0" applyFont="1" applyFill="1" applyBorder="1" applyAlignment="1">
      <alignment horizontal="center"/>
    </xf>
    <xf numFmtId="0" fontId="3" fillId="2" borderId="2" xfId="0" applyFont="1" applyFill="1" applyBorder="1" applyAlignment="1">
      <alignment horizontal="center" wrapText="1"/>
    </xf>
    <xf numFmtId="165" fontId="4" fillId="2" borderId="2" xfId="0" applyNumberFormat="1" applyFont="1" applyFill="1" applyBorder="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0" fontId="3" fillId="0" borderId="0" xfId="0" applyFont="1" applyFill="1" applyAlignment="1">
      <alignment horizontal="center" wrapText="1"/>
    </xf>
    <xf numFmtId="0" fontId="3" fillId="13" borderId="2" xfId="0" applyFont="1" applyFill="1" applyBorder="1" applyAlignment="1">
      <alignment vertical="center"/>
    </xf>
    <xf numFmtId="1" fontId="4"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3" fillId="12" borderId="2" xfId="0" applyNumberFormat="1" applyFont="1" applyFill="1" applyBorder="1" applyAlignment="1">
      <alignment horizontal="center" vertical="center"/>
    </xf>
    <xf numFmtId="1" fontId="3" fillId="12" borderId="2" xfId="0" applyNumberFormat="1" applyFont="1" applyFill="1" applyBorder="1" applyAlignment="1">
      <alignment horizontal="center"/>
    </xf>
    <xf numFmtId="2" fontId="4" fillId="2" borderId="4" xfId="0" applyNumberFormat="1" applyFont="1" applyFill="1" applyBorder="1" applyAlignment="1">
      <alignment horizontal="center"/>
    </xf>
    <xf numFmtId="0" fontId="0" fillId="6" borderId="0" xfId="0" applyFill="1"/>
    <xf numFmtId="1" fontId="3" fillId="0" borderId="2" xfId="0" applyNumberFormat="1" applyFont="1" applyFill="1" applyBorder="1" applyAlignment="1">
      <alignment horizontal="center"/>
    </xf>
    <xf numFmtId="165" fontId="3" fillId="2" borderId="2" xfId="0" applyNumberFormat="1" applyFont="1" applyFill="1" applyBorder="1" applyAlignment="1">
      <alignment horizontal="center"/>
    </xf>
    <xf numFmtId="2" fontId="3" fillId="12" borderId="2" xfId="0" applyNumberFormat="1" applyFont="1" applyFill="1" applyBorder="1" applyAlignment="1">
      <alignment horizontal="center"/>
    </xf>
    <xf numFmtId="0" fontId="4" fillId="2" borderId="2" xfId="0" applyFont="1" applyFill="1" applyBorder="1" applyAlignment="1">
      <alignment horizontal="left"/>
    </xf>
    <xf numFmtId="0" fontId="3" fillId="14" borderId="2" xfId="0" applyFont="1" applyFill="1" applyBorder="1" applyAlignment="1">
      <alignment horizontal="center"/>
    </xf>
    <xf numFmtId="0" fontId="3" fillId="4" borderId="2" xfId="0" applyFont="1" applyFill="1" applyBorder="1" applyAlignment="1">
      <alignment horizontal="center"/>
    </xf>
    <xf numFmtId="0" fontId="3" fillId="0" borderId="2" xfId="0" applyFont="1" applyFill="1" applyBorder="1" applyAlignment="1">
      <alignment horizontal="center"/>
    </xf>
    <xf numFmtId="0" fontId="0" fillId="0" borderId="2" xfId="0" applyFill="1" applyBorder="1"/>
    <xf numFmtId="2" fontId="6" fillId="0" borderId="2" xfId="0" applyNumberFormat="1" applyFont="1" applyFill="1" applyBorder="1" applyAlignment="1">
      <alignment horizont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2" fontId="3" fillId="0" borderId="2" xfId="0" applyNumberFormat="1" applyFont="1" applyFill="1" applyBorder="1" applyAlignment="1">
      <alignment horizontal="center"/>
    </xf>
    <xf numFmtId="2" fontId="4"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0" fillId="0" borderId="0" xfId="0" applyFill="1"/>
    <xf numFmtId="165" fontId="4" fillId="2" borderId="4" xfId="0" applyNumberFormat="1" applyFont="1" applyFill="1" applyBorder="1" applyAlignment="1">
      <alignment horizontal="center"/>
    </xf>
    <xf numFmtId="0" fontId="3" fillId="15" borderId="2" xfId="0" applyFont="1" applyFill="1" applyBorder="1" applyAlignment="1">
      <alignment horizontal="center"/>
    </xf>
    <xf numFmtId="0" fontId="7" fillId="2" borderId="2" xfId="0" applyFont="1" applyFill="1" applyBorder="1" applyAlignment="1">
      <alignment horizontal="center" vertical="center"/>
    </xf>
    <xf numFmtId="2" fontId="3" fillId="1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9" fillId="2" borderId="0" xfId="2" applyFont="1" applyFill="1"/>
    <xf numFmtId="43" fontId="9" fillId="2" borderId="0" xfId="6" applyFont="1" applyFill="1" applyAlignment="1">
      <alignment horizontal="right"/>
    </xf>
    <xf numFmtId="1" fontId="4" fillId="2" borderId="0" xfId="0" applyNumberFormat="1" applyFont="1" applyFill="1"/>
    <xf numFmtId="0" fontId="3" fillId="2" borderId="3" xfId="0" applyFont="1" applyFill="1" applyBorder="1" applyAlignment="1">
      <alignment horizontal="center"/>
    </xf>
    <xf numFmtId="0" fontId="3" fillId="2" borderId="4" xfId="0" applyFont="1" applyFill="1" applyBorder="1" applyAlignment="1">
      <alignment horizontal="center"/>
    </xf>
    <xf numFmtId="2" fontId="4" fillId="2" borderId="4" xfId="0" applyNumberFormat="1" applyFont="1" applyFill="1" applyBorder="1" applyAlignment="1">
      <alignment horizontal="center" vertic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17" fillId="15" borderId="2" xfId="0" applyFont="1" applyFill="1" applyBorder="1" applyAlignment="1">
      <alignment vertical="center"/>
    </xf>
    <xf numFmtId="0" fontId="4" fillId="0" borderId="2" xfId="0" applyFont="1" applyFill="1" applyBorder="1" applyAlignment="1">
      <alignment vertical="center"/>
    </xf>
    <xf numFmtId="2" fontId="4" fillId="12" borderId="2" xfId="0" applyNumberFormat="1" applyFont="1" applyFill="1" applyBorder="1" applyAlignment="1">
      <alignment horizontal="center" vertical="center"/>
    </xf>
    <xf numFmtId="0" fontId="3" fillId="0" borderId="2" xfId="0" applyFont="1" applyFill="1" applyBorder="1" applyAlignment="1">
      <alignment vertical="center"/>
    </xf>
    <xf numFmtId="0" fontId="4" fillId="0" borderId="2" xfId="0" applyFont="1" applyFill="1" applyBorder="1" applyAlignment="1">
      <alignment horizontal="left"/>
    </xf>
    <xf numFmtId="0" fontId="18" fillId="0" borderId="2" xfId="0" applyFont="1" applyFill="1" applyBorder="1" applyAlignment="1">
      <alignment horizontal="center"/>
    </xf>
    <xf numFmtId="0" fontId="4" fillId="2" borderId="2" xfId="0" applyFont="1" applyFill="1" applyBorder="1" applyAlignment="1">
      <alignment horizontal="center" wrapText="1"/>
    </xf>
    <xf numFmtId="0" fontId="4" fillId="0" borderId="2" xfId="0" applyFont="1" applyFill="1" applyBorder="1" applyAlignment="1">
      <alignment vertical="center" wrapText="1"/>
    </xf>
    <xf numFmtId="164" fontId="4" fillId="2" borderId="2" xfId="23" applyFont="1" applyFill="1" applyBorder="1" applyAlignment="1">
      <alignment horizontal="center" vertical="center"/>
    </xf>
    <xf numFmtId="0" fontId="3" fillId="2" borderId="2" xfId="0" applyFont="1" applyFill="1" applyBorder="1" applyAlignment="1">
      <alignment wrapText="1"/>
    </xf>
    <xf numFmtId="0" fontId="18" fillId="2" borderId="2" xfId="0" applyFont="1" applyFill="1" applyBorder="1" applyAlignment="1">
      <alignment horizontal="center"/>
    </xf>
    <xf numFmtId="0" fontId="3" fillId="0" borderId="0" xfId="0" applyFont="1" applyFill="1"/>
    <xf numFmtId="164" fontId="3" fillId="12" borderId="2" xfId="23" applyFont="1" applyFill="1" applyBorder="1" applyAlignment="1">
      <alignment horizontal="center" vertical="center"/>
    </xf>
    <xf numFmtId="0" fontId="19" fillId="0" borderId="2" xfId="0" applyFont="1" applyFill="1" applyBorder="1" applyAlignment="1">
      <alignment horizontal="center"/>
    </xf>
    <xf numFmtId="2" fontId="19" fillId="0" borderId="2" xfId="0" applyNumberFormat="1" applyFont="1" applyFill="1" applyBorder="1" applyAlignment="1">
      <alignment horizontal="center"/>
    </xf>
    <xf numFmtId="164" fontId="3" fillId="12" borderId="2" xfId="23" applyFont="1" applyFill="1" applyBorder="1" applyAlignment="1">
      <alignment horizontal="center"/>
    </xf>
    <xf numFmtId="0" fontId="3" fillId="2" borderId="2" xfId="24" applyFont="1" applyFill="1" applyBorder="1" applyAlignment="1">
      <alignment horizontal="center"/>
    </xf>
    <xf numFmtId="0" fontId="3" fillId="2" borderId="2" xfId="24" applyFont="1" applyFill="1" applyBorder="1" applyAlignment="1">
      <alignment horizontal="center" vertical="center"/>
    </xf>
    <xf numFmtId="0" fontId="4" fillId="0" borderId="2" xfId="24" applyFont="1" applyFill="1" applyBorder="1" applyAlignment="1">
      <alignment vertical="center"/>
    </xf>
    <xf numFmtId="0" fontId="4" fillId="2" borderId="2" xfId="24" applyFont="1" applyFill="1" applyBorder="1" applyAlignment="1">
      <alignment horizontal="center" vertical="center"/>
    </xf>
    <xf numFmtId="164" fontId="4" fillId="2" borderId="2" xfId="143" applyFont="1" applyFill="1" applyBorder="1" applyAlignment="1">
      <alignment horizontal="center" vertical="center"/>
    </xf>
    <xf numFmtId="164" fontId="3" fillId="2" borderId="2" xfId="143" applyFont="1" applyFill="1" applyBorder="1" applyAlignment="1">
      <alignment horizontal="center" vertical="center"/>
    </xf>
    <xf numFmtId="164" fontId="4" fillId="0" borderId="2" xfId="143" applyFont="1" applyFill="1" applyBorder="1" applyAlignment="1">
      <alignment horizontal="center" vertical="center"/>
    </xf>
    <xf numFmtId="0" fontId="9" fillId="0" borderId="0" xfId="2" applyFill="1" applyBorder="1" applyAlignment="1">
      <alignment vertical="center"/>
    </xf>
    <xf numFmtId="164" fontId="4" fillId="12" borderId="2" xfId="143" applyFont="1" applyFill="1" applyBorder="1" applyAlignment="1">
      <alignment horizontal="center" vertical="center"/>
    </xf>
    <xf numFmtId="164" fontId="9" fillId="0" borderId="0" xfId="2" applyNumberFormat="1" applyFill="1" applyBorder="1" applyAlignment="1">
      <alignment vertical="center"/>
    </xf>
    <xf numFmtId="0" fontId="9" fillId="0" borderId="0" xfId="2" applyFont="1" applyFill="1"/>
    <xf numFmtId="0" fontId="9" fillId="0" borderId="0" xfId="1" applyFont="1" applyFill="1"/>
    <xf numFmtId="43" fontId="9" fillId="2" borderId="0" xfId="6" applyFont="1" applyFill="1" applyAlignment="1">
      <alignment horizontal="center"/>
    </xf>
    <xf numFmtId="0" fontId="9" fillId="0" borderId="0" xfId="14" applyFont="1" applyFill="1"/>
    <xf numFmtId="0" fontId="13" fillId="0" borderId="0" xfId="2" applyFont="1" applyFill="1" applyBorder="1" applyAlignment="1" applyProtection="1">
      <alignment horizontal="left"/>
      <protection locked="0"/>
    </xf>
    <xf numFmtId="0" fontId="9" fillId="0" borderId="0" xfId="153" applyFont="1" applyFill="1"/>
    <xf numFmtId="43" fontId="9" fillId="2" borderId="0" xfId="2" applyNumberFormat="1" applyFont="1" applyFill="1"/>
    <xf numFmtId="0" fontId="10" fillId="0" borderId="0" xfId="1" applyFont="1" applyFill="1" applyAlignment="1" applyProtection="1">
      <alignment horizontal="center" vertical="top"/>
      <protection locked="0"/>
    </xf>
    <xf numFmtId="4" fontId="9" fillId="0" borderId="0" xfId="153" applyNumberFormat="1" applyFont="1" applyFill="1"/>
    <xf numFmtId="0" fontId="9" fillId="2" borderId="0" xfId="153" applyFont="1" applyFill="1"/>
    <xf numFmtId="43" fontId="10" fillId="0" borderId="0" xfId="6" applyFont="1" applyFill="1" applyAlignment="1" applyProtection="1">
      <alignment horizontal="center" vertical="top"/>
      <protection locked="0"/>
    </xf>
    <xf numFmtId="43" fontId="10" fillId="0" borderId="0" xfId="15" applyFont="1" applyFill="1" applyAlignment="1" applyProtection="1">
      <alignment vertical="top"/>
      <protection locked="0"/>
    </xf>
    <xf numFmtId="0" fontId="12" fillId="2" borderId="0" xfId="2" applyFont="1" applyFill="1"/>
    <xf numFmtId="0" fontId="31" fillId="0" borderId="2" xfId="2" applyFont="1" applyFill="1" applyBorder="1" applyAlignment="1" applyProtection="1">
      <alignment horizontal="center" vertical="center"/>
      <protection locked="0"/>
    </xf>
    <xf numFmtId="0" fontId="31" fillId="0" borderId="2" xfId="2" quotePrefix="1" applyFont="1" applyFill="1" applyBorder="1" applyAlignment="1" applyProtection="1">
      <alignment horizontal="center" vertical="center"/>
      <protection locked="0"/>
    </xf>
    <xf numFmtId="43" fontId="31" fillId="0" borderId="2" xfId="6" applyFont="1" applyFill="1" applyBorder="1" applyAlignment="1" applyProtection="1">
      <alignment horizontal="center" vertical="center"/>
      <protection locked="0"/>
    </xf>
    <xf numFmtId="43" fontId="31" fillId="0" borderId="2" xfId="6" quotePrefix="1" applyFont="1" applyFill="1" applyBorder="1" applyAlignment="1" applyProtection="1">
      <alignment horizontal="center" vertical="center"/>
      <protection locked="0"/>
    </xf>
    <xf numFmtId="0" fontId="9" fillId="0" borderId="0" xfId="2" quotePrefix="1" applyFont="1" applyFill="1" applyBorder="1" applyAlignment="1" applyProtection="1">
      <alignment horizontal="center" vertical="top"/>
      <protection locked="0"/>
    </xf>
    <xf numFmtId="43" fontId="12" fillId="0" borderId="0" xfId="6" quotePrefix="1" applyFont="1" applyFill="1" applyBorder="1" applyAlignment="1" applyProtection="1">
      <alignment horizontal="center"/>
      <protection locked="0"/>
    </xf>
    <xf numFmtId="43" fontId="9" fillId="0" borderId="0" xfId="6" applyFont="1" applyFill="1" applyAlignment="1" applyProtection="1">
      <alignment horizontal="center"/>
      <protection locked="0"/>
    </xf>
    <xf numFmtId="0" fontId="34" fillId="0" borderId="0" xfId="1" applyFont="1" applyFill="1" applyAlignment="1" applyProtection="1">
      <alignment horizontal="justify" vertical="top"/>
      <protection locked="0"/>
    </xf>
    <xf numFmtId="0" fontId="14" fillId="0" borderId="0" xfId="14" applyFont="1" applyFill="1"/>
    <xf numFmtId="0" fontId="9" fillId="0" borderId="0" xfId="1" applyFont="1" applyFill="1" applyAlignment="1" applyProtection="1">
      <alignment horizontal="justify" vertical="top" wrapText="1"/>
      <protection locked="0"/>
    </xf>
    <xf numFmtId="0" fontId="9" fillId="0" borderId="0" xfId="1" applyNumberFormat="1" applyFont="1" applyFill="1" applyAlignment="1" applyProtection="1">
      <alignment horizontal="justify" vertical="top" wrapText="1"/>
      <protection locked="0"/>
    </xf>
    <xf numFmtId="4" fontId="9" fillId="0" borderId="0" xfId="6" applyNumberFormat="1" applyFont="1" applyFill="1" applyAlignment="1" applyProtection="1">
      <alignment horizontal="center" wrapText="1"/>
      <protection locked="0"/>
    </xf>
    <xf numFmtId="3" fontId="9" fillId="0" borderId="0" xfId="6" applyNumberFormat="1" applyFont="1" applyFill="1" applyAlignment="1" applyProtection="1">
      <alignment horizontal="center"/>
      <protection locked="0"/>
    </xf>
    <xf numFmtId="0" fontId="9" fillId="0" borderId="0" xfId="1" applyFont="1" applyFill="1" applyAlignment="1" applyProtection="1">
      <alignment horizontal="center" vertical="top"/>
      <protection locked="0"/>
    </xf>
    <xf numFmtId="4" fontId="9" fillId="0" borderId="0" xfId="6" applyNumberFormat="1" applyFont="1" applyFill="1" applyAlignment="1" applyProtection="1">
      <alignment horizontal="center"/>
      <protection locked="0"/>
    </xf>
    <xf numFmtId="0" fontId="9" fillId="0" borderId="0" xfId="1" applyFont="1" applyFill="1" applyAlignment="1" applyProtection="1">
      <alignment vertical="top"/>
      <protection locked="0"/>
    </xf>
    <xf numFmtId="0" fontId="9" fillId="0" borderId="0" xfId="1" applyFont="1" applyFill="1" applyAlignment="1" applyProtection="1">
      <alignment horizontal="center" vertical="top" wrapText="1"/>
      <protection locked="0"/>
    </xf>
    <xf numFmtId="0" fontId="9" fillId="0" borderId="0" xfId="1" applyFont="1" applyFill="1" applyAlignment="1" applyProtection="1">
      <alignment vertical="top" wrapText="1"/>
      <protection locked="0"/>
    </xf>
    <xf numFmtId="0" fontId="9" fillId="2" borderId="0" xfId="1" applyFont="1" applyFill="1"/>
    <xf numFmtId="0" fontId="9" fillId="2" borderId="0" xfId="2" applyFont="1" applyFill="1" applyBorder="1"/>
    <xf numFmtId="43" fontId="9" fillId="2" borderId="0" xfId="10" applyFont="1" applyFill="1" applyAlignment="1">
      <alignment horizontal="right"/>
    </xf>
    <xf numFmtId="10" fontId="9" fillId="2" borderId="0" xfId="154" applyNumberFormat="1" applyFont="1" applyFill="1" applyAlignment="1">
      <alignment horizontal="right"/>
    </xf>
    <xf numFmtId="43" fontId="9" fillId="2" borderId="0" xfId="6" applyFont="1" applyFill="1" applyAlignment="1"/>
    <xf numFmtId="43" fontId="9" fillId="2" borderId="0" xfId="6" applyFont="1" applyFill="1"/>
    <xf numFmtId="168" fontId="12" fillId="2" borderId="0" xfId="6" applyNumberFormat="1" applyFont="1" applyFill="1" applyBorder="1" applyAlignment="1">
      <alignment horizontal="right" vertical="center"/>
    </xf>
    <xf numFmtId="43" fontId="9" fillId="2" borderId="0" xfId="6" applyFont="1" applyFill="1" applyBorder="1"/>
    <xf numFmtId="43" fontId="9" fillId="2" borderId="0" xfId="2" applyNumberFormat="1" applyFont="1" applyFill="1" applyBorder="1"/>
    <xf numFmtId="0" fontId="9" fillId="0" borderId="0" xfId="2" applyFont="1" applyFill="1" applyProtection="1">
      <protection locked="0"/>
    </xf>
    <xf numFmtId="167" fontId="9" fillId="0" borderId="0" xfId="1" applyNumberFormat="1" applyFont="1" applyFill="1" applyAlignment="1" applyProtection="1">
      <alignment horizontal="justify" vertical="top" wrapText="1"/>
      <protection locked="0"/>
    </xf>
    <xf numFmtId="3" fontId="9" fillId="0" borderId="0" xfId="6" applyNumberFormat="1" applyFont="1" applyFill="1" applyBorder="1" applyAlignment="1" applyProtection="1">
      <alignment horizontal="center"/>
      <protection locked="0"/>
    </xf>
    <xf numFmtId="0" fontId="9" fillId="0" borderId="0" xfId="1" applyFont="1" applyFill="1" applyBorder="1" applyAlignment="1" applyProtection="1">
      <alignment horizontal="justify" vertical="top" wrapText="1"/>
      <protection locked="0"/>
    </xf>
    <xf numFmtId="0" fontId="36" fillId="0" borderId="0" xfId="1" applyFont="1" applyFill="1" applyAlignment="1" applyProtection="1">
      <alignment horizontal="justify" vertical="top"/>
      <protection locked="0"/>
    </xf>
    <xf numFmtId="1" fontId="9" fillId="0" borderId="0" xfId="2" applyNumberFormat="1" applyFont="1" applyFill="1" applyAlignment="1" applyProtection="1">
      <alignment horizontal="center" vertical="top" wrapText="1"/>
      <protection locked="0"/>
    </xf>
    <xf numFmtId="3" fontId="9" fillId="0" borderId="0" xfId="15" applyNumberFormat="1" applyFont="1" applyFill="1" applyAlignment="1" applyProtection="1">
      <alignment horizontal="center" wrapText="1"/>
      <protection locked="0"/>
    </xf>
    <xf numFmtId="0" fontId="13" fillId="0" borderId="0" xfId="153" applyFont="1" applyFill="1" applyBorder="1" applyAlignment="1" applyProtection="1">
      <alignment horizontal="left"/>
      <protection locked="0"/>
    </xf>
    <xf numFmtId="43" fontId="9" fillId="0" borderId="0" xfId="6" applyFont="1" applyFill="1" applyAlignment="1" applyProtection="1">
      <alignment horizontal="right"/>
      <protection locked="0"/>
    </xf>
    <xf numFmtId="0" fontId="13" fillId="0" borderId="0" xfId="2" applyFont="1" applyFill="1" applyBorder="1" applyAlignment="1" applyProtection="1">
      <alignment horizontal="left" vertical="justify"/>
      <protection locked="0"/>
    </xf>
    <xf numFmtId="0" fontId="11" fillId="0" borderId="0" xfId="153" applyFont="1" applyFill="1" applyBorder="1" applyAlignment="1" applyProtection="1">
      <alignment horizontal="justify" vertical="top" wrapText="1"/>
      <protection locked="0"/>
    </xf>
    <xf numFmtId="43" fontId="9" fillId="0" borderId="0" xfId="6" applyFont="1" applyFill="1" applyAlignment="1" applyProtection="1">
      <alignment horizontal="center" wrapText="1"/>
      <protection locked="0"/>
    </xf>
    <xf numFmtId="0" fontId="9" fillId="0" borderId="0" xfId="2" applyFont="1" applyFill="1" applyAlignment="1" applyProtection="1">
      <alignment horizontal="center" vertical="top"/>
      <protection locked="0"/>
    </xf>
    <xf numFmtId="0" fontId="13" fillId="0" borderId="0" xfId="2" applyFont="1" applyFill="1" applyProtection="1">
      <protection locked="0"/>
    </xf>
    <xf numFmtId="0" fontId="12" fillId="0" borderId="0" xfId="2" applyFont="1" applyFill="1" applyBorder="1" applyAlignment="1" applyProtection="1">
      <alignment horizontal="left" vertical="justify"/>
      <protection locked="0"/>
    </xf>
    <xf numFmtId="0" fontId="38" fillId="0" borderId="0" xfId="153" applyFont="1" applyFill="1" applyAlignment="1" applyProtection="1">
      <alignment vertical="top"/>
      <protection locked="0"/>
    </xf>
    <xf numFmtId="0" fontId="38" fillId="0" borderId="0" xfId="153" applyFont="1" applyFill="1" applyProtection="1">
      <protection locked="0"/>
    </xf>
    <xf numFmtId="0" fontId="38" fillId="0" borderId="0" xfId="153" applyFont="1" applyFill="1" applyAlignment="1" applyProtection="1">
      <alignment horizontal="center"/>
      <protection locked="0"/>
    </xf>
    <xf numFmtId="0" fontId="38" fillId="0" borderId="0" xfId="153" applyFont="1" applyFill="1" applyAlignment="1" applyProtection="1">
      <alignment horizontal="right"/>
      <protection locked="0"/>
    </xf>
    <xf numFmtId="3" fontId="40" fillId="0" borderId="0" xfId="6" applyNumberFormat="1" applyFont="1" applyFill="1" applyAlignment="1" applyProtection="1">
      <alignment horizontal="center" wrapText="1"/>
      <protection locked="0"/>
    </xf>
    <xf numFmtId="4" fontId="9" fillId="0" borderId="0" xfId="1" applyNumberFormat="1" applyFont="1" applyFill="1" applyAlignment="1" applyProtection="1">
      <protection locked="0"/>
    </xf>
    <xf numFmtId="4" fontId="35" fillId="0" borderId="0" xfId="6" quotePrefix="1" applyNumberFormat="1" applyFont="1" applyFill="1" applyAlignment="1" applyProtection="1">
      <alignment horizontal="center"/>
      <protection locked="0"/>
    </xf>
    <xf numFmtId="0" fontId="9" fillId="0" borderId="0" xfId="4" applyFont="1" applyFill="1" applyAlignment="1">
      <alignment horizontal="justify" vertical="top" wrapText="1"/>
    </xf>
    <xf numFmtId="0" fontId="9" fillId="0" borderId="0" xfId="0" applyFont="1" applyFill="1" applyAlignment="1">
      <alignment horizontal="justify" vertical="top"/>
    </xf>
    <xf numFmtId="0" fontId="31" fillId="0" borderId="3" xfId="2" quotePrefix="1" applyFont="1" applyFill="1" applyBorder="1" applyAlignment="1" applyProtection="1">
      <alignment horizontal="center" vertical="center"/>
      <protection locked="0"/>
    </xf>
    <xf numFmtId="0" fontId="9" fillId="0" borderId="0" xfId="4" applyFont="1" applyFill="1" applyAlignment="1">
      <alignment horizontal="center" vertical="top"/>
    </xf>
    <xf numFmtId="0" fontId="9" fillId="0" borderId="0" xfId="4" applyFont="1" applyFill="1" applyAlignment="1">
      <alignment horizontal="center"/>
    </xf>
    <xf numFmtId="174" fontId="9" fillId="0" borderId="0" xfId="15" applyNumberFormat="1" applyFont="1" applyFill="1" applyAlignment="1">
      <alignment horizontal="center"/>
    </xf>
    <xf numFmtId="168" fontId="9" fillId="0" borderId="0" xfId="23" applyNumberFormat="1" applyFont="1" applyFill="1" applyAlignment="1">
      <alignment horizontal="center"/>
    </xf>
    <xf numFmtId="0" fontId="9" fillId="0" borderId="0" xfId="4" applyFont="1" applyFill="1" applyBorder="1" applyAlignment="1">
      <alignment horizontal="justify" vertical="top" wrapText="1"/>
    </xf>
    <xf numFmtId="49" fontId="9" fillId="0" borderId="0" xfId="4" applyNumberFormat="1" applyFont="1" applyFill="1" applyAlignment="1">
      <alignment horizontal="center" vertical="top"/>
    </xf>
    <xf numFmtId="0" fontId="37" fillId="0" borderId="0" xfId="4" applyFont="1" applyFill="1" applyAlignment="1">
      <alignment horizontal="center" vertical="top"/>
    </xf>
    <xf numFmtId="49" fontId="9" fillId="0" borderId="0" xfId="4" quotePrefix="1" applyNumberFormat="1" applyFont="1" applyFill="1" applyAlignment="1">
      <alignment horizontal="center" vertical="top"/>
    </xf>
    <xf numFmtId="0" fontId="12" fillId="0" borderId="0" xfId="4" applyFont="1" applyFill="1" applyAlignment="1">
      <alignment horizontal="justify" vertical="center"/>
    </xf>
    <xf numFmtId="0" fontId="9" fillId="0" borderId="0" xfId="4" applyNumberFormat="1" applyFont="1" applyFill="1" applyAlignment="1" applyProtection="1">
      <alignment horizontal="left" vertical="center" wrapText="1"/>
    </xf>
    <xf numFmtId="0" fontId="9" fillId="0" borderId="0" xfId="4" applyNumberFormat="1" applyFont="1" applyFill="1" applyAlignment="1" applyProtection="1">
      <alignment horizontal="left" vertical="top" wrapText="1"/>
    </xf>
    <xf numFmtId="0" fontId="36" fillId="0" borderId="0" xfId="4" applyFont="1" applyFill="1"/>
    <xf numFmtId="0" fontId="42" fillId="0" borderId="0" xfId="4" applyNumberFormat="1" applyFont="1" applyFill="1" applyAlignment="1" applyProtection="1">
      <alignment horizontal="left" vertical="center" wrapText="1"/>
    </xf>
    <xf numFmtId="174" fontId="9" fillId="0" borderId="0" xfId="15" applyNumberFormat="1" applyFont="1" applyFill="1" applyAlignment="1">
      <alignment horizontal="center" vertical="center"/>
    </xf>
    <xf numFmtId="168" fontId="9" fillId="0" borderId="0" xfId="23" applyNumberFormat="1" applyFont="1" applyFill="1" applyBorder="1" applyAlignment="1">
      <alignment horizontal="center" vertical="center"/>
    </xf>
    <xf numFmtId="0" fontId="9" fillId="0" borderId="0" xfId="81" applyNumberFormat="1" applyFont="1" applyFill="1"/>
    <xf numFmtId="3" fontId="9" fillId="0" borderId="0" xfId="81" applyNumberFormat="1" applyFont="1" applyFill="1"/>
    <xf numFmtId="168" fontId="12" fillId="0" borderId="0" xfId="23" applyNumberFormat="1" applyFont="1" applyFill="1" applyAlignment="1">
      <alignment horizontal="right" vertical="center" wrapText="1"/>
    </xf>
    <xf numFmtId="0" fontId="9" fillId="0" borderId="0" xfId="81" applyNumberFormat="1" applyFont="1" applyFill="1" applyAlignment="1">
      <alignment horizontal="center"/>
    </xf>
    <xf numFmtId="3" fontId="9" fillId="0" borderId="0" xfId="81" applyNumberFormat="1" applyFont="1" applyFill="1" applyAlignment="1">
      <alignment horizontal="center"/>
    </xf>
    <xf numFmtId="168" fontId="45" fillId="0" borderId="0" xfId="23" applyNumberFormat="1" applyFont="1" applyFill="1" applyAlignment="1">
      <alignment horizontal="center" vertical="center" wrapText="1"/>
    </xf>
    <xf numFmtId="0" fontId="9" fillId="0" borderId="0" xfId="81" applyNumberFormat="1" applyFont="1" applyFill="1" applyAlignment="1">
      <alignment horizontal="justify" vertical="center" wrapText="1"/>
    </xf>
    <xf numFmtId="39" fontId="12" fillId="0" borderId="2" xfId="15" applyNumberFormat="1" applyFont="1" applyFill="1" applyBorder="1" applyAlignment="1">
      <alignment horizontal="right" vertical="center"/>
    </xf>
    <xf numFmtId="0" fontId="13" fillId="0" borderId="0" xfId="4" applyFont="1" applyFill="1" applyAlignment="1">
      <alignment horizontal="left" vertical="top"/>
    </xf>
    <xf numFmtId="0" fontId="9" fillId="0" borderId="0" xfId="4" applyFont="1" applyFill="1" applyAlignment="1">
      <alignment horizontal="center" vertical="center"/>
    </xf>
    <xf numFmtId="1" fontId="9" fillId="0" borderId="0" xfId="0" quotePrefix="1" applyNumberFormat="1" applyFont="1" applyFill="1" applyAlignment="1">
      <alignment horizontal="left" vertical="top"/>
    </xf>
    <xf numFmtId="168" fontId="9" fillId="0" borderId="0" xfId="23" applyNumberFormat="1" applyFont="1" applyFill="1" applyAlignment="1">
      <alignment horizontal="center" vertical="center"/>
    </xf>
    <xf numFmtId="49" fontId="46" fillId="0" borderId="0" xfId="4" applyNumberFormat="1" applyFont="1" applyFill="1" applyAlignment="1">
      <alignment horizontal="right" vertical="top" wrapText="1"/>
    </xf>
    <xf numFmtId="0" fontId="9" fillId="0" borderId="0" xfId="4" applyFont="1" applyFill="1" applyBorder="1" applyAlignment="1">
      <alignment horizontal="center" vertical="center"/>
    </xf>
    <xf numFmtId="3" fontId="9" fillId="0" borderId="0" xfId="15" applyNumberFormat="1" applyFont="1" applyFill="1" applyBorder="1" applyAlignment="1">
      <alignment horizontal="center" vertical="center"/>
    </xf>
    <xf numFmtId="0" fontId="37" fillId="0" borderId="0" xfId="4" applyFont="1" applyFill="1" applyAlignment="1">
      <alignment horizontal="center" vertical="center"/>
    </xf>
    <xf numFmtId="168" fontId="37" fillId="0" borderId="0" xfId="23" applyNumberFormat="1" applyFont="1" applyFill="1" applyAlignment="1">
      <alignment horizontal="center" vertical="center"/>
    </xf>
    <xf numFmtId="168" fontId="9" fillId="0" borderId="0" xfId="23" applyNumberFormat="1" applyFont="1" applyFill="1" applyAlignment="1" applyProtection="1">
      <alignment horizontal="center" vertical="center"/>
    </xf>
    <xf numFmtId="0" fontId="12" fillId="0" borderId="0" xfId="4" applyFont="1" applyFill="1" applyAlignment="1">
      <alignment horizontal="center" vertical="center"/>
    </xf>
    <xf numFmtId="0" fontId="9" fillId="0" borderId="0" xfId="4" applyFont="1" applyFill="1" applyAlignment="1">
      <alignment vertical="top"/>
    </xf>
    <xf numFmtId="0" fontId="12" fillId="0" borderId="0" xfId="4" applyFont="1" applyFill="1" applyAlignment="1" applyProtection="1">
      <alignment horizontal="left"/>
    </xf>
    <xf numFmtId="168" fontId="29" fillId="0" borderId="0" xfId="23" applyNumberFormat="1" applyFont="1" applyFill="1" applyAlignment="1">
      <alignment horizontal="center" vertical="center"/>
    </xf>
    <xf numFmtId="168" fontId="9" fillId="0" borderId="0" xfId="15" applyNumberFormat="1" applyFont="1" applyFill="1" applyAlignment="1">
      <alignment horizontal="center" vertical="center"/>
    </xf>
    <xf numFmtId="168" fontId="12" fillId="0" borderId="0" xfId="23" applyNumberFormat="1" applyFont="1" applyFill="1" applyAlignment="1">
      <alignment horizontal="center" vertical="center"/>
    </xf>
    <xf numFmtId="0" fontId="47" fillId="0" borderId="0" xfId="4" applyFont="1" applyFill="1" applyAlignment="1">
      <alignment horizontal="justify" vertical="center"/>
    </xf>
    <xf numFmtId="0" fontId="10" fillId="0" borderId="0" xfId="1" applyFont="1" applyFill="1" applyAlignment="1" applyProtection="1">
      <alignment horizontal="right" vertical="top"/>
      <protection locked="0"/>
    </xf>
    <xf numFmtId="43" fontId="10" fillId="0" borderId="0" xfId="15" applyFont="1" applyFill="1" applyAlignment="1" applyProtection="1">
      <alignment horizontal="right" vertical="top"/>
      <protection locked="0"/>
    </xf>
    <xf numFmtId="175" fontId="9" fillId="0" borderId="0" xfId="15" applyNumberFormat="1" applyFont="1" applyFill="1" applyAlignment="1">
      <alignment horizontal="right"/>
    </xf>
    <xf numFmtId="175" fontId="12" fillId="0" borderId="2" xfId="15" applyNumberFormat="1" applyFont="1" applyFill="1" applyBorder="1" applyAlignment="1">
      <alignment horizontal="right" vertical="center"/>
    </xf>
    <xf numFmtId="175" fontId="12" fillId="0" borderId="0" xfId="15" applyNumberFormat="1" applyFont="1" applyFill="1" applyAlignment="1">
      <alignment horizontal="right" vertical="center"/>
    </xf>
    <xf numFmtId="0" fontId="9" fillId="0" borderId="0" xfId="4" applyFont="1" applyFill="1" applyAlignment="1">
      <alignment horizontal="right" vertical="center"/>
    </xf>
    <xf numFmtId="37" fontId="9" fillId="0" borderId="0" xfId="4" applyNumberFormat="1" applyFont="1" applyFill="1" applyAlignment="1" applyProtection="1">
      <alignment horizontal="right" vertical="center"/>
    </xf>
    <xf numFmtId="0" fontId="12" fillId="0" borderId="0" xfId="4" applyFont="1" applyFill="1" applyAlignment="1">
      <alignment horizontal="right" vertical="center"/>
    </xf>
    <xf numFmtId="3" fontId="12" fillId="0" borderId="0" xfId="4" applyNumberFormat="1" applyFont="1" applyFill="1" applyBorder="1" applyAlignment="1">
      <alignment horizontal="right" vertical="center"/>
    </xf>
    <xf numFmtId="43" fontId="12" fillId="0" borderId="2" xfId="15" applyNumberFormat="1" applyFont="1" applyFill="1" applyBorder="1" applyAlignment="1">
      <alignment horizontal="right" vertical="center"/>
    </xf>
    <xf numFmtId="4" fontId="9" fillId="0" borderId="0" xfId="6" applyNumberFormat="1" applyFont="1" applyFill="1" applyAlignment="1" applyProtection="1">
      <alignment horizontal="right" wrapText="1"/>
      <protection locked="0"/>
    </xf>
    <xf numFmtId="4" fontId="12" fillId="0" borderId="0" xfId="6" applyNumberFormat="1" applyFont="1" applyFill="1" applyAlignment="1" applyProtection="1">
      <alignment horizontal="right"/>
      <protection locked="0"/>
    </xf>
    <xf numFmtId="3" fontId="9" fillId="0" borderId="0" xfId="6" applyNumberFormat="1" applyFont="1" applyFill="1" applyAlignment="1" applyProtection="1">
      <alignment horizontal="right" wrapText="1"/>
      <protection locked="0"/>
    </xf>
    <xf numFmtId="3" fontId="39" fillId="0" borderId="0" xfId="7" applyNumberFormat="1" applyFont="1" applyFill="1" applyBorder="1" applyAlignment="1" applyProtection="1">
      <alignment horizontal="right" vertical="center" wrapText="1"/>
      <protection locked="0"/>
    </xf>
    <xf numFmtId="4" fontId="9" fillId="0" borderId="0" xfId="1" applyNumberFormat="1" applyFont="1" applyFill="1" applyAlignment="1" applyProtection="1">
      <alignment horizontal="right"/>
      <protection locked="0"/>
    </xf>
    <xf numFmtId="0" fontId="12" fillId="0" borderId="0" xfId="4" applyFont="1" applyFill="1"/>
    <xf numFmtId="174" fontId="42" fillId="6" borderId="0" xfId="15" applyNumberFormat="1" applyFont="1" applyFill="1" applyAlignment="1">
      <alignment horizontal="center" vertical="center"/>
    </xf>
    <xf numFmtId="0" fontId="48" fillId="0" borderId="0" xfId="0" applyFont="1" applyFill="1" applyBorder="1" applyAlignment="1">
      <alignment horizontal="justify" vertical="top"/>
    </xf>
    <xf numFmtId="3" fontId="9" fillId="0" borderId="0" xfId="6" applyNumberFormat="1" applyFont="1" applyFill="1" applyBorder="1" applyAlignment="1">
      <alignment horizontal="center"/>
    </xf>
    <xf numFmtId="0" fontId="9" fillId="0" borderId="0" xfId="1" applyFont="1" applyFill="1" applyBorder="1" applyAlignment="1" applyProtection="1">
      <alignment horizontal="justify" vertical="top" wrapText="1"/>
    </xf>
    <xf numFmtId="168" fontId="14" fillId="0" borderId="0" xfId="25" applyNumberFormat="1" applyFont="1" applyFill="1" applyBorder="1" applyAlignment="1">
      <alignment horizontal="center"/>
    </xf>
    <xf numFmtId="3" fontId="9" fillId="0" borderId="0" xfId="25" applyNumberFormat="1" applyFont="1" applyFill="1" applyBorder="1" applyAlignment="1" applyProtection="1">
      <alignment horizontal="center"/>
    </xf>
    <xf numFmtId="0" fontId="9" fillId="0" borderId="0" xfId="1" applyFont="1" applyFill="1" applyBorder="1" applyAlignment="1" applyProtection="1">
      <alignment horizontal="justify" vertical="top"/>
    </xf>
    <xf numFmtId="3" fontId="9" fillId="0" borderId="0" xfId="10" applyNumberFormat="1" applyFont="1" applyFill="1" applyBorder="1" applyAlignment="1">
      <alignment horizontal="center"/>
    </xf>
    <xf numFmtId="0" fontId="36" fillId="0" borderId="0" xfId="1" applyFont="1" applyFill="1" applyBorder="1" applyAlignment="1">
      <alignment vertical="top"/>
    </xf>
    <xf numFmtId="0" fontId="14" fillId="0" borderId="0" xfId="0" applyFont="1" applyFill="1" applyBorder="1" applyAlignment="1">
      <alignment horizontal="center" vertical="top"/>
    </xf>
    <xf numFmtId="3" fontId="14" fillId="0" borderId="0" xfId="25" applyNumberFormat="1" applyFont="1" applyFill="1" applyBorder="1" applyAlignment="1">
      <alignment horizontal="center"/>
    </xf>
    <xf numFmtId="4" fontId="14" fillId="0" borderId="0" xfId="0" applyNumberFormat="1" applyFont="1" applyFill="1" applyAlignment="1">
      <alignment horizontal="center"/>
    </xf>
    <xf numFmtId="43" fontId="14" fillId="4" borderId="0" xfId="25" applyFont="1" applyFill="1"/>
    <xf numFmtId="43" fontId="14" fillId="4" borderId="0" xfId="0" applyNumberFormat="1" applyFont="1" applyFill="1"/>
    <xf numFmtId="0" fontId="14" fillId="4" borderId="0" xfId="0" applyFont="1" applyFill="1"/>
    <xf numFmtId="0" fontId="9" fillId="0" borderId="0" xfId="0" applyFont="1" applyFill="1" applyBorder="1" applyAlignment="1">
      <alignment horizontal="justify" vertical="top"/>
    </xf>
    <xf numFmtId="1" fontId="9" fillId="0" borderId="0" xfId="1" applyNumberFormat="1" applyFont="1" applyFill="1" applyBorder="1" applyAlignment="1">
      <alignment horizontal="center" vertical="top"/>
    </xf>
    <xf numFmtId="0" fontId="14" fillId="0" borderId="0" xfId="0" applyFont="1" applyFill="1" applyBorder="1" applyAlignment="1">
      <alignment horizontal="justify" vertical="top"/>
    </xf>
    <xf numFmtId="0" fontId="9" fillId="0" borderId="0" xfId="2" applyFont="1" applyFill="1" applyBorder="1" applyAlignment="1">
      <alignment horizontal="center" wrapText="1"/>
    </xf>
    <xf numFmtId="0" fontId="9" fillId="0" borderId="0" xfId="4" applyFont="1"/>
    <xf numFmtId="43" fontId="9" fillId="0" borderId="0" xfId="35" applyFont="1" applyFill="1" applyAlignment="1">
      <alignment horizontal="center" vertical="center"/>
    </xf>
    <xf numFmtId="0" fontId="9" fillId="0" borderId="0" xfId="4" applyFont="1" applyFill="1" applyAlignment="1"/>
    <xf numFmtId="0" fontId="9" fillId="0" borderId="0" xfId="4" applyFont="1" applyFill="1"/>
    <xf numFmtId="0" fontId="9" fillId="4" borderId="0" xfId="4" applyFont="1" applyFill="1" applyAlignment="1"/>
    <xf numFmtId="0" fontId="9" fillId="4" borderId="0" xfId="4" applyFont="1" applyFill="1" applyAlignment="1">
      <alignment horizontal="center" vertical="center"/>
    </xf>
    <xf numFmtId="0" fontId="9" fillId="4" borderId="0" xfId="4" applyFont="1" applyFill="1"/>
    <xf numFmtId="175" fontId="9" fillId="0" borderId="0" xfId="15" applyNumberFormat="1" applyFont="1" applyFill="1" applyAlignment="1">
      <alignment horizontal="right" vertical="center"/>
    </xf>
    <xf numFmtId="167" fontId="12" fillId="0" borderId="0" xfId="7" applyNumberFormat="1" applyFont="1" applyFill="1" applyAlignment="1" applyProtection="1">
      <alignment horizontal="justify" vertical="top"/>
    </xf>
    <xf numFmtId="37" fontId="9" fillId="0" borderId="0" xfId="19" applyNumberFormat="1" applyFont="1" applyFill="1" applyAlignment="1" applyProtection="1">
      <alignment horizontal="center"/>
    </xf>
    <xf numFmtId="41" fontId="9" fillId="0" borderId="0" xfId="4" applyNumberFormat="1" applyFont="1" applyFill="1" applyAlignment="1">
      <alignment horizontal="center"/>
    </xf>
    <xf numFmtId="0" fontId="32" fillId="0" borderId="0" xfId="4" applyFont="1"/>
    <xf numFmtId="167" fontId="9" fillId="0" borderId="0" xfId="7" applyNumberFormat="1" applyFont="1" applyFill="1" applyAlignment="1" applyProtection="1">
      <alignment horizontal="justify" vertical="top"/>
    </xf>
    <xf numFmtId="0" fontId="32" fillId="6" borderId="0" xfId="4" applyFont="1" applyFill="1"/>
    <xf numFmtId="0" fontId="32" fillId="6" borderId="0" xfId="4" applyFont="1" applyFill="1" applyAlignment="1">
      <alignment vertical="center"/>
    </xf>
    <xf numFmtId="0" fontId="32" fillId="6" borderId="0" xfId="4" applyFont="1" applyFill="1" applyAlignment="1">
      <alignment horizontal="center" vertical="center"/>
    </xf>
    <xf numFmtId="0" fontId="9" fillId="0" borderId="0" xfId="0" applyFont="1" applyFill="1" applyAlignment="1">
      <alignment horizontal="center" vertical="top"/>
    </xf>
    <xf numFmtId="0" fontId="12" fillId="0" borderId="0" xfId="0" quotePrefix="1" applyFont="1" applyFill="1" applyAlignment="1">
      <alignment horizontal="left" vertical="top"/>
    </xf>
    <xf numFmtId="0" fontId="13" fillId="0" borderId="0" xfId="0" applyFont="1" applyFill="1" applyAlignment="1">
      <alignment horizontal="justify" vertical="top"/>
    </xf>
    <xf numFmtId="176" fontId="11" fillId="0" borderId="0" xfId="0" applyNumberFormat="1" applyFont="1" applyFill="1" applyAlignment="1">
      <alignment horizontal="center"/>
    </xf>
    <xf numFmtId="0" fontId="11" fillId="0" borderId="0" xfId="0" applyFont="1" applyFill="1" applyAlignment="1">
      <alignment horizontal="center"/>
    </xf>
    <xf numFmtId="168" fontId="0" fillId="0" borderId="0" xfId="23" applyNumberFormat="1" applyFont="1" applyFill="1" applyAlignment="1">
      <alignment horizontal="center"/>
    </xf>
    <xf numFmtId="49" fontId="9" fillId="0" borderId="0" xfId="0" applyNumberFormat="1" applyFont="1" applyFill="1" applyAlignment="1">
      <alignment horizontal="center" vertical="top"/>
    </xf>
    <xf numFmtId="175" fontId="32" fillId="0" borderId="0" xfId="15" applyNumberFormat="1" applyFont="1" applyFill="1" applyAlignment="1">
      <alignment horizontal="center" vertical="center"/>
    </xf>
    <xf numFmtId="0" fontId="32" fillId="0" borderId="0" xfId="4" applyFont="1" applyFill="1" applyAlignment="1">
      <alignment horizontal="center" vertical="center"/>
    </xf>
    <xf numFmtId="0" fontId="32" fillId="0" borderId="0" xfId="4" applyFont="1" applyFill="1" applyAlignment="1">
      <alignment horizontal="justify"/>
    </xf>
    <xf numFmtId="49" fontId="9" fillId="0" borderId="0" xfId="4" quotePrefix="1" applyNumberFormat="1" applyFont="1" applyFill="1" applyBorder="1" applyAlignment="1">
      <alignment horizontal="center" vertical="top"/>
    </xf>
    <xf numFmtId="0" fontId="12" fillId="0" borderId="0" xfId="4" applyFont="1" applyFill="1" applyAlignment="1">
      <alignment horizontal="justify" vertical="top" wrapText="1"/>
    </xf>
    <xf numFmtId="0" fontId="31" fillId="0" borderId="0" xfId="4" applyFont="1" applyFill="1" applyAlignment="1">
      <alignment horizontal="center" vertical="center"/>
    </xf>
    <xf numFmtId="0" fontId="9" fillId="0" borderId="0" xfId="4" applyFill="1" applyAlignment="1">
      <alignment horizontal="center" vertical="center"/>
    </xf>
    <xf numFmtId="0" fontId="9" fillId="0" borderId="0" xfId="4" applyFill="1"/>
    <xf numFmtId="3" fontId="32" fillId="0" borderId="0" xfId="4" applyNumberFormat="1" applyFont="1" applyFill="1" applyAlignment="1">
      <alignment horizontal="center" vertical="center"/>
    </xf>
    <xf numFmtId="3" fontId="9" fillId="0" borderId="0" xfId="4" applyNumberFormat="1" applyFont="1" applyFill="1" applyAlignment="1">
      <alignment horizontal="center" vertical="center"/>
    </xf>
    <xf numFmtId="0" fontId="32" fillId="0" borderId="0" xfId="4" applyFont="1" applyFill="1"/>
    <xf numFmtId="3" fontId="32" fillId="0" borderId="0" xfId="15" applyNumberFormat="1" applyFont="1" applyFill="1" applyBorder="1" applyAlignment="1">
      <alignment horizontal="center" vertical="center"/>
    </xf>
    <xf numFmtId="167" fontId="9" fillId="0" borderId="0" xfId="2" applyNumberFormat="1" applyFont="1" applyFill="1" applyAlignment="1">
      <alignment horizontal="center" vertical="top" wrapText="1"/>
    </xf>
    <xf numFmtId="167" fontId="9" fillId="0" borderId="0" xfId="2" applyNumberFormat="1" applyFont="1" applyFill="1" applyAlignment="1">
      <alignment horizontal="left" wrapText="1"/>
    </xf>
    <xf numFmtId="167" fontId="9" fillId="0" borderId="0" xfId="2" applyNumberFormat="1" applyFont="1" applyFill="1" applyAlignment="1">
      <alignment horizontal="center"/>
    </xf>
    <xf numFmtId="3" fontId="9" fillId="0" borderId="0" xfId="3" applyNumberFormat="1" applyFont="1" applyFill="1" applyBorder="1" applyAlignment="1">
      <alignment horizontal="center"/>
    </xf>
    <xf numFmtId="164" fontId="9" fillId="0" borderId="0" xfId="3" applyFont="1" applyFill="1" applyBorder="1" applyAlignment="1"/>
    <xf numFmtId="169" fontId="9" fillId="0" borderId="0" xfId="3" applyNumberFormat="1" applyFont="1" applyFill="1" applyBorder="1" applyAlignment="1"/>
    <xf numFmtId="167" fontId="12" fillId="0" borderId="0" xfId="155" applyNumberFormat="1" applyFont="1" applyFill="1" applyAlignment="1">
      <alignment horizontal="left"/>
    </xf>
    <xf numFmtId="167" fontId="9" fillId="0" borderId="0" xfId="155" applyNumberFormat="1" applyFont="1" applyFill="1" applyAlignment="1">
      <alignment horizontal="left"/>
    </xf>
    <xf numFmtId="167" fontId="9" fillId="0" borderId="0" xfId="155" applyNumberFormat="1" applyFont="1" applyFill="1" applyAlignment="1">
      <alignment horizontal="justify" vertical="top" wrapText="1"/>
    </xf>
    <xf numFmtId="167" fontId="9" fillId="0" borderId="0" xfId="2" applyNumberFormat="1" applyFont="1" applyFill="1" applyBorder="1" applyAlignment="1" applyProtection="1">
      <alignment horizontal="center" vertical="top"/>
      <protection locked="0"/>
    </xf>
    <xf numFmtId="43" fontId="9" fillId="0" borderId="0" xfId="6" applyFont="1" applyFill="1" applyBorder="1" applyAlignment="1" applyProtection="1">
      <alignment horizontal="center"/>
      <protection locked="0"/>
    </xf>
    <xf numFmtId="43" fontId="9" fillId="0" borderId="0" xfId="6" applyFont="1" applyFill="1" applyBorder="1" applyAlignment="1" applyProtection="1">
      <protection locked="0"/>
    </xf>
    <xf numFmtId="0" fontId="12" fillId="0" borderId="0" xfId="2" quotePrefix="1" applyFont="1" applyFill="1" applyBorder="1" applyAlignment="1" applyProtection="1">
      <alignment horizontal="center" vertical="top"/>
      <protection locked="0"/>
    </xf>
    <xf numFmtId="43" fontId="9" fillId="0" borderId="0" xfId="6" applyFont="1" applyFill="1" applyAlignment="1" applyProtection="1">
      <protection locked="0"/>
    </xf>
    <xf numFmtId="0" fontId="42" fillId="0" borderId="0" xfId="4" applyFont="1" applyFill="1" applyAlignment="1">
      <alignment horizontal="center" vertical="center"/>
    </xf>
    <xf numFmtId="174" fontId="42" fillId="0" borderId="0" xfId="15" applyNumberFormat="1" applyFont="1" applyFill="1" applyAlignment="1">
      <alignment horizontal="center" vertical="center"/>
    </xf>
    <xf numFmtId="168" fontId="42" fillId="0" borderId="0" xfId="23" applyNumberFormat="1" applyFont="1" applyFill="1" applyAlignment="1">
      <alignment horizontal="center" vertical="center"/>
    </xf>
    <xf numFmtId="174" fontId="42" fillId="0" borderId="0" xfId="15" applyNumberFormat="1" applyFont="1" applyFill="1" applyAlignment="1">
      <alignment horizontal="right" vertical="center"/>
    </xf>
    <xf numFmtId="0" fontId="9" fillId="0" borderId="0" xfId="4" applyFont="1" applyFill="1" applyAlignment="1">
      <alignment horizontal="center" vertical="top" wrapText="1"/>
    </xf>
    <xf numFmtId="49" fontId="42" fillId="0" borderId="0" xfId="4" applyNumberFormat="1" applyFont="1" applyFill="1" applyAlignment="1">
      <alignment horizontal="center" vertical="top"/>
    </xf>
    <xf numFmtId="174" fontId="9" fillId="0" borderId="0" xfId="15" applyNumberFormat="1" applyFont="1" applyFill="1" applyAlignment="1">
      <alignment horizontal="right"/>
    </xf>
    <xf numFmtId="49" fontId="43" fillId="0" borderId="0" xfId="4" applyNumberFormat="1" applyFont="1" applyFill="1" applyAlignment="1">
      <alignment horizontal="center" vertical="top"/>
    </xf>
    <xf numFmtId="0" fontId="9" fillId="0" borderId="0" xfId="4" applyFont="1" applyFill="1" applyAlignment="1">
      <alignment horizontal="justify" vertical="top"/>
    </xf>
    <xf numFmtId="49" fontId="12" fillId="0" borderId="0" xfId="4" applyNumberFormat="1" applyFont="1" applyFill="1" applyAlignment="1">
      <alignment horizontal="center" vertical="top"/>
    </xf>
    <xf numFmtId="0" fontId="12" fillId="0" borderId="0" xfId="4" applyFont="1" applyFill="1" applyBorder="1" applyAlignment="1">
      <alignment horizontal="justify" vertical="top"/>
    </xf>
    <xf numFmtId="0" fontId="9" fillId="0" borderId="0" xfId="0" applyFont="1" applyFill="1" applyAlignment="1">
      <alignment horizontal="justify" vertical="top" wrapText="1"/>
    </xf>
    <xf numFmtId="49" fontId="9" fillId="0" borderId="0" xfId="4" quotePrefix="1" applyNumberFormat="1" applyFont="1" applyFill="1" applyAlignment="1">
      <alignment horizontal="center" vertical="top" wrapText="1"/>
    </xf>
    <xf numFmtId="0" fontId="13" fillId="0" borderId="0" xfId="4" applyFont="1" applyFill="1"/>
    <xf numFmtId="49" fontId="36" fillId="0" borderId="0" xfId="4" applyNumberFormat="1" applyFont="1" applyFill="1" applyAlignment="1">
      <alignment horizontal="center" vertical="top"/>
    </xf>
    <xf numFmtId="0" fontId="36" fillId="0" borderId="0" xfId="4" applyFont="1" applyFill="1" applyAlignment="1">
      <alignment horizontal="center"/>
    </xf>
    <xf numFmtId="49" fontId="12" fillId="0" borderId="0" xfId="4" applyNumberFormat="1" applyFont="1" applyFill="1" applyAlignment="1">
      <alignment horizontal="center" vertical="top" wrapText="1"/>
    </xf>
    <xf numFmtId="0" fontId="13" fillId="0" borderId="0" xfId="0" applyFont="1" applyFill="1"/>
    <xf numFmtId="0" fontId="9" fillId="0" borderId="0" xfId="4" applyFont="1" applyFill="1" applyAlignment="1">
      <alignment vertical="center"/>
    </xf>
    <xf numFmtId="0" fontId="9" fillId="0" borderId="0" xfId="14" applyFont="1" applyFill="1" applyBorder="1" applyAlignment="1">
      <alignment horizontal="justify" vertical="top" wrapText="1"/>
    </xf>
    <xf numFmtId="0" fontId="9" fillId="0" borderId="0" xfId="14" applyFont="1" applyFill="1" applyBorder="1" applyAlignment="1">
      <alignment horizontal="center"/>
    </xf>
    <xf numFmtId="3" fontId="9" fillId="0" borderId="0" xfId="14" applyNumberFormat="1" applyFont="1" applyFill="1" applyBorder="1" applyAlignment="1" applyProtection="1">
      <alignment horizontal="center"/>
    </xf>
    <xf numFmtId="0" fontId="9" fillId="0" borderId="0" xfId="14" applyFont="1" applyFill="1" applyBorder="1" applyAlignment="1" applyProtection="1">
      <alignment horizontal="left" vertical="top"/>
    </xf>
    <xf numFmtId="0" fontId="9" fillId="0" borderId="0" xfId="14" applyFont="1" applyFill="1" applyBorder="1" applyAlignment="1" applyProtection="1">
      <alignment horizontal="center"/>
    </xf>
    <xf numFmtId="3" fontId="9" fillId="0" borderId="0" xfId="14" applyNumberFormat="1" applyFont="1" applyFill="1" applyBorder="1" applyAlignment="1">
      <alignment horizontal="center"/>
    </xf>
    <xf numFmtId="0" fontId="9" fillId="0" borderId="0" xfId="14" applyFont="1" applyFill="1" applyBorder="1" applyAlignment="1">
      <alignment horizontal="justify" vertical="top"/>
    </xf>
    <xf numFmtId="0" fontId="9" fillId="0" borderId="0" xfId="4" applyFont="1" applyFill="1" applyBorder="1" applyAlignment="1" applyProtection="1">
      <alignment horizontal="center" vertical="center"/>
    </xf>
    <xf numFmtId="3" fontId="9" fillId="0" borderId="0" xfId="4" applyNumberFormat="1" applyFont="1" applyFill="1" applyBorder="1" applyAlignment="1" applyProtection="1">
      <alignment horizontal="center" vertical="center"/>
    </xf>
    <xf numFmtId="168" fontId="9" fillId="0" borderId="0" xfId="25" applyNumberFormat="1" applyFont="1" applyFill="1" applyBorder="1" applyAlignment="1">
      <alignment horizontal="center" vertical="center"/>
    </xf>
    <xf numFmtId="168" fontId="9" fillId="0" borderId="0" xfId="25" applyNumberFormat="1" applyFont="1" applyFill="1" applyBorder="1" applyAlignment="1">
      <alignment horizontal="right" vertical="center"/>
    </xf>
    <xf numFmtId="0" fontId="36" fillId="0" borderId="0" xfId="4" applyFont="1" applyFill="1" applyBorder="1" applyAlignment="1">
      <alignment horizontal="center" vertical="top"/>
    </xf>
    <xf numFmtId="0" fontId="12" fillId="0" borderId="0" xfId="4" applyFont="1" applyFill="1" applyBorder="1" applyAlignment="1">
      <alignment horizontal="center" vertical="center"/>
    </xf>
    <xf numFmtId="168" fontId="29" fillId="0" borderId="0" xfId="23" applyNumberFormat="1" applyFont="1" applyFill="1" applyAlignment="1">
      <alignment horizontal="center"/>
    </xf>
    <xf numFmtId="168" fontId="9" fillId="0" borderId="0" xfId="15" applyNumberFormat="1" applyFont="1" applyFill="1" applyAlignment="1">
      <alignment horizontal="center"/>
    </xf>
    <xf numFmtId="0" fontId="9" fillId="0" borderId="0" xfId="81" applyNumberFormat="1" applyFont="1" applyFill="1" applyAlignment="1">
      <alignment horizontal="justify" vertical="justify" wrapText="1"/>
    </xf>
    <xf numFmtId="3" fontId="29" fillId="0" borderId="0" xfId="14" applyNumberFormat="1" applyFont="1" applyFill="1" applyBorder="1" applyAlignment="1">
      <alignment horizontal="center" vertical="center" wrapText="1"/>
    </xf>
    <xf numFmtId="0" fontId="12" fillId="0" borderId="0" xfId="14" applyNumberFormat="1" applyFont="1" applyFill="1" applyBorder="1" applyAlignment="1" applyProtection="1">
      <alignment horizontal="left" vertical="top" wrapText="1"/>
    </xf>
    <xf numFmtId="0" fontId="9" fillId="0" borderId="0" xfId="14" applyNumberFormat="1" applyFont="1" applyFill="1" applyBorder="1" applyAlignment="1">
      <alignment horizontal="justify" vertical="top" wrapText="1"/>
    </xf>
    <xf numFmtId="0" fontId="9" fillId="0" borderId="0" xfId="4" applyFont="1" applyFill="1" applyBorder="1" applyAlignment="1">
      <alignment horizontal="justify" vertical="top"/>
    </xf>
    <xf numFmtId="0" fontId="48" fillId="0" borderId="0" xfId="0" applyFont="1" applyFill="1" applyAlignment="1">
      <alignment horizontal="left" vertical="top"/>
    </xf>
    <xf numFmtId="177" fontId="9" fillId="0" borderId="0" xfId="14" applyNumberFormat="1" applyFont="1" applyFill="1"/>
    <xf numFmtId="178" fontId="9" fillId="0" borderId="0" xfId="153" applyNumberFormat="1" applyFont="1" applyFill="1"/>
    <xf numFmtId="179" fontId="9" fillId="0" borderId="0" xfId="153" applyNumberFormat="1" applyFont="1" applyFill="1"/>
    <xf numFmtId="180" fontId="9" fillId="0" borderId="0" xfId="153" applyNumberFormat="1" applyFont="1" applyFill="1"/>
    <xf numFmtId="180" fontId="9" fillId="0" borderId="0" xfId="4" applyNumberFormat="1" applyFont="1" applyFill="1" applyAlignment="1">
      <alignment horizontal="center" vertical="top"/>
    </xf>
    <xf numFmtId="180" fontId="10" fillId="0" borderId="0" xfId="1" applyNumberFormat="1" applyFont="1" applyFill="1" applyAlignment="1" applyProtection="1">
      <alignment horizontal="center" vertical="top"/>
      <protection locked="0"/>
    </xf>
    <xf numFmtId="180" fontId="31" fillId="0" borderId="2" xfId="2" applyNumberFormat="1" applyFont="1" applyFill="1" applyBorder="1" applyAlignment="1" applyProtection="1">
      <alignment horizontal="center" vertical="center"/>
      <protection locked="0"/>
    </xf>
    <xf numFmtId="180" fontId="9" fillId="0" borderId="0" xfId="2" applyNumberFormat="1" applyFont="1" applyFill="1" applyAlignment="1">
      <alignment horizontal="center" wrapText="1"/>
    </xf>
    <xf numFmtId="180" fontId="12" fillId="0" borderId="0" xfId="2" quotePrefix="1" applyNumberFormat="1" applyFont="1" applyFill="1" applyBorder="1" applyAlignment="1" applyProtection="1">
      <alignment horizontal="center"/>
      <protection locked="0"/>
    </xf>
    <xf numFmtId="180" fontId="42" fillId="0" borderId="0" xfId="4" applyNumberFormat="1" applyFont="1" applyFill="1" applyAlignment="1">
      <alignment horizontal="center" vertical="center"/>
    </xf>
    <xf numFmtId="180" fontId="9" fillId="0" borderId="0" xfId="4" applyNumberFormat="1" applyFont="1" applyFill="1" applyAlignment="1">
      <alignment horizontal="center" vertical="center"/>
    </xf>
    <xf numFmtId="180" fontId="42" fillId="0" borderId="0" xfId="4" applyNumberFormat="1" applyFont="1" applyFill="1" applyAlignment="1">
      <alignment horizontal="center" vertical="top"/>
    </xf>
    <xf numFmtId="180" fontId="37" fillId="0" borderId="0" xfId="4" applyNumberFormat="1" applyFont="1" applyFill="1" applyAlignment="1">
      <alignment horizontal="center" vertical="top"/>
    </xf>
    <xf numFmtId="180" fontId="11" fillId="0" borderId="0" xfId="0" applyNumberFormat="1" applyFont="1" applyFill="1" applyAlignment="1">
      <alignment horizontal="right" vertical="top"/>
    </xf>
    <xf numFmtId="180" fontId="9" fillId="0" borderId="0" xfId="0" applyNumberFormat="1" applyFont="1" applyFill="1" applyAlignment="1">
      <alignment horizontal="center" vertical="top"/>
    </xf>
    <xf numFmtId="180" fontId="12" fillId="0" borderId="0" xfId="156" applyNumberFormat="1" applyFont="1" applyFill="1" applyAlignment="1">
      <alignment horizontal="center" vertical="top" wrapText="1"/>
    </xf>
    <xf numFmtId="180" fontId="9" fillId="0" borderId="0" xfId="4" applyNumberFormat="1" applyFont="1" applyFill="1" applyAlignment="1">
      <alignment vertical="top"/>
    </xf>
    <xf numFmtId="180" fontId="9" fillId="0" borderId="0" xfId="157" applyNumberFormat="1"/>
    <xf numFmtId="180" fontId="9" fillId="0" borderId="0" xfId="4" applyNumberFormat="1" applyFont="1" applyFill="1"/>
    <xf numFmtId="180" fontId="9" fillId="0" borderId="0" xfId="1" applyNumberFormat="1" applyFont="1" applyFill="1" applyAlignment="1" applyProtection="1">
      <alignment horizontal="center" vertical="top"/>
      <protection locked="0"/>
    </xf>
    <xf numFmtId="180" fontId="12" fillId="0" borderId="0" xfId="1" applyNumberFormat="1" applyFont="1" applyFill="1" applyAlignment="1" applyProtection="1">
      <alignment horizontal="right" vertical="center" wrapText="1"/>
      <protection locked="0"/>
    </xf>
    <xf numFmtId="180" fontId="14" fillId="0" borderId="0" xfId="0" applyNumberFormat="1" applyFont="1" applyFill="1" applyBorder="1" applyAlignment="1">
      <alignment horizontal="center" vertical="top"/>
    </xf>
    <xf numFmtId="180" fontId="9" fillId="0" borderId="0" xfId="1" applyNumberFormat="1" applyFont="1" applyFill="1" applyBorder="1" applyAlignment="1">
      <alignment horizontal="center" vertical="top"/>
    </xf>
    <xf numFmtId="180" fontId="32" fillId="0" borderId="0" xfId="153" applyNumberFormat="1" applyFont="1" applyFill="1" applyAlignment="1" applyProtection="1">
      <protection locked="0"/>
    </xf>
    <xf numFmtId="180" fontId="9" fillId="0" borderId="0" xfId="2" applyNumberFormat="1" applyFont="1" applyFill="1" applyProtection="1">
      <protection locked="0"/>
    </xf>
    <xf numFmtId="180" fontId="9" fillId="0" borderId="0" xfId="1" applyNumberFormat="1" applyFont="1" applyFill="1" applyAlignment="1" applyProtection="1">
      <alignment vertical="top" wrapText="1"/>
      <protection locked="0"/>
    </xf>
    <xf numFmtId="180" fontId="33" fillId="0" borderId="0" xfId="153" applyNumberFormat="1" applyFill="1" applyProtection="1">
      <protection locked="0"/>
    </xf>
    <xf numFmtId="180" fontId="9" fillId="0" borderId="0" xfId="1" applyNumberFormat="1" applyFont="1" applyFill="1" applyAlignment="1" applyProtection="1">
      <alignment vertical="top"/>
      <protection locked="0"/>
    </xf>
    <xf numFmtId="180" fontId="9" fillId="0" borderId="0" xfId="1" applyNumberFormat="1" applyFont="1" applyFill="1" applyAlignment="1" applyProtection="1">
      <alignment horizontal="center"/>
      <protection locked="0"/>
    </xf>
    <xf numFmtId="181" fontId="9" fillId="0" borderId="0" xfId="4" applyNumberFormat="1" applyFont="1" applyFill="1" applyAlignment="1">
      <alignment horizontal="center" vertical="top"/>
    </xf>
    <xf numFmtId="181" fontId="9" fillId="0" borderId="0" xfId="4" applyNumberFormat="1" applyFont="1" applyFill="1" applyAlignment="1">
      <alignment vertical="top"/>
    </xf>
    <xf numFmtId="181" fontId="9" fillId="0" borderId="0" xfId="4" applyNumberFormat="1" applyFont="1" applyFill="1" applyBorder="1" applyAlignment="1">
      <alignment horizontal="center" vertical="center"/>
    </xf>
    <xf numFmtId="181" fontId="9" fillId="0" borderId="0" xfId="4" applyNumberFormat="1" applyFont="1" applyFill="1" applyAlignment="1">
      <alignment horizontal="center" vertical="center"/>
    </xf>
    <xf numFmtId="181" fontId="37" fillId="0" borderId="0" xfId="4" applyNumberFormat="1" applyFont="1" applyFill="1" applyAlignment="1">
      <alignment horizontal="center" vertical="center"/>
    </xf>
    <xf numFmtId="181" fontId="42" fillId="0" borderId="0" xfId="4" applyNumberFormat="1" applyFont="1" applyFill="1" applyAlignment="1">
      <alignment horizontal="center" vertical="center"/>
    </xf>
    <xf numFmtId="181" fontId="9" fillId="0" borderId="0" xfId="14" applyNumberFormat="1" applyFont="1" applyFill="1" applyBorder="1" applyAlignment="1">
      <alignment horizontal="center" vertical="center" wrapText="1"/>
    </xf>
    <xf numFmtId="181" fontId="9" fillId="0" borderId="0" xfId="4" applyNumberFormat="1" applyFont="1" applyFill="1" applyBorder="1" applyAlignment="1">
      <alignment horizontal="center" vertical="top"/>
    </xf>
    <xf numFmtId="181" fontId="9" fillId="0" borderId="0" xfId="1" applyNumberFormat="1" applyFont="1" applyFill="1" applyAlignment="1" applyProtection="1">
      <alignment horizontal="center" vertical="top"/>
      <protection locked="0"/>
    </xf>
    <xf numFmtId="181" fontId="9" fillId="0" borderId="0" xfId="1" applyNumberFormat="1" applyFont="1" applyFill="1" applyAlignment="1" applyProtection="1">
      <alignment horizontal="center" vertical="top" wrapText="1"/>
      <protection locked="0"/>
    </xf>
    <xf numFmtId="181" fontId="9" fillId="0" borderId="0" xfId="1" applyNumberFormat="1" applyFont="1" applyFill="1" applyAlignment="1" applyProtection="1">
      <alignment vertical="top"/>
      <protection locked="0"/>
    </xf>
    <xf numFmtId="181" fontId="37" fillId="0" borderId="0" xfId="4" applyNumberFormat="1" applyFont="1" applyFill="1" applyAlignment="1">
      <alignment horizontal="center" vertical="top"/>
    </xf>
    <xf numFmtId="181" fontId="9" fillId="0" borderId="0" xfId="4" quotePrefix="1" applyNumberFormat="1" applyFont="1" applyFill="1" applyBorder="1" applyAlignment="1">
      <alignment horizontal="center" vertical="top"/>
    </xf>
    <xf numFmtId="0" fontId="9" fillId="0" borderId="0" xfId="2" applyFont="1" applyFill="1" applyAlignment="1">
      <alignment vertical="center"/>
    </xf>
    <xf numFmtId="43" fontId="9" fillId="2" borderId="0" xfId="2" applyNumberFormat="1" applyFont="1" applyFill="1" applyAlignment="1">
      <alignment vertical="center"/>
    </xf>
    <xf numFmtId="0" fontId="9" fillId="2" borderId="0" xfId="153" applyFont="1" applyFill="1" applyAlignment="1">
      <alignment vertical="center"/>
    </xf>
    <xf numFmtId="43" fontId="9" fillId="2" borderId="0" xfId="6" applyFont="1" applyFill="1" applyAlignment="1">
      <alignment horizontal="center" vertical="center"/>
    </xf>
    <xf numFmtId="0" fontId="10" fillId="0" borderId="0" xfId="1" applyFont="1" applyFill="1" applyAlignment="1">
      <alignment vertical="center"/>
    </xf>
    <xf numFmtId="0" fontId="11" fillId="0" borderId="0" xfId="159" applyFont="1" applyFill="1"/>
    <xf numFmtId="0" fontId="10" fillId="0" borderId="0" xfId="1" applyFont="1" applyFill="1" applyAlignment="1">
      <alignment horizontal="center" vertical="center"/>
    </xf>
    <xf numFmtId="0" fontId="10" fillId="0" borderId="0" xfId="1" applyFont="1" applyFill="1" applyAlignment="1">
      <alignment horizontal="center" vertical="top"/>
    </xf>
    <xf numFmtId="4" fontId="10" fillId="0" borderId="0" xfId="6" applyNumberFormat="1" applyFont="1" applyFill="1" applyAlignment="1">
      <alignment horizontal="center" vertical="center"/>
    </xf>
    <xf numFmtId="0" fontId="10" fillId="0" borderId="0" xfId="1" applyFont="1" applyFill="1" applyAlignment="1">
      <alignment vertical="top"/>
    </xf>
    <xf numFmtId="43" fontId="10" fillId="0" borderId="0" xfId="6" applyFont="1" applyFill="1" applyAlignment="1">
      <alignment horizontal="center" vertical="top"/>
    </xf>
    <xf numFmtId="43" fontId="10" fillId="0" borderId="0" xfId="15" applyFont="1" applyFill="1" applyAlignment="1">
      <alignment vertical="top"/>
    </xf>
    <xf numFmtId="0" fontId="9" fillId="0" borderId="0" xfId="159" applyFont="1" applyFill="1"/>
    <xf numFmtId="0" fontId="30" fillId="0" borderId="0" xfId="1" applyFont="1" applyFill="1" applyAlignment="1">
      <alignment vertical="top"/>
    </xf>
    <xf numFmtId="0" fontId="12" fillId="0" borderId="2" xfId="2" applyFont="1" applyFill="1" applyBorder="1" applyAlignment="1">
      <alignment horizontal="center" vertical="center"/>
    </xf>
    <xf numFmtId="4" fontId="12" fillId="0" borderId="2" xfId="6" applyNumberFormat="1" applyFont="1" applyFill="1" applyBorder="1" applyAlignment="1">
      <alignment horizontal="center" vertical="center"/>
    </xf>
    <xf numFmtId="0" fontId="12" fillId="0" borderId="0" xfId="2" applyFont="1" applyFill="1" applyAlignment="1">
      <alignment horizontal="center" vertical="center"/>
    </xf>
    <xf numFmtId="43" fontId="12" fillId="0" borderId="0" xfId="6" applyFont="1" applyFill="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horizontal="left" vertical="center"/>
    </xf>
    <xf numFmtId="4" fontId="9" fillId="0" borderId="2" xfId="6" applyNumberFormat="1" applyFont="1" applyFill="1" applyBorder="1" applyAlignment="1">
      <alignment horizontal="center" vertical="center"/>
    </xf>
    <xf numFmtId="0" fontId="9" fillId="0" borderId="0" xfId="2" applyFont="1" applyFill="1" applyAlignment="1">
      <alignment horizontal="center" vertical="center"/>
    </xf>
    <xf numFmtId="43" fontId="9" fillId="0" borderId="0" xfId="6" applyFont="1" applyFill="1" applyAlignment="1">
      <alignment horizontal="center" vertical="center"/>
    </xf>
    <xf numFmtId="4" fontId="9" fillId="0" borderId="2" xfId="6" applyNumberFormat="1" applyFont="1" applyFill="1" applyBorder="1" applyAlignment="1" applyProtection="1">
      <alignment horizontal="center" vertical="center"/>
      <protection locked="0"/>
    </xf>
    <xf numFmtId="4" fontId="10" fillId="0" borderId="2" xfId="159" applyNumberFormat="1" applyFont="1" applyBorder="1" applyAlignment="1">
      <alignment horizontal="center" vertical="center"/>
    </xf>
    <xf numFmtId="4" fontId="9" fillId="0" borderId="0" xfId="2" applyNumberFormat="1" applyFont="1" applyFill="1" applyAlignment="1">
      <alignment horizontal="center" vertical="top"/>
    </xf>
    <xf numFmtId="43" fontId="9" fillId="0" borderId="0" xfId="6" applyFont="1" applyFill="1" applyAlignment="1">
      <alignment horizontal="center"/>
    </xf>
    <xf numFmtId="9" fontId="9" fillId="0" borderId="0" xfId="158" applyFont="1" applyFill="1" applyAlignment="1">
      <alignment horizontal="center"/>
    </xf>
    <xf numFmtId="43" fontId="9" fillId="0" borderId="0" xfId="6" applyFont="1" applyFill="1" applyAlignment="1"/>
    <xf numFmtId="0" fontId="9" fillId="0" borderId="0" xfId="2" applyFont="1" applyFill="1" applyAlignment="1">
      <alignment horizontal="center" vertical="top"/>
    </xf>
    <xf numFmtId="4" fontId="9" fillId="0" borderId="0" xfId="6" applyNumberFormat="1" applyFont="1" applyFill="1" applyAlignment="1">
      <alignment horizontal="center" vertical="center"/>
    </xf>
    <xf numFmtId="0" fontId="13" fillId="0" borderId="0" xfId="81" applyNumberFormat="1" applyFont="1" applyFill="1" applyAlignment="1">
      <alignment horizontal="left" vertical="center"/>
    </xf>
    <xf numFmtId="0" fontId="9" fillId="6" borderId="0" xfId="153" applyFont="1" applyFill="1"/>
    <xf numFmtId="43" fontId="9" fillId="6" borderId="0" xfId="2" applyNumberFormat="1" applyFont="1" applyFill="1"/>
    <xf numFmtId="0" fontId="9" fillId="6" borderId="0" xfId="2" applyFont="1" applyFill="1"/>
    <xf numFmtId="177" fontId="9" fillId="6" borderId="0" xfId="14" applyNumberFormat="1" applyFont="1" applyFill="1"/>
    <xf numFmtId="49" fontId="12" fillId="0" borderId="0" xfId="0" applyNumberFormat="1" applyFont="1" applyFill="1" applyAlignment="1">
      <alignment horizontal="center" vertical="top"/>
    </xf>
    <xf numFmtId="0" fontId="38" fillId="0" borderId="0" xfId="4" applyFont="1" applyFill="1" applyAlignment="1">
      <alignment horizontal="center" vertical="center"/>
    </xf>
    <xf numFmtId="0" fontId="39" fillId="0" borderId="0" xfId="14" applyNumberFormat="1" applyFont="1" applyFill="1" applyAlignment="1" applyProtection="1">
      <alignment horizontal="left" wrapText="1"/>
    </xf>
    <xf numFmtId="168" fontId="49" fillId="0" borderId="0" xfId="23" applyNumberFormat="1" applyFont="1" applyFill="1" applyAlignment="1">
      <alignment horizontal="center" vertical="center" wrapText="1"/>
    </xf>
    <xf numFmtId="3" fontId="39" fillId="0" borderId="0" xfId="14" applyNumberFormat="1" applyFont="1" applyFill="1" applyBorder="1" applyAlignment="1">
      <alignment horizontal="center" vertical="center" wrapText="1"/>
    </xf>
    <xf numFmtId="0" fontId="32" fillId="6" borderId="0" xfId="4" applyFont="1" applyFill="1" applyAlignment="1">
      <alignment horizontal="justify"/>
    </xf>
    <xf numFmtId="174" fontId="42" fillId="6" borderId="0" xfId="15" applyNumberFormat="1" applyFont="1" applyFill="1" applyAlignment="1">
      <alignment horizontal="center"/>
    </xf>
    <xf numFmtId="49" fontId="43" fillId="0" borderId="0" xfId="4" applyNumberFormat="1" applyFont="1" applyFill="1" applyAlignment="1">
      <alignment horizontal="center" vertical="center"/>
    </xf>
    <xf numFmtId="180" fontId="9" fillId="0" borderId="0" xfId="4" applyNumberFormat="1" applyFont="1" applyFill="1" applyAlignment="1" applyProtection="1">
      <alignment horizontal="center" vertical="top"/>
      <protection locked="0"/>
    </xf>
    <xf numFmtId="49" fontId="9" fillId="0" borderId="0" xfId="4" quotePrefix="1" applyNumberFormat="1" applyFont="1" applyFill="1" applyAlignment="1" applyProtection="1">
      <alignment horizontal="center" vertical="top"/>
      <protection locked="0"/>
    </xf>
    <xf numFmtId="0" fontId="9" fillId="0" borderId="0" xfId="4" applyFont="1" applyFill="1" applyAlignment="1" applyProtection="1">
      <alignment horizontal="justify" vertical="top" wrapText="1"/>
      <protection locked="0"/>
    </xf>
    <xf numFmtId="0" fontId="9" fillId="0" borderId="0" xfId="4" applyFont="1" applyFill="1" applyAlignment="1" applyProtection="1">
      <alignment horizontal="center"/>
      <protection locked="0"/>
    </xf>
    <xf numFmtId="174" fontId="9" fillId="0" borderId="0" xfId="15" applyNumberFormat="1" applyFont="1" applyFill="1" applyAlignment="1" applyProtection="1">
      <alignment horizontal="center"/>
      <protection locked="0"/>
    </xf>
    <xf numFmtId="168" fontId="9" fillId="0" borderId="0" xfId="23" applyNumberFormat="1" applyFont="1" applyFill="1" applyAlignment="1" applyProtection="1">
      <alignment horizontal="center"/>
      <protection locked="0"/>
    </xf>
    <xf numFmtId="175" fontId="9" fillId="0" borderId="0" xfId="15" applyNumberFormat="1" applyFont="1" applyFill="1" applyAlignment="1" applyProtection="1">
      <alignment horizontal="right"/>
      <protection locked="0"/>
    </xf>
    <xf numFmtId="0" fontId="9" fillId="0" borderId="0" xfId="153" applyFont="1" applyFill="1" applyProtection="1">
      <protection locked="0"/>
    </xf>
    <xf numFmtId="43" fontId="9" fillId="2" borderId="0" xfId="2" applyNumberFormat="1" applyFont="1" applyFill="1" applyProtection="1">
      <protection locked="0"/>
    </xf>
    <xf numFmtId="0" fontId="9" fillId="2" borderId="0" xfId="2" applyFont="1" applyFill="1" applyBorder="1" applyProtection="1">
      <protection locked="0"/>
    </xf>
    <xf numFmtId="0" fontId="9" fillId="2" borderId="0" xfId="2" applyFont="1" applyFill="1" applyProtection="1">
      <protection locked="0"/>
    </xf>
    <xf numFmtId="180" fontId="9" fillId="0" borderId="0" xfId="4" applyNumberFormat="1" applyFont="1" applyFill="1" applyAlignment="1">
      <alignment horizontal="center" vertical="top" shrinkToFit="1"/>
    </xf>
    <xf numFmtId="49" fontId="9" fillId="0" borderId="0" xfId="4" quotePrefix="1" applyNumberFormat="1" applyFont="1" applyFill="1" applyAlignment="1">
      <alignment horizontal="center" vertical="top" shrinkToFit="1"/>
    </xf>
    <xf numFmtId="0" fontId="9" fillId="0" borderId="0" xfId="4" applyFont="1" applyFill="1" applyAlignment="1" applyProtection="1">
      <alignment horizontal="justify" vertical="top" shrinkToFit="1"/>
      <protection locked="0"/>
    </xf>
    <xf numFmtId="0" fontId="9" fillId="0" borderId="0" xfId="4" applyFont="1" applyFill="1" applyAlignment="1">
      <alignment horizontal="center" shrinkToFit="1"/>
    </xf>
    <xf numFmtId="174" fontId="9" fillId="0" borderId="0" xfId="15" applyNumberFormat="1" applyFont="1" applyFill="1" applyAlignment="1">
      <alignment horizontal="center" shrinkToFit="1"/>
    </xf>
    <xf numFmtId="168" fontId="9" fillId="0" borderId="0" xfId="23" applyNumberFormat="1" applyFont="1" applyFill="1" applyAlignment="1">
      <alignment horizontal="center" shrinkToFit="1"/>
    </xf>
    <xf numFmtId="175" fontId="9" fillId="0" borderId="0" xfId="15" applyNumberFormat="1" applyFont="1" applyFill="1" applyAlignment="1">
      <alignment horizontal="right" shrinkToFit="1"/>
    </xf>
    <xf numFmtId="0" fontId="9" fillId="0" borderId="0" xfId="2" applyFont="1" applyFill="1" applyAlignment="1">
      <alignment shrinkToFit="1"/>
    </xf>
    <xf numFmtId="43" fontId="9" fillId="2" borderId="0" xfId="2" applyNumberFormat="1" applyFont="1" applyFill="1" applyAlignment="1">
      <alignment shrinkToFit="1"/>
    </xf>
    <xf numFmtId="0" fontId="12" fillId="2" borderId="0" xfId="2" applyFont="1" applyFill="1" applyAlignment="1">
      <alignment shrinkToFit="1"/>
    </xf>
    <xf numFmtId="0" fontId="10" fillId="0" borderId="0" xfId="1" applyFont="1" applyFill="1" applyAlignment="1" applyProtection="1">
      <alignment horizontal="center" vertical="top"/>
      <protection locked="0"/>
    </xf>
    <xf numFmtId="167" fontId="10" fillId="0" borderId="0" xfId="153" applyNumberFormat="1" applyFont="1" applyFill="1" applyAlignment="1" applyProtection="1">
      <alignment horizontal="center"/>
      <protection locked="0"/>
    </xf>
    <xf numFmtId="0" fontId="31" fillId="0" borderId="2" xfId="2" applyFont="1" applyFill="1" applyBorder="1" applyAlignment="1" applyProtection="1">
      <alignment horizontal="center" vertical="center"/>
      <protection locked="0"/>
    </xf>
    <xf numFmtId="43" fontId="31" fillId="0" borderId="2" xfId="6" applyFont="1" applyFill="1" applyBorder="1" applyAlignment="1" applyProtection="1">
      <alignment horizontal="center" vertical="center"/>
      <protection locked="0"/>
    </xf>
    <xf numFmtId="43" fontId="9" fillId="6" borderId="0" xfId="6" applyFont="1" applyFill="1" applyAlignment="1"/>
    <xf numFmtId="43" fontId="9" fillId="6" borderId="0" xfId="6" applyFont="1" applyFill="1"/>
    <xf numFmtId="180" fontId="35" fillId="0" borderId="0" xfId="4" applyNumberFormat="1" applyFont="1" applyFill="1" applyAlignment="1">
      <alignment horizontal="center" vertical="top"/>
    </xf>
    <xf numFmtId="0" fontId="35" fillId="0" borderId="0" xfId="14" applyFont="1" applyFill="1" applyBorder="1" applyAlignment="1">
      <alignment horizontal="justify" vertical="top" wrapText="1"/>
    </xf>
    <xf numFmtId="0" fontId="35" fillId="0" borderId="0" xfId="14" applyFont="1" applyFill="1" applyBorder="1" applyAlignment="1">
      <alignment horizontal="center"/>
    </xf>
    <xf numFmtId="3" fontId="35" fillId="0" borderId="0" xfId="14" applyNumberFormat="1" applyFont="1" applyFill="1" applyBorder="1" applyAlignment="1" applyProtection="1">
      <alignment horizontal="center"/>
    </xf>
    <xf numFmtId="175" fontId="35" fillId="0" borderId="0" xfId="15" applyNumberFormat="1" applyFont="1" applyFill="1" applyAlignment="1">
      <alignment horizontal="right"/>
    </xf>
    <xf numFmtId="181" fontId="35" fillId="0" borderId="0" xfId="4" applyNumberFormat="1" applyFont="1" applyFill="1" applyAlignment="1">
      <alignment vertical="top"/>
    </xf>
    <xf numFmtId="0" fontId="10" fillId="0" borderId="0" xfId="1" applyFont="1" applyFill="1" applyAlignment="1" applyProtection="1">
      <alignment horizontal="center" vertical="top"/>
      <protection locked="0"/>
    </xf>
    <xf numFmtId="0" fontId="9" fillId="0" borderId="0" xfId="160" applyFont="1"/>
    <xf numFmtId="0" fontId="12" fillId="0" borderId="0" xfId="160" applyFont="1" applyAlignment="1">
      <alignment horizontal="center"/>
    </xf>
    <xf numFmtId="0" fontId="12" fillId="0" borderId="0" xfId="160" applyFont="1" applyFill="1" applyAlignment="1">
      <alignment horizontal="center"/>
    </xf>
    <xf numFmtId="0" fontId="9" fillId="0" borderId="0" xfId="160" applyFont="1" applyAlignment="1">
      <alignment horizontal="center"/>
    </xf>
    <xf numFmtId="0" fontId="9" fillId="0" borderId="0" xfId="160" applyFont="1" applyAlignment="1">
      <alignment horizontal="left"/>
    </xf>
    <xf numFmtId="0" fontId="12" fillId="0" borderId="0" xfId="160" applyFont="1" applyAlignment="1">
      <alignment horizontal="center" vertical="top"/>
    </xf>
    <xf numFmtId="0" fontId="12" fillId="0" borderId="0" xfId="160" applyFont="1" applyFill="1" applyAlignment="1">
      <alignment horizontal="center" vertical="top"/>
    </xf>
    <xf numFmtId="0" fontId="31" fillId="0" borderId="2" xfId="160" applyFont="1" applyBorder="1" applyAlignment="1">
      <alignment horizontal="center" vertical="center" wrapText="1"/>
    </xf>
    <xf numFmtId="0" fontId="31" fillId="0" borderId="2" xfId="160" applyFont="1" applyFill="1" applyBorder="1" applyAlignment="1">
      <alignment horizontal="center" vertical="center" wrapText="1"/>
    </xf>
    <xf numFmtId="0" fontId="12" fillId="0" borderId="2" xfId="160" applyFont="1" applyBorder="1" applyAlignment="1">
      <alignment horizontal="center" vertical="center"/>
    </xf>
    <xf numFmtId="0" fontId="12" fillId="0" borderId="2" xfId="160" quotePrefix="1" applyFont="1" applyBorder="1" applyAlignment="1">
      <alignment horizontal="center" vertical="center"/>
    </xf>
    <xf numFmtId="0" fontId="12" fillId="0" borderId="2" xfId="160" quotePrefix="1" applyFont="1" applyFill="1" applyBorder="1" applyAlignment="1">
      <alignment horizontal="center" vertical="center"/>
    </xf>
    <xf numFmtId="0" fontId="9" fillId="0" borderId="0" xfId="160" applyFont="1" applyAlignment="1">
      <alignment horizontal="center" vertical="center"/>
    </xf>
    <xf numFmtId="0" fontId="12" fillId="0" borderId="0" xfId="160" quotePrefix="1" applyFont="1" applyBorder="1" applyAlignment="1">
      <alignment horizontal="center"/>
    </xf>
    <xf numFmtId="0" fontId="12" fillId="0" borderId="0" xfId="160" quotePrefix="1" applyFont="1" applyFill="1" applyBorder="1" applyAlignment="1">
      <alignment horizontal="center"/>
    </xf>
    <xf numFmtId="0" fontId="9" fillId="0" borderId="0" xfId="160" applyFont="1" applyFill="1" applyAlignment="1">
      <alignment horizontal="center"/>
    </xf>
    <xf numFmtId="0" fontId="13" fillId="0" borderId="0" xfId="160" applyFont="1" applyBorder="1" applyAlignment="1">
      <alignment horizontal="left"/>
    </xf>
    <xf numFmtId="0" fontId="9" fillId="0" borderId="0" xfId="160" applyFont="1" applyAlignment="1">
      <alignment horizontal="justify" vertical="top" wrapText="1"/>
    </xf>
    <xf numFmtId="0" fontId="13" fillId="0" borderId="0" xfId="160" applyFont="1"/>
    <xf numFmtId="0" fontId="9" fillId="0" borderId="0" xfId="160" applyFont="1" applyAlignment="1">
      <alignment horizontal="center" vertical="top"/>
    </xf>
    <xf numFmtId="3" fontId="9" fillId="0" borderId="0" xfId="160" applyNumberFormat="1" applyFont="1" applyFill="1" applyAlignment="1">
      <alignment horizontal="center"/>
    </xf>
    <xf numFmtId="43" fontId="9" fillId="0" borderId="0" xfId="161" applyNumberFormat="1" applyFont="1" applyFill="1" applyAlignment="1">
      <alignment horizontal="center"/>
    </xf>
    <xf numFmtId="43" fontId="9" fillId="0" borderId="0" xfId="160" applyNumberFormat="1" applyFont="1" applyAlignment="1">
      <alignment horizontal="right"/>
    </xf>
    <xf numFmtId="0" fontId="52" fillId="0" borderId="0" xfId="162" applyNumberFormat="1" applyFont="1" applyFill="1" applyBorder="1" applyAlignment="1" applyProtection="1">
      <alignment horizontal="center" vertical="center"/>
    </xf>
    <xf numFmtId="0" fontId="11" fillId="0" borderId="0" xfId="162" applyNumberFormat="1" applyFont="1" applyFill="1" applyBorder="1" applyAlignment="1" applyProtection="1">
      <alignment horizontal="justify" wrapText="1"/>
    </xf>
    <xf numFmtId="182" fontId="9" fillId="0" borderId="0" xfId="163" applyNumberFormat="1" applyFont="1" applyBorder="1" applyAlignment="1">
      <alignment horizontal="center" vertical="center"/>
    </xf>
    <xf numFmtId="2" fontId="9" fillId="0" borderId="0" xfId="163" applyNumberFormat="1" applyFont="1" applyBorder="1" applyAlignment="1">
      <alignment horizontal="center" vertical="center"/>
    </xf>
    <xf numFmtId="182" fontId="9" fillId="0" borderId="0" xfId="163" quotePrefix="1" applyNumberFormat="1" applyFont="1" applyBorder="1" applyAlignment="1">
      <alignment horizontal="center" vertical="center"/>
    </xf>
    <xf numFmtId="0" fontId="11" fillId="0" borderId="0" xfId="162" applyNumberFormat="1" applyFont="1" applyFill="1" applyBorder="1" applyAlignment="1" applyProtection="1">
      <alignment horizontal="justify" vertical="center" wrapText="1"/>
    </xf>
    <xf numFmtId="43" fontId="9" fillId="0" borderId="0" xfId="160" applyNumberFormat="1" applyFont="1" applyFill="1" applyAlignment="1">
      <alignment horizontal="center"/>
    </xf>
    <xf numFmtId="0" fontId="9" fillId="0" borderId="0" xfId="164" applyFont="1" applyAlignment="1">
      <alignment horizontal="justify" vertical="top"/>
    </xf>
    <xf numFmtId="0" fontId="9" fillId="0" borderId="0" xfId="164" applyFont="1" applyAlignment="1">
      <alignment horizontal="justify" vertical="top" wrapText="1"/>
    </xf>
    <xf numFmtId="3" fontId="9" fillId="0" borderId="0" xfId="160" applyNumberFormat="1" applyFont="1" applyAlignment="1">
      <alignment horizontal="center"/>
    </xf>
    <xf numFmtId="0" fontId="9" fillId="0" borderId="0" xfId="160" applyFont="1" applyFill="1" applyAlignment="1">
      <alignment horizontal="center" vertical="top"/>
    </xf>
    <xf numFmtId="0" fontId="9" fillId="0" borderId="0" xfId="164" applyFont="1" applyFill="1" applyAlignment="1">
      <alignment horizontal="justify"/>
    </xf>
    <xf numFmtId="43" fontId="9" fillId="0" borderId="0" xfId="160" applyNumberFormat="1" applyFont="1" applyFill="1" applyAlignment="1">
      <alignment horizontal="right"/>
    </xf>
    <xf numFmtId="0" fontId="9" fillId="0" borderId="0" xfId="160" applyFont="1" applyFill="1"/>
    <xf numFmtId="0" fontId="13" fillId="0" borderId="0" xfId="160" applyFont="1" applyAlignment="1">
      <alignment horizontal="left" vertical="top"/>
    </xf>
    <xf numFmtId="0" fontId="9" fillId="0" borderId="0" xfId="160" applyFont="1" applyBorder="1"/>
    <xf numFmtId="0" fontId="9" fillId="0" borderId="0" xfId="160" applyFont="1" applyFill="1" applyBorder="1"/>
    <xf numFmtId="0" fontId="9" fillId="0" borderId="0" xfId="160" applyFont="1" applyBorder="1" applyAlignment="1">
      <alignment horizontal="justify" vertical="top" wrapText="1"/>
    </xf>
    <xf numFmtId="0" fontId="9" fillId="0" borderId="0" xfId="160" applyFont="1" applyBorder="1" applyAlignment="1">
      <alignment horizontal="center" wrapText="1"/>
    </xf>
    <xf numFmtId="0" fontId="9" fillId="0" borderId="0" xfId="160" applyFont="1" applyFill="1" applyBorder="1" applyAlignment="1">
      <alignment horizontal="center" vertical="center" wrapText="1"/>
    </xf>
    <xf numFmtId="0" fontId="9" fillId="0" borderId="0" xfId="160" applyFont="1" applyFill="1" applyBorder="1" applyAlignment="1">
      <alignment horizontal="justify" vertical="top" wrapText="1"/>
    </xf>
    <xf numFmtId="43" fontId="9" fillId="0" borderId="0" xfId="15" applyNumberFormat="1" applyFont="1" applyFill="1" applyAlignment="1">
      <alignment horizontal="center"/>
    </xf>
    <xf numFmtId="4" fontId="9" fillId="0" borderId="0" xfId="15" applyNumberFormat="1" applyFont="1" applyFill="1" applyAlignment="1">
      <alignment horizontal="center"/>
    </xf>
    <xf numFmtId="4" fontId="9" fillId="0" borderId="0" xfId="160" applyNumberFormat="1" applyFont="1" applyAlignment="1">
      <alignment horizontal="center"/>
    </xf>
    <xf numFmtId="4" fontId="9" fillId="0" borderId="0" xfId="160" applyNumberFormat="1" applyFont="1" applyAlignment="1">
      <alignment horizontal="right"/>
    </xf>
    <xf numFmtId="17" fontId="9" fillId="0" borderId="0" xfId="160" applyNumberFormat="1" applyFont="1" applyAlignment="1">
      <alignment horizontal="center" vertical="top"/>
    </xf>
    <xf numFmtId="0" fontId="41" fillId="0" borderId="0" xfId="164" applyFont="1" applyAlignment="1">
      <alignment horizontal="justify"/>
    </xf>
    <xf numFmtId="0" fontId="9" fillId="0" borderId="0" xfId="14" applyFont="1" applyFill="1" applyAlignment="1">
      <alignment horizontal="justify" vertical="top" wrapText="1"/>
    </xf>
    <xf numFmtId="0" fontId="9" fillId="0" borderId="0" xfId="160" applyFont="1" applyAlignment="1">
      <alignment horizontal="center" vertical="top" wrapText="1"/>
    </xf>
    <xf numFmtId="0" fontId="9" fillId="0" borderId="0" xfId="14" applyFont="1" applyAlignment="1">
      <alignment horizontal="justify" vertical="top"/>
    </xf>
    <xf numFmtId="0" fontId="9" fillId="0" borderId="0" xfId="164" applyFont="1" applyFill="1" applyAlignment="1">
      <alignment horizontal="justify" vertical="top" wrapText="1"/>
    </xf>
    <xf numFmtId="0" fontId="50" fillId="0" borderId="0" xfId="160" applyAlignment="1" applyProtection="1">
      <alignment horizontal="center" vertical="top" wrapText="1"/>
      <protection hidden="1"/>
    </xf>
    <xf numFmtId="0" fontId="37" fillId="0" borderId="0" xfId="160" applyFont="1" applyAlignment="1" applyProtection="1">
      <alignment horizontal="justify" vertical="top" wrapText="1"/>
      <protection hidden="1"/>
    </xf>
    <xf numFmtId="0" fontId="50" fillId="0" borderId="0" xfId="160" applyAlignment="1" applyProtection="1">
      <alignment horizontal="center"/>
      <protection hidden="1"/>
    </xf>
    <xf numFmtId="168" fontId="9" fillId="0" borderId="0" xfId="6" applyNumberFormat="1" applyFont="1" applyAlignment="1">
      <alignment horizontal="center"/>
    </xf>
    <xf numFmtId="43" fontId="9" fillId="0" borderId="0" xfId="33" applyFont="1" applyFill="1" applyAlignment="1" applyProtection="1">
      <protection hidden="1"/>
    </xf>
    <xf numFmtId="168" fontId="9" fillId="0" borderId="0" xfId="160" applyNumberFormat="1" applyFont="1" applyFill="1" applyAlignment="1">
      <alignment horizontal="right"/>
    </xf>
    <xf numFmtId="0" fontId="37" fillId="0" borderId="0" xfId="160" applyFont="1" applyAlignment="1" applyProtection="1">
      <alignment horizontal="justify" vertical="top"/>
      <protection hidden="1"/>
    </xf>
    <xf numFmtId="43" fontId="9" fillId="0" borderId="0" xfId="33" applyNumberFormat="1" applyFont="1" applyFill="1" applyProtection="1">
      <protection hidden="1"/>
    </xf>
    <xf numFmtId="168" fontId="9" fillId="0" borderId="0" xfId="6" applyNumberFormat="1" applyFont="1" applyFill="1" applyAlignment="1">
      <alignment horizontal="right"/>
    </xf>
    <xf numFmtId="0" fontId="9" fillId="0" borderId="0" xfId="160" applyFont="1" applyAlignment="1">
      <alignment vertical="top"/>
    </xf>
    <xf numFmtId="168" fontId="9" fillId="0" borderId="0" xfId="160" applyNumberFormat="1" applyFont="1" applyAlignment="1">
      <alignment horizontal="right"/>
    </xf>
    <xf numFmtId="0" fontId="37" fillId="0" borderId="0" xfId="160" applyFont="1" applyFill="1" applyBorder="1" applyAlignment="1">
      <alignment horizontal="center" vertical="top" wrapText="1"/>
    </xf>
    <xf numFmtId="2" fontId="37" fillId="0" borderId="0" xfId="160" applyNumberFormat="1" applyFont="1" applyFill="1" applyBorder="1" applyAlignment="1">
      <alignment horizontal="justify" vertical="top" wrapText="1"/>
    </xf>
    <xf numFmtId="0" fontId="37" fillId="0" borderId="0" xfId="160" applyFont="1" applyFill="1" applyBorder="1" applyAlignment="1">
      <alignment horizontal="center"/>
    </xf>
    <xf numFmtId="168" fontId="9" fillId="0" borderId="0" xfId="6" applyNumberFormat="1" applyFont="1" applyFill="1" applyBorder="1" applyAlignment="1">
      <alignment horizontal="center" wrapText="1"/>
    </xf>
    <xf numFmtId="2" fontId="9" fillId="0" borderId="0" xfId="160" applyNumberFormat="1" applyFont="1" applyFill="1" applyBorder="1" applyAlignment="1">
      <alignment horizontal="center" wrapText="1"/>
    </xf>
    <xf numFmtId="43" fontId="9" fillId="0" borderId="0" xfId="33" applyNumberFormat="1" applyFont="1" applyFill="1" applyAlignment="1">
      <alignment horizontal="right"/>
    </xf>
    <xf numFmtId="43" fontId="9" fillId="0" borderId="0" xfId="6" applyNumberFormat="1" applyFont="1" applyFill="1" applyAlignment="1">
      <alignment horizontal="right"/>
    </xf>
    <xf numFmtId="43" fontId="9" fillId="0" borderId="0" xfId="15" applyNumberFormat="1" applyFont="1" applyFill="1" applyAlignment="1">
      <alignment horizontal="right"/>
    </xf>
    <xf numFmtId="43" fontId="9" fillId="0" borderId="0" xfId="6" applyNumberFormat="1" applyFont="1" applyFill="1" applyAlignment="1">
      <alignment horizontal="center"/>
    </xf>
    <xf numFmtId="0" fontId="13" fillId="0" borderId="0" xfId="160" applyFont="1" applyAlignment="1">
      <alignment horizontal="left" vertical="top" wrapText="1"/>
    </xf>
    <xf numFmtId="4" fontId="9" fillId="0" borderId="0" xfId="160" applyNumberFormat="1" applyFont="1" applyFill="1" applyAlignment="1">
      <alignment horizontal="center"/>
    </xf>
    <xf numFmtId="0" fontId="37" fillId="0" borderId="0" xfId="164" applyFont="1" applyAlignment="1">
      <alignment horizontal="justify"/>
    </xf>
    <xf numFmtId="0" fontId="9" fillId="0" borderId="0" xfId="160" applyFont="1" applyFill="1" applyBorder="1" applyAlignment="1">
      <alignment horizontal="center"/>
    </xf>
    <xf numFmtId="0" fontId="31" fillId="0" borderId="0" xfId="160" applyFont="1" applyBorder="1" applyAlignment="1">
      <alignment horizontal="center" vertical="center"/>
    </xf>
    <xf numFmtId="0" fontId="31" fillId="0" borderId="0" xfId="160" quotePrefix="1" applyFont="1" applyBorder="1" applyAlignment="1">
      <alignment horizontal="center" vertical="center"/>
    </xf>
    <xf numFmtId="0" fontId="31" fillId="0" borderId="0" xfId="160" quotePrefix="1" applyFont="1" applyFill="1" applyBorder="1" applyAlignment="1">
      <alignment horizontal="center" vertical="center"/>
    </xf>
    <xf numFmtId="3" fontId="54" fillId="0" borderId="0" xfId="160" applyNumberFormat="1" applyFont="1" applyFill="1" applyAlignment="1">
      <alignment horizontal="center"/>
    </xf>
    <xf numFmtId="0" fontId="9" fillId="0" borderId="0" xfId="1" applyFont="1" applyAlignment="1">
      <alignment horizontal="justify" vertical="top" wrapText="1"/>
    </xf>
    <xf numFmtId="0" fontId="9" fillId="0" borderId="0" xfId="1" applyFont="1" applyAlignment="1">
      <alignment horizontal="center" vertical="top"/>
    </xf>
    <xf numFmtId="4" fontId="12" fillId="0" borderId="0" xfId="160" applyNumberFormat="1" applyFont="1" applyBorder="1" applyAlignment="1">
      <alignment horizontal="right"/>
    </xf>
    <xf numFmtId="1" fontId="9" fillId="0" borderId="0" xfId="160" applyNumberFormat="1" applyFont="1" applyBorder="1"/>
    <xf numFmtId="0" fontId="12" fillId="0" borderId="0" xfId="160" applyFont="1" applyBorder="1" applyAlignment="1">
      <alignment horizontal="right"/>
    </xf>
    <xf numFmtId="0" fontId="12" fillId="0" borderId="0" xfId="160" applyFont="1" applyFill="1" applyBorder="1" applyAlignment="1">
      <alignment horizontal="right"/>
    </xf>
    <xf numFmtId="0" fontId="12" fillId="0" borderId="0" xfId="160" applyFont="1" applyFill="1" applyBorder="1" applyAlignment="1">
      <alignment horizontal="center"/>
    </xf>
    <xf numFmtId="3" fontId="9" fillId="0" borderId="0" xfId="160" applyNumberFormat="1" applyFont="1" applyBorder="1" applyAlignment="1">
      <alignment horizontal="center"/>
    </xf>
    <xf numFmtId="0" fontId="12" fillId="0" borderId="0" xfId="160" applyFont="1"/>
    <xf numFmtId="168" fontId="12" fillId="0" borderId="0" xfId="160" applyNumberFormat="1" applyFont="1" applyFill="1" applyAlignment="1">
      <alignment horizontal="center"/>
    </xf>
    <xf numFmtId="168" fontId="12" fillId="0" borderId="0" xfId="160" applyNumberFormat="1" applyFont="1" applyAlignment="1">
      <alignment horizontal="right"/>
    </xf>
    <xf numFmtId="168" fontId="9" fillId="0" borderId="0" xfId="160" applyNumberFormat="1" applyFont="1" applyFill="1" applyAlignment="1">
      <alignment horizontal="center"/>
    </xf>
    <xf numFmtId="43" fontId="9" fillId="0" borderId="0" xfId="161" applyFont="1"/>
    <xf numFmtId="0" fontId="9" fillId="0" borderId="0" xfId="160" applyFont="1" applyAlignment="1">
      <alignment horizontal="justify" vertical="center" wrapText="1"/>
    </xf>
    <xf numFmtId="0" fontId="9" fillId="0" borderId="0" xfId="160" applyFont="1" applyFill="1" applyAlignment="1">
      <alignment horizontal="justify" vertical="top" wrapText="1"/>
    </xf>
    <xf numFmtId="43" fontId="9" fillId="0" borderId="0" xfId="161" applyFont="1" applyFill="1" applyAlignment="1">
      <alignment horizontal="center"/>
    </xf>
    <xf numFmtId="0" fontId="9" fillId="0" borderId="0" xfId="160" applyFont="1" applyAlignment="1">
      <alignment horizontal="left" wrapText="1"/>
    </xf>
    <xf numFmtId="0" fontId="9" fillId="0" borderId="0" xfId="160" applyFont="1" applyBorder="1" applyAlignment="1">
      <alignment horizontal="justify" vertical="top"/>
    </xf>
    <xf numFmtId="0" fontId="9" fillId="0" borderId="0" xfId="1" applyFont="1" applyFill="1" applyAlignment="1">
      <alignment horizontal="justify" vertical="top" wrapText="1"/>
    </xf>
    <xf numFmtId="0" fontId="9" fillId="0" borderId="0" xfId="1" applyFont="1" applyAlignment="1">
      <alignment horizontal="center"/>
    </xf>
    <xf numFmtId="0" fontId="9" fillId="0" borderId="0" xfId="1" applyFont="1" applyFill="1" applyAlignment="1">
      <alignment horizontal="center"/>
    </xf>
    <xf numFmtId="168" fontId="29" fillId="0" borderId="0" xfId="160" applyNumberFormat="1" applyFont="1" applyFill="1" applyAlignment="1">
      <alignment horizontal="center"/>
    </xf>
    <xf numFmtId="0" fontId="9" fillId="0" borderId="0" xfId="160" applyFont="1" applyAlignment="1">
      <alignment horizontal="right"/>
    </xf>
    <xf numFmtId="0" fontId="9" fillId="0" borderId="0" xfId="160" applyFont="1" applyAlignment="1">
      <alignment horizontal="justify" vertical="justify" wrapText="1"/>
    </xf>
    <xf numFmtId="3" fontId="9" fillId="0" borderId="0" xfId="160" applyNumberFormat="1" applyFont="1" applyFill="1" applyAlignment="1">
      <alignment horizontal="right"/>
    </xf>
    <xf numFmtId="0" fontId="38" fillId="0" borderId="0" xfId="160" applyFont="1"/>
    <xf numFmtId="0" fontId="37" fillId="0" borderId="0" xfId="160" applyFont="1" applyBorder="1" applyAlignment="1">
      <alignment horizontal="justify" vertical="top" wrapText="1"/>
    </xf>
    <xf numFmtId="0" fontId="9" fillId="0" borderId="0" xfId="165" applyFont="1" applyAlignment="1">
      <alignment horizontal="center" vertical="top"/>
    </xf>
    <xf numFmtId="0" fontId="37" fillId="0" borderId="0" xfId="160" applyFont="1" applyAlignment="1">
      <alignment horizontal="center"/>
    </xf>
    <xf numFmtId="0" fontId="11" fillId="0" borderId="0" xfId="160" applyFont="1" applyAlignment="1">
      <alignment horizontal="center"/>
    </xf>
    <xf numFmtId="0" fontId="11" fillId="0" borderId="0" xfId="160" applyFont="1" applyFill="1" applyAlignment="1">
      <alignment horizontal="center"/>
    </xf>
    <xf numFmtId="168" fontId="11" fillId="0" borderId="0" xfId="6" applyNumberFormat="1" applyFont="1" applyFill="1" applyAlignment="1">
      <alignment horizontal="right"/>
    </xf>
    <xf numFmtId="0" fontId="37" fillId="0" borderId="0" xfId="160" applyFont="1" applyAlignment="1" applyProtection="1">
      <alignment horizontal="center" vertical="top" wrapText="1"/>
      <protection hidden="1"/>
    </xf>
    <xf numFmtId="167" fontId="9" fillId="0" borderId="0" xfId="166" applyNumberFormat="1" applyFont="1" applyAlignment="1" applyProtection="1">
      <alignment horizontal="center"/>
    </xf>
    <xf numFmtId="3" fontId="9" fillId="0" borderId="0" xfId="167" applyNumberFormat="1" applyFont="1" applyFill="1" applyAlignment="1">
      <alignment horizontal="center"/>
    </xf>
    <xf numFmtId="0" fontId="11" fillId="0" borderId="0" xfId="160" applyFont="1" applyAlignment="1">
      <alignment horizontal="center" vertical="top"/>
    </xf>
    <xf numFmtId="0" fontId="55" fillId="0" borderId="0" xfId="160" applyFont="1" applyAlignment="1">
      <alignment horizontal="justify" vertical="top" wrapText="1"/>
    </xf>
    <xf numFmtId="168" fontId="11" fillId="0" borderId="0" xfId="160" applyNumberFormat="1" applyFont="1" applyFill="1" applyAlignment="1">
      <alignment horizontal="right"/>
    </xf>
    <xf numFmtId="167" fontId="9" fillId="0" borderId="0" xfId="166" applyNumberFormat="1" applyFont="1" applyAlignment="1" applyProtection="1">
      <alignment horizontal="center" vertical="top"/>
    </xf>
    <xf numFmtId="0" fontId="9" fillId="0" borderId="0" xfId="1" applyFont="1" applyAlignment="1">
      <alignment horizontal="justify" vertical="justify" wrapText="1"/>
    </xf>
    <xf numFmtId="168" fontId="9" fillId="0" borderId="0" xfId="6" applyNumberFormat="1" applyFont="1" applyFill="1" applyBorder="1" applyAlignment="1">
      <alignment horizontal="right"/>
    </xf>
    <xf numFmtId="0" fontId="11" fillId="0" borderId="0" xfId="160" applyFont="1" applyAlignment="1">
      <alignment horizontal="justify" vertical="top" wrapText="1"/>
    </xf>
    <xf numFmtId="168" fontId="14" fillId="0" borderId="0" xfId="6" applyNumberFormat="1" applyFont="1" applyFill="1" applyAlignment="1">
      <alignment horizontal="right"/>
    </xf>
    <xf numFmtId="0" fontId="57" fillId="0" borderId="0" xfId="160" applyFont="1" applyAlignment="1">
      <alignment vertical="center"/>
    </xf>
    <xf numFmtId="0" fontId="9" fillId="0" borderId="0" xfId="160" applyNumberFormat="1" applyFont="1" applyFill="1" applyAlignment="1">
      <alignment horizontal="center" wrapText="1"/>
    </xf>
    <xf numFmtId="168" fontId="9" fillId="0" borderId="0" xfId="15" applyNumberFormat="1" applyFont="1" applyFill="1" applyAlignment="1"/>
    <xf numFmtId="0" fontId="12" fillId="0" borderId="0" xfId="1" quotePrefix="1" applyFont="1" applyBorder="1" applyAlignment="1">
      <alignment horizontal="center"/>
    </xf>
    <xf numFmtId="0" fontId="9" fillId="0" borderId="0" xfId="165" applyFont="1" applyAlignment="1">
      <alignment horizontal="left" vertical="top"/>
    </xf>
    <xf numFmtId="167" fontId="9" fillId="0" borderId="0" xfId="166" applyNumberFormat="1" applyFont="1" applyAlignment="1">
      <alignment horizontal="justify" vertical="justify"/>
    </xf>
    <xf numFmtId="167" fontId="9" fillId="0" borderId="0" xfId="160" applyNumberFormat="1" applyFont="1" applyAlignment="1" applyProtection="1">
      <alignment horizontal="left"/>
    </xf>
    <xf numFmtId="167" fontId="9" fillId="0" borderId="0" xfId="160" applyNumberFormat="1" applyFont="1" applyAlignment="1" applyProtection="1">
      <alignment horizontal="justify" vertical="justify"/>
    </xf>
    <xf numFmtId="167" fontId="9" fillId="0" borderId="0" xfId="160" applyNumberFormat="1" applyFont="1" applyFill="1" applyAlignment="1" applyProtection="1">
      <alignment horizontal="justify" vertical="justify"/>
    </xf>
    <xf numFmtId="167" fontId="9" fillId="0" borderId="0" xfId="160" applyNumberFormat="1" applyFont="1" applyAlignment="1" applyProtection="1">
      <alignment horizontal="center" vertical="justify"/>
    </xf>
    <xf numFmtId="167" fontId="9" fillId="0" borderId="0" xfId="166" applyNumberFormat="1" applyFont="1" applyFill="1" applyAlignment="1" applyProtection="1">
      <alignment horizontal="center"/>
    </xf>
    <xf numFmtId="43" fontId="9" fillId="0" borderId="0" xfId="15" applyFont="1" applyFill="1" applyAlignment="1"/>
    <xf numFmtId="167" fontId="9" fillId="0" borderId="0" xfId="166" applyNumberFormat="1" applyFont="1" applyFill="1" applyAlignment="1" applyProtection="1">
      <alignment horizontal="center" vertical="top"/>
    </xf>
    <xf numFmtId="167" fontId="9" fillId="0" borderId="0" xfId="166" applyNumberFormat="1" applyFont="1" applyFill="1" applyAlignment="1">
      <alignment horizontal="justify" vertical="justify"/>
    </xf>
    <xf numFmtId="0" fontId="9" fillId="0" borderId="0" xfId="160" applyFont="1" applyAlignment="1" applyProtection="1">
      <alignment horizontal="center"/>
    </xf>
    <xf numFmtId="0" fontId="58" fillId="0" borderId="0" xfId="75" applyFont="1" applyAlignment="1">
      <alignment horizontal="center"/>
    </xf>
    <xf numFmtId="167" fontId="9" fillId="0" borderId="0" xfId="160" applyNumberFormat="1" applyFont="1" applyAlignment="1">
      <alignment horizontal="right"/>
    </xf>
    <xf numFmtId="0" fontId="9" fillId="0" borderId="0" xfId="75" applyFont="1" applyAlignment="1">
      <alignment horizontal="center"/>
    </xf>
    <xf numFmtId="0" fontId="9" fillId="0" borderId="0" xfId="75" applyFont="1" applyFill="1" applyAlignment="1">
      <alignment horizontal="center"/>
    </xf>
    <xf numFmtId="0" fontId="11" fillId="0" borderId="0" xfId="160" applyFont="1" applyAlignment="1" applyProtection="1">
      <alignment horizontal="center"/>
    </xf>
    <xf numFmtId="3" fontId="11" fillId="0" borderId="0" xfId="160" applyNumberFormat="1" applyFont="1" applyAlignment="1">
      <alignment horizontal="center"/>
    </xf>
    <xf numFmtId="168" fontId="12" fillId="0" borderId="0" xfId="161" applyNumberFormat="1" applyFont="1" applyAlignment="1">
      <alignment horizontal="center"/>
    </xf>
    <xf numFmtId="1" fontId="12" fillId="0" borderId="0" xfId="160" applyNumberFormat="1" applyFont="1" applyAlignment="1">
      <alignment horizontal="center"/>
    </xf>
    <xf numFmtId="165" fontId="9" fillId="0" borderId="0" xfId="160" applyNumberFormat="1" applyFont="1"/>
    <xf numFmtId="183" fontId="9" fillId="0" borderId="0" xfId="160" applyNumberFormat="1" applyFont="1" applyAlignment="1">
      <alignment horizontal="center" vertical="top"/>
    </xf>
    <xf numFmtId="183" fontId="9" fillId="0" borderId="0" xfId="160" applyNumberFormat="1" applyFont="1" applyAlignment="1">
      <alignment vertical="top"/>
    </xf>
    <xf numFmtId="0" fontId="12" fillId="0" borderId="0" xfId="160" applyFont="1" applyAlignment="1">
      <alignment horizontal="center" vertical="center"/>
    </xf>
    <xf numFmtId="0" fontId="12" fillId="0" borderId="2" xfId="160" applyFont="1" applyBorder="1" applyAlignment="1">
      <alignment horizontal="center" vertical="top"/>
    </xf>
    <xf numFmtId="0" fontId="12" fillId="0" borderId="0" xfId="160" quotePrefix="1" applyFont="1" applyBorder="1" applyAlignment="1">
      <alignment horizontal="center" vertical="top"/>
    </xf>
    <xf numFmtId="180" fontId="12" fillId="0" borderId="0" xfId="2" quotePrefix="1" applyNumberFormat="1" applyFont="1" applyFill="1" applyBorder="1" applyAlignment="1" applyProtection="1">
      <alignment horizontal="center" vertical="top"/>
      <protection locked="0"/>
    </xf>
    <xf numFmtId="0" fontId="31" fillId="0" borderId="0" xfId="160" applyFont="1" applyBorder="1" applyAlignment="1">
      <alignment horizontal="center" vertical="top"/>
    </xf>
    <xf numFmtId="0" fontId="12" fillId="0" borderId="0" xfId="160" quotePrefix="1" applyFont="1" applyBorder="1" applyAlignment="1">
      <alignment horizontal="left" vertical="top"/>
    </xf>
    <xf numFmtId="0" fontId="12" fillId="0" borderId="0" xfId="160" applyFont="1" applyAlignment="1">
      <alignment vertical="top"/>
    </xf>
    <xf numFmtId="181" fontId="9" fillId="0" borderId="0" xfId="160" applyNumberFormat="1" applyFont="1" applyAlignment="1">
      <alignment horizontal="center" vertical="top"/>
    </xf>
    <xf numFmtId="181" fontId="9" fillId="0" borderId="0" xfId="160" applyNumberFormat="1" applyFont="1" applyFill="1" applyAlignment="1">
      <alignment horizontal="center" vertical="top"/>
    </xf>
    <xf numFmtId="183" fontId="12" fillId="0" borderId="0" xfId="160" applyNumberFormat="1" applyFont="1" applyAlignment="1">
      <alignment horizontal="center" vertical="top"/>
    </xf>
    <xf numFmtId="0" fontId="9" fillId="0" borderId="0" xfId="164" applyFont="1" applyFill="1" applyAlignment="1">
      <alignment horizontal="justify" vertical="top"/>
    </xf>
    <xf numFmtId="0" fontId="9" fillId="0" borderId="0" xfId="160" applyNumberFormat="1" applyFont="1" applyFill="1" applyAlignment="1">
      <alignment horizontal="center"/>
    </xf>
    <xf numFmtId="0" fontId="9" fillId="0" borderId="0" xfId="160" applyFont="1" applyFill="1" applyAlignment="1">
      <alignment vertical="center"/>
    </xf>
    <xf numFmtId="0" fontId="12" fillId="0" borderId="0" xfId="160" applyNumberFormat="1" applyFont="1" applyFill="1" applyBorder="1" applyAlignment="1">
      <alignment horizontal="center"/>
    </xf>
    <xf numFmtId="0" fontId="9" fillId="0" borderId="0" xfId="160" applyNumberFormat="1" applyFont="1" applyFill="1" applyAlignment="1">
      <alignment vertical="center"/>
    </xf>
    <xf numFmtId="0" fontId="9" fillId="0" borderId="0" xfId="6" applyNumberFormat="1" applyFont="1" applyFill="1" applyAlignment="1">
      <alignment vertical="center"/>
    </xf>
    <xf numFmtId="0" fontId="12" fillId="0" borderId="0" xfId="160" applyFont="1" applyFill="1" applyBorder="1" applyAlignment="1">
      <alignment horizontal="center" vertical="top"/>
    </xf>
    <xf numFmtId="0" fontId="13" fillId="0" borderId="0" xfId="160" applyFont="1" applyFill="1" applyBorder="1" applyAlignment="1">
      <alignment horizontal="left"/>
    </xf>
    <xf numFmtId="0" fontId="12" fillId="0" borderId="0" xfId="6" applyNumberFormat="1" applyFont="1" applyFill="1" applyBorder="1" applyAlignment="1">
      <alignment horizontal="center" vertical="center"/>
    </xf>
    <xf numFmtId="184" fontId="9" fillId="0" borderId="0" xfId="155" applyNumberFormat="1" applyFont="1" applyFill="1" applyAlignment="1">
      <alignment horizontal="right" vertical="top" wrapText="1"/>
    </xf>
    <xf numFmtId="0" fontId="9" fillId="0" borderId="0" xfId="160" applyFont="1" applyFill="1" applyBorder="1" applyAlignment="1">
      <alignment horizontal="center" vertical="top" wrapText="1"/>
    </xf>
    <xf numFmtId="0" fontId="9" fillId="0" borderId="0" xfId="160" applyFont="1" applyFill="1" applyAlignment="1" applyProtection="1">
      <alignment horizontal="justify" vertical="top" wrapText="1"/>
      <protection hidden="1"/>
    </xf>
    <xf numFmtId="2" fontId="9" fillId="0" borderId="0" xfId="6" applyNumberFormat="1" applyFont="1" applyFill="1" applyBorder="1" applyAlignment="1">
      <alignment horizontal="center"/>
    </xf>
    <xf numFmtId="1" fontId="9" fillId="0" borderId="0" xfId="160" applyNumberFormat="1" applyFont="1" applyFill="1" applyBorder="1"/>
    <xf numFmtId="166" fontId="9" fillId="0" borderId="0" xfId="160" applyNumberFormat="1" applyFont="1" applyFill="1" applyBorder="1"/>
    <xf numFmtId="0" fontId="9" fillId="0" borderId="0" xfId="155" applyFont="1" applyFill="1" applyAlignment="1">
      <alignment horizontal="center" vertical="top" wrapText="1"/>
    </xf>
    <xf numFmtId="0" fontId="9" fillId="0" borderId="0" xfId="160" quotePrefix="1" applyFont="1" applyFill="1" applyBorder="1" applyAlignment="1">
      <alignment horizontal="justify" vertical="center" wrapText="1"/>
    </xf>
    <xf numFmtId="0" fontId="9" fillId="0" borderId="0" xfId="160" applyNumberFormat="1" applyFont="1" applyFill="1" applyBorder="1" applyAlignment="1">
      <alignment horizontal="center"/>
    </xf>
    <xf numFmtId="0" fontId="9" fillId="0" borderId="0" xfId="6" applyNumberFormat="1" applyFont="1" applyFill="1" applyBorder="1" applyAlignment="1">
      <alignment horizontal="center"/>
    </xf>
    <xf numFmtId="0" fontId="9" fillId="0" borderId="0" xfId="6" applyNumberFormat="1" applyFont="1" applyFill="1" applyBorder="1" applyAlignment="1">
      <alignment horizontal="right"/>
    </xf>
    <xf numFmtId="184" fontId="9" fillId="0" borderId="0" xfId="160" applyNumberFormat="1" applyFont="1" applyFill="1" applyBorder="1"/>
    <xf numFmtId="1" fontId="9" fillId="0" borderId="0" xfId="160" applyNumberFormat="1" applyFont="1" applyFill="1" applyBorder="1" applyAlignment="1">
      <alignment horizontal="center" vertical="center" wrapText="1"/>
    </xf>
    <xf numFmtId="0" fontId="9" fillId="0" borderId="0" xfId="160" applyNumberFormat="1" applyFont="1" applyFill="1" applyBorder="1" applyAlignment="1">
      <alignment horizontal="center" vertical="center" wrapText="1"/>
    </xf>
    <xf numFmtId="0" fontId="9" fillId="0" borderId="0" xfId="6" applyNumberFormat="1" applyFont="1" applyFill="1" applyBorder="1" applyAlignment="1">
      <alignment horizontal="center" vertical="center"/>
    </xf>
    <xf numFmtId="2" fontId="9" fillId="0" borderId="0" xfId="6" applyNumberFormat="1" applyFont="1" applyFill="1" applyBorder="1" applyAlignment="1">
      <alignment vertical="center"/>
    </xf>
    <xf numFmtId="43" fontId="9" fillId="0" borderId="0" xfId="6" applyFont="1" applyFill="1" applyBorder="1" applyAlignment="1">
      <alignment horizontal="center" vertical="center"/>
    </xf>
    <xf numFmtId="0" fontId="9" fillId="0" borderId="0" xfId="160" applyFont="1" applyFill="1" applyAlignment="1" applyProtection="1">
      <alignment horizontal="justify" vertical="top"/>
      <protection hidden="1"/>
    </xf>
    <xf numFmtId="0" fontId="9" fillId="0" borderId="0" xfId="160" applyFont="1" applyFill="1" applyBorder="1" applyAlignment="1">
      <alignment horizontal="center" vertical="center"/>
    </xf>
    <xf numFmtId="0" fontId="9" fillId="0" borderId="0" xfId="160" applyFont="1" applyFill="1" applyAlignment="1">
      <alignment horizontal="justify" vertical="top"/>
    </xf>
    <xf numFmtId="0" fontId="9" fillId="0" borderId="0" xfId="160" applyFont="1" applyFill="1" applyBorder="1" applyAlignment="1">
      <alignment horizontal="justify" vertical="center" wrapText="1"/>
    </xf>
    <xf numFmtId="0" fontId="9" fillId="0" borderId="0" xfId="160" applyNumberFormat="1" applyFont="1" applyFill="1" applyBorder="1" applyAlignment="1">
      <alignment horizontal="center" vertical="center"/>
    </xf>
    <xf numFmtId="2" fontId="9" fillId="0" borderId="0" xfId="6" applyNumberFormat="1" applyFont="1" applyFill="1" applyBorder="1" applyAlignment="1">
      <alignment horizontal="center" vertical="center"/>
    </xf>
    <xf numFmtId="0" fontId="9" fillId="0" borderId="0" xfId="160" applyFont="1" applyFill="1" applyBorder="1" applyAlignment="1">
      <alignment horizontal="justify" vertical="top"/>
    </xf>
    <xf numFmtId="1" fontId="9" fillId="0" borderId="0" xfId="6" applyNumberFormat="1" applyFont="1" applyFill="1" applyBorder="1" applyAlignment="1">
      <alignment horizontal="center"/>
    </xf>
    <xf numFmtId="1" fontId="9" fillId="0" borderId="0" xfId="6" applyNumberFormat="1" applyFont="1" applyFill="1" applyBorder="1" applyAlignment="1">
      <alignment horizontal="center" vertical="center"/>
    </xf>
    <xf numFmtId="2" fontId="9" fillId="0" borderId="0" xfId="160" applyNumberFormat="1" applyFont="1" applyFill="1" applyBorder="1"/>
    <xf numFmtId="0" fontId="9" fillId="0" borderId="0" xfId="155" applyFont="1" applyFill="1" applyAlignment="1">
      <alignment horizontal="right" vertical="top" wrapText="1"/>
    </xf>
    <xf numFmtId="0" fontId="9" fillId="5" borderId="0" xfId="6" applyNumberFormat="1" applyFont="1" applyFill="1" applyBorder="1" applyAlignment="1">
      <alignment horizontal="center"/>
    </xf>
    <xf numFmtId="0" fontId="9" fillId="0" borderId="0" xfId="160" applyFont="1" applyFill="1" applyAlignment="1" applyProtection="1">
      <alignment horizontal="center" vertical="top" wrapText="1"/>
      <protection hidden="1"/>
    </xf>
    <xf numFmtId="0" fontId="9" fillId="0" borderId="0" xfId="6" applyNumberFormat="1" applyFont="1" applyFill="1" applyAlignment="1" applyProtection="1">
      <alignment horizontal="center"/>
      <protection hidden="1"/>
    </xf>
    <xf numFmtId="0" fontId="59" fillId="0" borderId="0" xfId="160" applyFont="1"/>
    <xf numFmtId="0" fontId="9" fillId="0" borderId="0" xfId="155" applyFont="1" applyFill="1" applyAlignment="1">
      <alignment horizontal="justify" vertical="top" wrapText="1"/>
    </xf>
    <xf numFmtId="0" fontId="9" fillId="0" borderId="0" xfId="160" applyNumberFormat="1" applyFont="1" applyFill="1" applyBorder="1" applyAlignment="1">
      <alignment horizontal="center" wrapText="1"/>
    </xf>
    <xf numFmtId="3" fontId="9" fillId="0" borderId="0" xfId="160" applyNumberFormat="1" applyFont="1" applyFill="1" applyBorder="1"/>
    <xf numFmtId="0" fontId="9" fillId="0" borderId="0" xfId="160" applyFont="1" applyFill="1" applyBorder="1" applyAlignment="1">
      <alignment horizontal="left" vertical="top" wrapText="1"/>
    </xf>
    <xf numFmtId="2" fontId="9" fillId="0" borderId="0" xfId="169" applyNumberFormat="1" applyFont="1" applyFill="1" applyAlignment="1">
      <alignment horizontal="center"/>
    </xf>
    <xf numFmtId="0" fontId="14" fillId="0" borderId="0" xfId="160" applyFont="1" applyFill="1" applyBorder="1"/>
    <xf numFmtId="0" fontId="37" fillId="0" borderId="0" xfId="160" applyFont="1" applyBorder="1" applyAlignment="1" applyProtection="1">
      <alignment horizontal="justify" vertical="top"/>
      <protection hidden="1"/>
    </xf>
    <xf numFmtId="0" fontId="14" fillId="2" borderId="0" xfId="160" applyFont="1" applyFill="1" applyBorder="1"/>
    <xf numFmtId="0" fontId="60" fillId="0" borderId="0" xfId="160" applyFont="1" applyFill="1" applyBorder="1"/>
    <xf numFmtId="0" fontId="60" fillId="0" borderId="0" xfId="6" applyNumberFormat="1" applyFont="1" applyFill="1" applyBorder="1" applyAlignment="1">
      <alignment horizontal="center"/>
    </xf>
    <xf numFmtId="0" fontId="60" fillId="0" borderId="0" xfId="160" applyFont="1" applyFill="1" applyBorder="1" applyAlignment="1">
      <alignment horizontal="center"/>
    </xf>
    <xf numFmtId="43" fontId="60" fillId="0" borderId="0" xfId="6" applyFont="1" applyFill="1" applyBorder="1" applyAlignment="1">
      <alignment horizontal="center" vertical="center"/>
    </xf>
    <xf numFmtId="2" fontId="12" fillId="0" borderId="6" xfId="6" applyNumberFormat="1" applyFont="1" applyFill="1" applyBorder="1" applyAlignment="1">
      <alignment horizontal="center" vertical="center"/>
    </xf>
    <xf numFmtId="43" fontId="9" fillId="0" borderId="0" xfId="160" applyNumberFormat="1" applyFont="1" applyFill="1" applyBorder="1"/>
    <xf numFmtId="0" fontId="9" fillId="0" borderId="0" xfId="155" applyFont="1" applyFill="1" applyBorder="1" applyAlignment="1">
      <alignment horizontal="justify" vertical="top" wrapText="1"/>
    </xf>
    <xf numFmtId="0" fontId="12" fillId="0" borderId="0" xfId="160" applyFont="1" applyFill="1" applyBorder="1" applyAlignment="1">
      <alignment horizontal="left"/>
    </xf>
    <xf numFmtId="0" fontId="13" fillId="0" borderId="0" xfId="160" applyFont="1" applyFill="1"/>
    <xf numFmtId="0" fontId="9" fillId="0" borderId="0" xfId="6" applyNumberFormat="1" applyFont="1" applyFill="1" applyAlignment="1">
      <alignment horizontal="center"/>
    </xf>
    <xf numFmtId="2" fontId="9" fillId="0" borderId="0" xfId="6" applyNumberFormat="1" applyFont="1" applyFill="1" applyAlignment="1">
      <alignment horizontal="center"/>
    </xf>
    <xf numFmtId="0" fontId="12" fillId="0" borderId="0" xfId="160" applyFont="1" applyFill="1"/>
    <xf numFmtId="181" fontId="9" fillId="0" borderId="0" xfId="2" applyNumberFormat="1" applyFont="1" applyFill="1" applyAlignment="1">
      <alignment horizontal="center" vertical="top" wrapText="1"/>
    </xf>
    <xf numFmtId="0" fontId="9" fillId="0" borderId="0" xfId="2" applyFont="1" applyFill="1" applyAlignment="1">
      <alignment horizontal="justify" vertical="top" wrapText="1"/>
    </xf>
    <xf numFmtId="181" fontId="9" fillId="0" borderId="0" xfId="160" applyNumberFormat="1" applyFont="1" applyFill="1" applyBorder="1" applyAlignment="1">
      <alignment horizontal="center" vertical="top" wrapText="1"/>
    </xf>
    <xf numFmtId="2" fontId="9" fillId="16" borderId="0" xfId="6" applyNumberFormat="1" applyFont="1" applyFill="1" applyBorder="1" applyAlignment="1">
      <alignment horizontal="center"/>
    </xf>
    <xf numFmtId="0" fontId="9" fillId="0" borderId="0" xfId="124" applyFont="1" applyFill="1" applyBorder="1" applyAlignment="1">
      <alignment horizontal="justify" vertical="top"/>
    </xf>
    <xf numFmtId="2" fontId="9" fillId="0" borderId="0" xfId="124" applyNumberFormat="1" applyFont="1" applyFill="1" applyBorder="1" applyAlignment="1">
      <alignment horizontal="center"/>
    </xf>
    <xf numFmtId="0" fontId="9" fillId="0" borderId="0" xfId="170" applyNumberFormat="1" applyFont="1" applyFill="1" applyBorder="1" applyAlignment="1">
      <alignment horizontal="center"/>
    </xf>
    <xf numFmtId="0" fontId="13" fillId="0" borderId="0" xfId="160" applyFont="1" applyFill="1" applyAlignment="1">
      <alignment horizontal="left" vertical="justify" wrapText="1"/>
    </xf>
    <xf numFmtId="0" fontId="9" fillId="0" borderId="0" xfId="6" applyNumberFormat="1" applyFont="1" applyFill="1" applyBorder="1" applyAlignment="1">
      <alignment horizontal="center" vertical="center" wrapText="1"/>
    </xf>
    <xf numFmtId="2" fontId="9" fillId="0" borderId="0" xfId="6" applyNumberFormat="1" applyFont="1" applyFill="1" applyBorder="1" applyAlignment="1">
      <alignment horizontal="center" vertical="center" wrapText="1"/>
    </xf>
    <xf numFmtId="181" fontId="9" fillId="0" borderId="0" xfId="155" applyNumberFormat="1" applyFont="1" applyFill="1" applyBorder="1" applyAlignment="1">
      <alignment horizontal="center" vertical="top" wrapText="1"/>
    </xf>
    <xf numFmtId="0" fontId="9" fillId="0" borderId="0" xfId="2" applyFont="1" applyFill="1" applyAlignment="1">
      <alignment horizontal="justify" vertical="top"/>
    </xf>
    <xf numFmtId="0" fontId="9" fillId="0" borderId="0" xfId="160" applyFont="1" applyFill="1" applyAlignment="1">
      <alignment horizontal="justify" vertical="justify"/>
    </xf>
    <xf numFmtId="0" fontId="12" fillId="0" borderId="0" xfId="122" applyFont="1" applyFill="1" applyAlignment="1">
      <alignment vertical="center"/>
    </xf>
    <xf numFmtId="0" fontId="9" fillId="0" borderId="0" xfId="160" applyFont="1" applyAlignment="1">
      <alignment horizontal="justify" vertical="top"/>
    </xf>
    <xf numFmtId="180" fontId="31" fillId="0" borderId="0" xfId="2" applyNumberFormat="1" applyFont="1" applyFill="1" applyBorder="1" applyAlignment="1" applyProtection="1">
      <alignment horizontal="center" vertical="center"/>
      <protection locked="0"/>
    </xf>
    <xf numFmtId="0" fontId="31" fillId="0" borderId="0" xfId="2" applyFont="1" applyFill="1" applyBorder="1" applyAlignment="1" applyProtection="1">
      <alignment horizontal="center" vertical="center"/>
      <protection locked="0"/>
    </xf>
    <xf numFmtId="0" fontId="31" fillId="0" borderId="0" xfId="2" quotePrefix="1" applyFont="1" applyFill="1" applyBorder="1" applyAlignment="1" applyProtection="1">
      <alignment horizontal="center" vertical="center"/>
      <protection locked="0"/>
    </xf>
    <xf numFmtId="43" fontId="31" fillId="0" borderId="0" xfId="6" applyFont="1" applyFill="1" applyBorder="1" applyAlignment="1" applyProtection="1">
      <alignment horizontal="center" vertical="center"/>
      <protection locked="0"/>
    </xf>
    <xf numFmtId="43" fontId="31" fillId="0" borderId="0" xfId="6" quotePrefix="1" applyFont="1" applyFill="1" applyBorder="1" applyAlignment="1" applyProtection="1">
      <alignment horizontal="center" vertical="center"/>
      <protection locked="0"/>
    </xf>
    <xf numFmtId="43" fontId="10" fillId="0" borderId="0" xfId="1" applyNumberFormat="1" applyFont="1" applyFill="1" applyAlignment="1" applyProtection="1">
      <alignment horizontal="right" vertical="top"/>
      <protection locked="0"/>
    </xf>
    <xf numFmtId="43" fontId="10" fillId="0" borderId="0" xfId="15" applyNumberFormat="1" applyFont="1" applyFill="1" applyAlignment="1" applyProtection="1">
      <alignment horizontal="right" vertical="top"/>
      <protection locked="0"/>
    </xf>
    <xf numFmtId="43" fontId="10" fillId="0" borderId="0" xfId="153" applyNumberFormat="1" applyFont="1" applyFill="1" applyAlignment="1" applyProtection="1">
      <alignment horizontal="center"/>
      <protection locked="0"/>
    </xf>
    <xf numFmtId="43" fontId="31" fillId="0" borderId="2" xfId="6" quotePrefix="1" applyNumberFormat="1" applyFont="1" applyFill="1" applyBorder="1" applyAlignment="1" applyProtection="1">
      <alignment horizontal="center" vertical="center"/>
      <protection locked="0"/>
    </xf>
    <xf numFmtId="43" fontId="31" fillId="0" borderId="0" xfId="6" quotePrefix="1" applyNumberFormat="1" applyFont="1" applyFill="1" applyBorder="1" applyAlignment="1" applyProtection="1">
      <alignment horizontal="center" vertical="center"/>
      <protection locked="0"/>
    </xf>
    <xf numFmtId="43" fontId="9" fillId="0" borderId="0" xfId="6" applyNumberFormat="1" applyFont="1" applyFill="1" applyAlignment="1">
      <alignment vertical="center"/>
    </xf>
    <xf numFmtId="43" fontId="9" fillId="0" borderId="0" xfId="6" applyNumberFormat="1" applyFont="1" applyFill="1" applyBorder="1" applyAlignment="1" applyProtection="1">
      <protection locked="0"/>
    </xf>
    <xf numFmtId="43" fontId="9" fillId="0" borderId="0" xfId="6" applyNumberFormat="1" applyFont="1" applyFill="1" applyAlignment="1" applyProtection="1">
      <protection locked="0"/>
    </xf>
    <xf numFmtId="43" fontId="12" fillId="0" borderId="0" xfId="6" applyNumberFormat="1" applyFont="1" applyFill="1" applyBorder="1" applyAlignment="1">
      <alignment horizontal="center" vertical="center"/>
    </xf>
    <xf numFmtId="43" fontId="9" fillId="0" borderId="0" xfId="6" applyNumberFormat="1" applyFont="1" applyFill="1" applyBorder="1" applyAlignment="1">
      <alignment horizontal="right"/>
    </xf>
    <xf numFmtId="43" fontId="9" fillId="0" borderId="0" xfId="6" applyNumberFormat="1" applyFont="1" applyFill="1" applyBorder="1" applyAlignment="1"/>
    <xf numFmtId="43" fontId="9" fillId="0" borderId="0" xfId="6" applyNumberFormat="1" applyFont="1" applyFill="1" applyBorder="1" applyAlignment="1">
      <alignment vertical="center"/>
    </xf>
    <xf numFmtId="43" fontId="9" fillId="0" borderId="0" xfId="6" applyNumberFormat="1" applyFont="1" applyFill="1" applyBorder="1" applyAlignment="1">
      <alignment horizontal="right" vertical="center"/>
    </xf>
    <xf numFmtId="43" fontId="12" fillId="0" borderId="0" xfId="6" applyNumberFormat="1" applyFont="1" applyFill="1" applyBorder="1" applyAlignment="1">
      <alignment vertical="center"/>
    </xf>
    <xf numFmtId="43" fontId="9" fillId="0" borderId="0" xfId="6" applyNumberFormat="1" applyFont="1" applyFill="1" applyBorder="1" applyAlignment="1">
      <alignment horizontal="center" vertical="center"/>
    </xf>
    <xf numFmtId="43" fontId="9" fillId="0" borderId="0" xfId="169" applyNumberFormat="1" applyFont="1" applyFill="1" applyBorder="1" applyAlignment="1"/>
    <xf numFmtId="43" fontId="9" fillId="0" borderId="0" xfId="6" applyNumberFormat="1" applyFont="1" applyFill="1" applyBorder="1" applyAlignment="1">
      <alignment horizontal="center"/>
    </xf>
    <xf numFmtId="43" fontId="9" fillId="0" borderId="0" xfId="171" applyNumberFormat="1" applyFont="1" applyFill="1" applyAlignment="1">
      <alignment horizontal="right"/>
    </xf>
    <xf numFmtId="43" fontId="9" fillId="0" borderId="0" xfId="172" applyNumberFormat="1" applyFont="1" applyFill="1" applyBorder="1" applyAlignment="1">
      <alignment horizontal="right"/>
    </xf>
    <xf numFmtId="0" fontId="9" fillId="0" borderId="0" xfId="160" applyFont="1" applyFill="1" applyBorder="1" applyAlignment="1">
      <alignment horizontal="left" vertical="top"/>
    </xf>
    <xf numFmtId="0" fontId="9" fillId="0" borderId="0" xfId="160" applyFont="1" applyFill="1" applyAlignment="1" applyProtection="1">
      <alignment vertical="center" wrapText="1"/>
      <protection hidden="1"/>
    </xf>
    <xf numFmtId="0" fontId="9" fillId="0" borderId="0" xfId="160" applyFont="1" applyFill="1" applyBorder="1" applyAlignment="1">
      <alignment vertical="center"/>
    </xf>
    <xf numFmtId="1" fontId="9" fillId="0" borderId="0" xfId="6" applyNumberFormat="1" applyFont="1" applyFill="1" applyBorder="1" applyAlignment="1">
      <alignment vertical="center"/>
    </xf>
    <xf numFmtId="0" fontId="12" fillId="0" borderId="0" xfId="160" applyFont="1" applyFill="1" applyBorder="1" applyAlignment="1">
      <alignment horizontal="right" vertical="top" wrapText="1"/>
    </xf>
    <xf numFmtId="2" fontId="12" fillId="0" borderId="0" xfId="6" applyNumberFormat="1" applyFont="1" applyFill="1" applyBorder="1" applyAlignment="1">
      <alignment horizontal="center" vertical="center"/>
    </xf>
    <xf numFmtId="167" fontId="12" fillId="0" borderId="0" xfId="155" applyNumberFormat="1" applyFont="1" applyFill="1" applyAlignment="1">
      <alignment horizontal="center" vertical="top" wrapText="1"/>
    </xf>
    <xf numFmtId="167" fontId="12" fillId="0" borderId="0" xfId="155" applyNumberFormat="1" applyFont="1" applyFill="1" applyAlignment="1">
      <alignment vertical="top" wrapText="1"/>
    </xf>
    <xf numFmtId="0" fontId="12" fillId="0" borderId="0" xfId="155" applyFont="1" applyFill="1" applyBorder="1" applyAlignment="1">
      <alignment horizontal="center" vertical="center"/>
    </xf>
    <xf numFmtId="0" fontId="12" fillId="0" borderId="0" xfId="155" applyFont="1" applyFill="1" applyBorder="1" applyAlignment="1">
      <alignment horizontal="center" vertical="top" wrapText="1"/>
    </xf>
    <xf numFmtId="0" fontId="13" fillId="0" borderId="0" xfId="155" applyFont="1" applyFill="1"/>
    <xf numFmtId="0" fontId="12" fillId="0" borderId="0" xfId="155" quotePrefix="1" applyFont="1" applyFill="1" applyBorder="1" applyAlignment="1">
      <alignment horizontal="center" vertical="center"/>
    </xf>
    <xf numFmtId="0" fontId="12" fillId="0" borderId="0" xfId="155" quotePrefix="1" applyNumberFormat="1" applyFont="1" applyFill="1" applyBorder="1" applyAlignment="1">
      <alignment horizontal="center" vertical="center"/>
    </xf>
    <xf numFmtId="0" fontId="12" fillId="0" borderId="0" xfId="6" quotePrefix="1" applyNumberFormat="1" applyFont="1" applyFill="1" applyBorder="1" applyAlignment="1">
      <alignment horizontal="center" vertical="center"/>
    </xf>
    <xf numFmtId="43" fontId="12" fillId="0" borderId="0" xfId="6" quotePrefix="1" applyNumberFormat="1" applyFont="1" applyFill="1" applyBorder="1" applyAlignment="1">
      <alignment horizontal="center" vertical="center"/>
    </xf>
    <xf numFmtId="43" fontId="12" fillId="0" borderId="2" xfId="6" applyNumberFormat="1" applyFont="1" applyFill="1" applyBorder="1" applyAlignment="1">
      <alignment horizontal="center" vertical="center"/>
    </xf>
    <xf numFmtId="4" fontId="12" fillId="0" borderId="2" xfId="160" applyNumberFormat="1" applyFont="1" applyBorder="1" applyAlignment="1">
      <alignment horizontal="right" vertical="center"/>
    </xf>
    <xf numFmtId="0" fontId="9" fillId="0" borderId="0" xfId="2" applyFont="1"/>
    <xf numFmtId="0" fontId="12" fillId="0" borderId="0" xfId="2" applyFont="1" applyFill="1" applyAlignment="1">
      <alignment horizontal="center"/>
    </xf>
    <xf numFmtId="0" fontId="9" fillId="0" borderId="0" xfId="2" applyFont="1" applyAlignment="1">
      <alignment horizontal="center"/>
    </xf>
    <xf numFmtId="0" fontId="12" fillId="0" borderId="0" xfId="2" quotePrefix="1" applyFont="1" applyBorder="1" applyAlignment="1">
      <alignment horizontal="center"/>
    </xf>
    <xf numFmtId="0" fontId="12" fillId="0" borderId="0" xfId="2" quotePrefix="1" applyFont="1" applyFill="1" applyBorder="1" applyAlignment="1">
      <alignment horizontal="center"/>
    </xf>
    <xf numFmtId="0" fontId="9" fillId="0" borderId="0" xfId="2" applyFont="1" applyFill="1" applyAlignment="1">
      <alignment horizontal="center"/>
    </xf>
    <xf numFmtId="0" fontId="13" fillId="0" borderId="0" xfId="2" applyFont="1" applyBorder="1" applyAlignment="1">
      <alignment horizontal="left"/>
    </xf>
    <xf numFmtId="0" fontId="9" fillId="0" borderId="0" xfId="2" applyFont="1" applyAlignment="1">
      <alignment horizontal="justify" vertical="top" wrapText="1"/>
    </xf>
    <xf numFmtId="0" fontId="13" fillId="0" borderId="0" xfId="2" applyFont="1"/>
    <xf numFmtId="0" fontId="9" fillId="0" borderId="0" xfId="2" applyFont="1" applyAlignment="1">
      <alignment horizontal="center" vertical="top"/>
    </xf>
    <xf numFmtId="14" fontId="9" fillId="0" borderId="0" xfId="2" quotePrefix="1" applyNumberFormat="1" applyFont="1" applyAlignment="1">
      <alignment horizontal="center" vertical="top"/>
    </xf>
    <xf numFmtId="0" fontId="9" fillId="0" borderId="0" xfId="2" applyFont="1" applyBorder="1"/>
    <xf numFmtId="0" fontId="9" fillId="0" borderId="0" xfId="2" applyFont="1" applyFill="1" applyBorder="1"/>
    <xf numFmtId="43" fontId="9" fillId="0" borderId="0" xfId="2" applyNumberFormat="1" applyFont="1" applyFill="1" applyAlignment="1">
      <alignment horizontal="center"/>
    </xf>
    <xf numFmtId="43" fontId="9" fillId="0" borderId="0" xfId="2" applyNumberFormat="1" applyFont="1" applyAlignment="1">
      <alignment horizontal="right"/>
    </xf>
    <xf numFmtId="0" fontId="9" fillId="0" borderId="0" xfId="2" applyFont="1" applyBorder="1" applyAlignment="1">
      <alignment horizontal="right"/>
    </xf>
    <xf numFmtId="0" fontId="9" fillId="0" borderId="0" xfId="2" applyFont="1" applyBorder="1" applyAlignment="1">
      <alignment horizontal="justify" vertical="top" wrapText="1"/>
    </xf>
    <xf numFmtId="0" fontId="9" fillId="0" borderId="0" xfId="2" applyFont="1" applyBorder="1" applyAlignment="1">
      <alignment horizontal="center" wrapText="1"/>
    </xf>
    <xf numFmtId="0" fontId="9" fillId="0" borderId="0" xfId="2" applyFont="1" applyFill="1" applyBorder="1" applyAlignment="1">
      <alignment horizontal="center" vertical="center" wrapText="1"/>
    </xf>
    <xf numFmtId="3" fontId="9" fillId="0" borderId="0" xfId="2" applyNumberFormat="1" applyFont="1" applyFill="1" applyAlignment="1">
      <alignment horizontal="center"/>
    </xf>
    <xf numFmtId="4" fontId="9" fillId="0" borderId="0" xfId="2" applyNumberFormat="1" applyFont="1" applyAlignment="1">
      <alignment horizontal="center"/>
    </xf>
    <xf numFmtId="4" fontId="9" fillId="0" borderId="0" xfId="2" applyNumberFormat="1" applyFont="1" applyAlignment="1">
      <alignment horizontal="right"/>
    </xf>
    <xf numFmtId="0" fontId="9" fillId="0" borderId="0" xfId="2" quotePrefix="1" applyFont="1" applyAlignment="1">
      <alignment horizontal="center" vertical="top"/>
    </xf>
    <xf numFmtId="1" fontId="9" fillId="0" borderId="0" xfId="2" applyNumberFormat="1" applyFont="1"/>
    <xf numFmtId="4" fontId="12" fillId="0" borderId="0" xfId="2" applyNumberFormat="1" applyFont="1" applyBorder="1" applyAlignment="1">
      <alignment horizontal="right"/>
    </xf>
    <xf numFmtId="1" fontId="9" fillId="0" borderId="0" xfId="2" applyNumberFormat="1" applyFont="1" applyBorder="1"/>
    <xf numFmtId="168" fontId="12" fillId="0" borderId="0" xfId="6" applyNumberFormat="1" applyFont="1" applyAlignment="1">
      <alignment horizontal="center"/>
    </xf>
    <xf numFmtId="1" fontId="12" fillId="0" borderId="0" xfId="2" applyNumberFormat="1" applyFont="1" applyAlignment="1">
      <alignment horizontal="center"/>
    </xf>
    <xf numFmtId="165" fontId="9" fillId="0" borderId="0" xfId="2" applyNumberFormat="1" applyFont="1"/>
    <xf numFmtId="185" fontId="9" fillId="0" borderId="0" xfId="2" applyNumberFormat="1" applyFont="1" applyAlignment="1">
      <alignment horizontal="center" vertical="top"/>
    </xf>
    <xf numFmtId="4" fontId="12" fillId="0" borderId="2" xfId="2" applyNumberFormat="1" applyFont="1" applyBorder="1" applyAlignment="1">
      <alignment horizontal="right" vertical="center"/>
    </xf>
    <xf numFmtId="0" fontId="12" fillId="0" borderId="2" xfId="2" applyFont="1" applyFill="1" applyBorder="1" applyAlignment="1">
      <alignment horizontal="right" vertical="center"/>
    </xf>
    <xf numFmtId="0" fontId="10" fillId="0" borderId="0" xfId="1" applyFont="1" applyFill="1" applyAlignment="1">
      <alignment horizontal="center" vertical="center"/>
    </xf>
    <xf numFmtId="0" fontId="10" fillId="0" borderId="0" xfId="1" applyFont="1" applyFill="1" applyAlignment="1">
      <alignment horizontal="center" vertical="center" wrapText="1"/>
    </xf>
    <xf numFmtId="0" fontId="30" fillId="0" borderId="0" xfId="1" applyFont="1" applyFill="1" applyAlignment="1">
      <alignment horizontal="center" vertical="center"/>
    </xf>
    <xf numFmtId="167" fontId="12" fillId="0" borderId="0" xfId="159" applyNumberFormat="1" applyFont="1" applyFill="1" applyAlignment="1" applyProtection="1">
      <alignment horizontal="center"/>
    </xf>
    <xf numFmtId="0" fontId="12" fillId="0" borderId="2" xfId="4" applyFont="1" applyFill="1" applyBorder="1" applyAlignment="1">
      <alignment horizontal="right" vertical="center" wrapText="1"/>
    </xf>
    <xf numFmtId="180" fontId="31" fillId="0" borderId="5" xfId="2" applyNumberFormat="1" applyFont="1" applyFill="1" applyBorder="1" applyAlignment="1" applyProtection="1">
      <alignment horizontal="center" vertical="center" wrapText="1"/>
      <protection locked="0"/>
    </xf>
    <xf numFmtId="180" fontId="31" fillId="0" borderId="7" xfId="2" applyNumberFormat="1" applyFont="1" applyFill="1" applyBorder="1" applyAlignment="1" applyProtection="1">
      <alignment horizontal="center" vertical="center"/>
      <protection locked="0"/>
    </xf>
    <xf numFmtId="180" fontId="31" fillId="0" borderId="8" xfId="2" applyNumberFormat="1" applyFont="1" applyFill="1" applyBorder="1" applyAlignment="1" applyProtection="1">
      <alignment horizontal="center" vertical="center"/>
      <protection locked="0"/>
    </xf>
    <xf numFmtId="0" fontId="31" fillId="0" borderId="2" xfId="2" applyFont="1" applyFill="1" applyBorder="1" applyAlignment="1">
      <alignment horizontal="center" vertical="center" wrapText="1"/>
    </xf>
    <xf numFmtId="0" fontId="31" fillId="0" borderId="2" xfId="2" applyFont="1" applyFill="1" applyBorder="1" applyAlignment="1" applyProtection="1">
      <alignment horizontal="center" vertical="center"/>
      <protection locked="0"/>
    </xf>
    <xf numFmtId="43" fontId="31" fillId="0" borderId="2" xfId="6" applyFont="1" applyFill="1" applyBorder="1" applyAlignment="1" applyProtection="1">
      <alignment horizontal="center" vertical="center"/>
      <protection locked="0"/>
    </xf>
    <xf numFmtId="43" fontId="31" fillId="0" borderId="2" xfId="6" applyFont="1" applyFill="1" applyBorder="1" applyAlignment="1" applyProtection="1">
      <alignment horizontal="center" vertical="center" wrapText="1"/>
      <protection locked="0"/>
    </xf>
    <xf numFmtId="43" fontId="31" fillId="0" borderId="2" xfId="6" applyNumberFormat="1" applyFont="1" applyFill="1" applyBorder="1" applyAlignment="1" applyProtection="1">
      <alignment horizontal="center" vertical="center" wrapText="1"/>
      <protection locked="0"/>
    </xf>
    <xf numFmtId="0" fontId="10" fillId="0" borderId="0" xfId="1" applyFont="1" applyFill="1" applyAlignment="1" applyProtection="1">
      <alignment horizontal="center" vertical="center"/>
      <protection locked="0"/>
    </xf>
    <xf numFmtId="0" fontId="10" fillId="0" borderId="0" xfId="1" applyFont="1" applyFill="1" applyAlignment="1" applyProtection="1">
      <alignment horizontal="center" vertical="top" wrapText="1"/>
      <protection locked="0"/>
    </xf>
    <xf numFmtId="0" fontId="10" fillId="0" borderId="0" xfId="1" applyFont="1" applyFill="1" applyAlignment="1" applyProtection="1">
      <alignment horizontal="center" vertical="top"/>
      <protection locked="0"/>
    </xf>
    <xf numFmtId="167" fontId="30" fillId="0" borderId="0" xfId="2" applyNumberFormat="1" applyFont="1" applyFill="1" applyAlignment="1" applyProtection="1">
      <alignment horizontal="center"/>
      <protection locked="0"/>
    </xf>
    <xf numFmtId="167" fontId="12" fillId="0" borderId="0" xfId="153" applyNumberFormat="1" applyFont="1" applyFill="1" applyAlignment="1" applyProtection="1">
      <alignment horizontal="center"/>
      <protection locked="0"/>
    </xf>
    <xf numFmtId="167" fontId="10" fillId="0" borderId="0" xfId="153" applyNumberFormat="1" applyFont="1" applyFill="1" applyAlignment="1" applyProtection="1">
      <alignment horizontal="center"/>
      <protection locked="0"/>
    </xf>
    <xf numFmtId="0" fontId="12" fillId="0" borderId="0" xfId="160" applyFont="1" applyFill="1" applyBorder="1" applyAlignment="1">
      <alignment horizontal="right" vertical="top" wrapText="1"/>
    </xf>
    <xf numFmtId="167" fontId="13" fillId="0" borderId="0" xfId="155" applyNumberFormat="1" applyFont="1" applyFill="1" applyAlignment="1">
      <alignment horizontal="left" vertical="center" wrapText="1"/>
    </xf>
    <xf numFmtId="167" fontId="12" fillId="0" borderId="0" xfId="155" applyNumberFormat="1" applyFont="1" applyFill="1" applyAlignment="1">
      <alignment horizontal="left" vertical="center" wrapText="1"/>
    </xf>
    <xf numFmtId="0" fontId="12" fillId="0" borderId="3" xfId="4" applyFont="1" applyFill="1" applyBorder="1" applyAlignment="1">
      <alignment horizontal="right" vertical="center"/>
    </xf>
    <xf numFmtId="0" fontId="12" fillId="0" borderId="6" xfId="4" applyFont="1" applyFill="1" applyBorder="1" applyAlignment="1">
      <alignment horizontal="right" vertical="center"/>
    </xf>
    <xf numFmtId="0" fontId="12" fillId="0" borderId="4" xfId="4" applyFont="1" applyFill="1" applyBorder="1" applyAlignment="1">
      <alignment horizontal="right" vertical="center"/>
    </xf>
    <xf numFmtId="0" fontId="12" fillId="0" borderId="2" xfId="4" applyFont="1" applyFill="1" applyBorder="1" applyAlignment="1">
      <alignment horizontal="right" vertical="center"/>
    </xf>
    <xf numFmtId="0" fontId="10" fillId="0" borderId="1" xfId="2" applyFont="1" applyFill="1" applyBorder="1" applyAlignment="1" applyProtection="1">
      <alignment horizontal="left" vertical="top"/>
      <protection locked="0"/>
    </xf>
    <xf numFmtId="0" fontId="12" fillId="0" borderId="0" xfId="160" applyFont="1" applyAlignment="1">
      <alignment horizontal="center"/>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24" applyFont="1" applyFill="1" applyBorder="1" applyAlignment="1">
      <alignment horizontal="center"/>
    </xf>
    <xf numFmtId="0" fontId="3" fillId="0" borderId="6" xfId="24" applyFont="1" applyFill="1" applyBorder="1" applyAlignment="1">
      <alignment horizontal="center"/>
    </xf>
    <xf numFmtId="0" fontId="3" fillId="0" borderId="4" xfId="24" applyFont="1" applyFill="1" applyBorder="1" applyAlignment="1">
      <alignment horizont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 fillId="14" borderId="3" xfId="0" applyFont="1" applyFill="1" applyBorder="1" applyAlignment="1">
      <alignment horizontal="center"/>
    </xf>
    <xf numFmtId="0" fontId="3" fillId="14" borderId="4" xfId="0" applyFont="1" applyFill="1" applyBorder="1" applyAlignment="1">
      <alignment horizontal="center"/>
    </xf>
    <xf numFmtId="2" fontId="4" fillId="2" borderId="3" xfId="0" applyNumberFormat="1" applyFont="1" applyFill="1" applyBorder="1" applyAlignment="1">
      <alignment horizontal="center" vertical="center"/>
    </xf>
    <xf numFmtId="2" fontId="4" fillId="2" borderId="4" xfId="0" applyNumberFormat="1" applyFont="1" applyFill="1" applyBorder="1" applyAlignment="1">
      <alignment horizontal="center" vertical="center"/>
    </xf>
  </cellXfs>
  <cellStyles count="173">
    <cellStyle name="Comma" xfId="23" builtinId="3"/>
    <cellStyle name="Comma 10" xfId="6" xr:uid="{00000000-0005-0000-0000-000001000000}"/>
    <cellStyle name="Comma 10 2" xfId="143" xr:uid="{00000000-0005-0000-0000-000002000000}"/>
    <cellStyle name="Comma 10 2 2" xfId="171" xr:uid="{CB2F3F39-A3AE-4976-82E4-81AB4B9B17B2}"/>
    <cellStyle name="Comma 11" xfId="25" xr:uid="{00000000-0005-0000-0000-000003000000}"/>
    <cellStyle name="Comma 11 2" xfId="26" xr:uid="{00000000-0005-0000-0000-000004000000}"/>
    <cellStyle name="Comma 11 2 2" xfId="169" xr:uid="{5FC80EA0-B443-43CD-9763-5251D906D873}"/>
    <cellStyle name="Comma 12" xfId="10" xr:uid="{00000000-0005-0000-0000-000005000000}"/>
    <cellStyle name="Comma 13" xfId="27" xr:uid="{00000000-0005-0000-0000-000006000000}"/>
    <cellStyle name="Comma 13 2" xfId="28" xr:uid="{00000000-0005-0000-0000-000007000000}"/>
    <cellStyle name="Comma 14" xfId="29" xr:uid="{00000000-0005-0000-0000-000008000000}"/>
    <cellStyle name="Comma 14 2" xfId="30" xr:uid="{00000000-0005-0000-0000-000009000000}"/>
    <cellStyle name="Comma 14 2 2" xfId="31" xr:uid="{00000000-0005-0000-0000-00000A000000}"/>
    <cellStyle name="Comma 14 2 2 2" xfId="150" xr:uid="{00000000-0005-0000-0000-00000B000000}"/>
    <cellStyle name="Comma 15" xfId="8" xr:uid="{00000000-0005-0000-0000-00000C000000}"/>
    <cellStyle name="Comma 16" xfId="147" xr:uid="{00000000-0005-0000-0000-00000D000000}"/>
    <cellStyle name="Comma 17" xfId="161" xr:uid="{A19D24C4-D201-4012-BFB6-57F0B88CF379}"/>
    <cellStyle name="Comma 17 2" xfId="168" xr:uid="{EFF70B67-DAA8-4F73-97FC-9D7EFA54F1FD}"/>
    <cellStyle name="Comma 18" xfId="32" xr:uid="{00000000-0005-0000-0000-00000E000000}"/>
    <cellStyle name="Comma 2" xfId="3" xr:uid="{00000000-0005-0000-0000-00000F000000}"/>
    <cellStyle name="Comma 2 2" xfId="15" xr:uid="{00000000-0005-0000-0000-000010000000}"/>
    <cellStyle name="Comma 2 2 2" xfId="172" xr:uid="{7170F94E-1874-4298-9F75-AB208E9F4488}"/>
    <cellStyle name="Comma 3" xfId="22" xr:uid="{00000000-0005-0000-0000-000011000000}"/>
    <cellStyle name="Comma 3 2" xfId="33" xr:uid="{00000000-0005-0000-0000-000012000000}"/>
    <cellStyle name="Comma 3 3" xfId="34" xr:uid="{00000000-0005-0000-0000-000013000000}"/>
    <cellStyle name="Comma 4" xfId="35" xr:uid="{00000000-0005-0000-0000-000014000000}"/>
    <cellStyle name="Comma 4 2" xfId="163" xr:uid="{7816A997-381F-46C9-B619-A97A82C299F5}"/>
    <cellStyle name="Comma 4 3" xfId="149" xr:uid="{00000000-0005-0000-0000-000015000000}"/>
    <cellStyle name="Comma 5" xfId="36" xr:uid="{00000000-0005-0000-0000-000016000000}"/>
    <cellStyle name="Comma 6" xfId="37" xr:uid="{00000000-0005-0000-0000-000017000000}"/>
    <cellStyle name="Comma 6 2" xfId="19" xr:uid="{00000000-0005-0000-0000-000018000000}"/>
    <cellStyle name="Comma 6 3" xfId="170" xr:uid="{7645EB60-8929-45D6-82BF-2C26031EF71E}"/>
    <cellStyle name="Comma 7" xfId="38" xr:uid="{00000000-0005-0000-0000-000019000000}"/>
    <cellStyle name="Comma 7 2" xfId="39" xr:uid="{00000000-0005-0000-0000-00001A000000}"/>
    <cellStyle name="Comma 8" xfId="40" xr:uid="{00000000-0005-0000-0000-00001B000000}"/>
    <cellStyle name="Comma 8 2" xfId="41" xr:uid="{00000000-0005-0000-0000-00001C000000}"/>
    <cellStyle name="Comma 9" xfId="42" xr:uid="{00000000-0005-0000-0000-00001D000000}"/>
    <cellStyle name="Comma 9 2" xfId="43" xr:uid="{00000000-0005-0000-0000-00001E000000}"/>
    <cellStyle name="Comma0" xfId="44" xr:uid="{00000000-0005-0000-0000-00001F000000}"/>
    <cellStyle name="Currency0" xfId="45" xr:uid="{00000000-0005-0000-0000-000020000000}"/>
    <cellStyle name="Date" xfId="46" xr:uid="{00000000-0005-0000-0000-000021000000}"/>
    <cellStyle name="Fixed" xfId="47" xr:uid="{00000000-0005-0000-0000-000022000000}"/>
    <cellStyle name="Hyperlink 2" xfId="48" xr:uid="{00000000-0005-0000-0000-000023000000}"/>
    <cellStyle name="MC" xfId="49" xr:uid="{00000000-0005-0000-0000-000024000000}"/>
    <cellStyle name="Normal" xfId="0" builtinId="0"/>
    <cellStyle name="Normal 10" xfId="50" xr:uid="{00000000-0005-0000-0000-000026000000}"/>
    <cellStyle name="Normal 10 2" xfId="51" xr:uid="{00000000-0005-0000-0000-000027000000}"/>
    <cellStyle name="Normal 10 2 2" xfId="52" xr:uid="{00000000-0005-0000-0000-000028000000}"/>
    <cellStyle name="Normal 10 3" xfId="53" xr:uid="{00000000-0005-0000-0000-000029000000}"/>
    <cellStyle name="Normal 10 4" xfId="18" xr:uid="{00000000-0005-0000-0000-00002A000000}"/>
    <cellStyle name="Normal 11" xfId="54" xr:uid="{00000000-0005-0000-0000-00002B000000}"/>
    <cellStyle name="Normal 11 2" xfId="55" xr:uid="{00000000-0005-0000-0000-00002C000000}"/>
    <cellStyle name="Normal 12" xfId="56" xr:uid="{00000000-0005-0000-0000-00002D000000}"/>
    <cellStyle name="Normal 12 2" xfId="57" xr:uid="{00000000-0005-0000-0000-00002E000000}"/>
    <cellStyle name="Normal 13" xfId="2" xr:uid="{00000000-0005-0000-0000-00002F000000}"/>
    <cellStyle name="Normal 14" xfId="58" xr:uid="{00000000-0005-0000-0000-000030000000}"/>
    <cellStyle name="Normal 14 2" xfId="59" xr:uid="{00000000-0005-0000-0000-000031000000}"/>
    <cellStyle name="Normal 15" xfId="60" xr:uid="{00000000-0005-0000-0000-000032000000}"/>
    <cellStyle name="Normal 16" xfId="61" xr:uid="{00000000-0005-0000-0000-000033000000}"/>
    <cellStyle name="Normal 16 2" xfId="62" xr:uid="{00000000-0005-0000-0000-000034000000}"/>
    <cellStyle name="Normal 17" xfId="63" xr:uid="{00000000-0005-0000-0000-000035000000}"/>
    <cellStyle name="Normal 17 2" xfId="64" xr:uid="{00000000-0005-0000-0000-000036000000}"/>
    <cellStyle name="Normal 18" xfId="65" xr:uid="{00000000-0005-0000-0000-000037000000}"/>
    <cellStyle name="Normal 18 2" xfId="66" xr:uid="{00000000-0005-0000-0000-000038000000}"/>
    <cellStyle name="Normal 18 2 2" xfId="67" xr:uid="{00000000-0005-0000-0000-000039000000}"/>
    <cellStyle name="Normal 18 2 2 2" xfId="68" xr:uid="{00000000-0005-0000-0000-00003A000000}"/>
    <cellStyle name="Normal 18 2 2 2 2" xfId="69" xr:uid="{00000000-0005-0000-0000-00003B000000}"/>
    <cellStyle name="Normal 18 2 2 3" xfId="12" xr:uid="{00000000-0005-0000-0000-00003C000000}"/>
    <cellStyle name="Normal 18 2 2 3 2" xfId="21" xr:uid="{00000000-0005-0000-0000-00003D000000}"/>
    <cellStyle name="Normal 18 2 2 3 3" xfId="145" xr:uid="{00000000-0005-0000-0000-00003E000000}"/>
    <cellStyle name="Normal 19" xfId="70" xr:uid="{00000000-0005-0000-0000-00003F000000}"/>
    <cellStyle name="Normal 19 2" xfId="24" xr:uid="{00000000-0005-0000-0000-000040000000}"/>
    <cellStyle name="Normal 2" xfId="4" xr:uid="{00000000-0005-0000-0000-000041000000}"/>
    <cellStyle name="Normal 2 2" xfId="7" xr:uid="{00000000-0005-0000-0000-000042000000}"/>
    <cellStyle name="Normal 2 2 2" xfId="11" xr:uid="{00000000-0005-0000-0000-000043000000}"/>
    <cellStyle name="Normal 2 2 3" xfId="151" xr:uid="{00000000-0005-0000-0000-000044000000}"/>
    <cellStyle name="Normal 2 2 4" xfId="166" xr:uid="{6952B644-B711-4B9F-A281-025A89DFFE50}"/>
    <cellStyle name="Normal 2 3" xfId="14" xr:uid="{00000000-0005-0000-0000-000045000000}"/>
    <cellStyle name="Normal 2 4" xfId="71" xr:uid="{00000000-0005-0000-0000-000046000000}"/>
    <cellStyle name="Normal 2 5" xfId="20" xr:uid="{00000000-0005-0000-0000-000047000000}"/>
    <cellStyle name="Normal 2 6" xfId="152" xr:uid="{00000000-0005-0000-0000-000048000000}"/>
    <cellStyle name="Normal 2 7" xfId="164" xr:uid="{997C3F4E-4D94-45B4-905E-032610B7BB8C}"/>
    <cellStyle name="Normal 20" xfId="72" xr:uid="{00000000-0005-0000-0000-000049000000}"/>
    <cellStyle name="Normal 21" xfId="73" xr:uid="{00000000-0005-0000-0000-00004A000000}"/>
    <cellStyle name="Normal 22" xfId="144" xr:uid="{00000000-0005-0000-0000-00004B000000}"/>
    <cellStyle name="Normal 23" xfId="148" xr:uid="{00000000-0005-0000-0000-00004C000000}"/>
    <cellStyle name="Normal 24" xfId="146" xr:uid="{00000000-0005-0000-0000-00004D000000}"/>
    <cellStyle name="Normal 25" xfId="153" xr:uid="{00000000-0005-0000-0000-00004E000000}"/>
    <cellStyle name="Normal 25 2" xfId="159" xr:uid="{00000000-0005-0000-0000-00004F000000}"/>
    <cellStyle name="Normal 26" xfId="160" xr:uid="{BB81E68F-F45F-4592-9AB2-5716DC4662DB}"/>
    <cellStyle name="Normal 27" xfId="74" xr:uid="{00000000-0005-0000-0000-000050000000}"/>
    <cellStyle name="Normal 3" xfId="1" xr:uid="{00000000-0005-0000-0000-000051000000}"/>
    <cellStyle name="Normal 3 2" xfId="75" xr:uid="{00000000-0005-0000-0000-000052000000}"/>
    <cellStyle name="Normal 3 2 2" xfId="155" xr:uid="{00000000-0005-0000-0000-000053000000}"/>
    <cellStyle name="Normal 3 3" xfId="76" xr:uid="{00000000-0005-0000-0000-000054000000}"/>
    <cellStyle name="Normal 3 4" xfId="77" xr:uid="{00000000-0005-0000-0000-000055000000}"/>
    <cellStyle name="Normal 3 4 2" xfId="78" xr:uid="{00000000-0005-0000-0000-000056000000}"/>
    <cellStyle name="Normal 4" xfId="5" xr:uid="{00000000-0005-0000-0000-000057000000}"/>
    <cellStyle name="Normal 4 2" xfId="79" xr:uid="{00000000-0005-0000-0000-000058000000}"/>
    <cellStyle name="Normal 4 3" xfId="80" xr:uid="{00000000-0005-0000-0000-000059000000}"/>
    <cellStyle name="Normal 4 4" xfId="9" xr:uid="{00000000-0005-0000-0000-00005A000000}"/>
    <cellStyle name="Normal 4 5" xfId="167" xr:uid="{3F7073B1-5B2A-4B17-A318-0A1590F6AB15}"/>
    <cellStyle name="Normal 5" xfId="81" xr:uid="{00000000-0005-0000-0000-00005B000000}"/>
    <cellStyle name="Normal 6" xfId="82" xr:uid="{00000000-0005-0000-0000-00005C000000}"/>
    <cellStyle name="Normal 6 2" xfId="83" xr:uid="{00000000-0005-0000-0000-00005D000000}"/>
    <cellStyle name="Normal 6 2 10" xfId="84" xr:uid="{00000000-0005-0000-0000-00005E000000}"/>
    <cellStyle name="Normal 6 2 10 2" xfId="85" xr:uid="{00000000-0005-0000-0000-00005F000000}"/>
    <cellStyle name="Normal 6 2 10 2 2" xfId="13" xr:uid="{00000000-0005-0000-0000-000060000000}"/>
    <cellStyle name="Normal 6 2 2" xfId="86" xr:uid="{00000000-0005-0000-0000-000061000000}"/>
    <cellStyle name="Normal 6 2 2 2" xfId="87" xr:uid="{00000000-0005-0000-0000-000062000000}"/>
    <cellStyle name="Normal 6 2 2 2 2" xfId="88" xr:uid="{00000000-0005-0000-0000-000063000000}"/>
    <cellStyle name="Normal 6 2 2 2 2 2" xfId="89" xr:uid="{00000000-0005-0000-0000-000064000000}"/>
    <cellStyle name="Normal 6 2 2 2 2 2 2" xfId="90" xr:uid="{00000000-0005-0000-0000-000065000000}"/>
    <cellStyle name="Normal 6 2 2 2 2 2 2 2" xfId="91" xr:uid="{00000000-0005-0000-0000-000066000000}"/>
    <cellStyle name="Normal 6 2 3" xfId="92" xr:uid="{00000000-0005-0000-0000-000067000000}"/>
    <cellStyle name="Normal 6 2 3 2" xfId="93" xr:uid="{00000000-0005-0000-0000-000068000000}"/>
    <cellStyle name="Normal 6 2 3 2 2" xfId="94" xr:uid="{00000000-0005-0000-0000-000069000000}"/>
    <cellStyle name="Normal 6 2 3 3" xfId="95" xr:uid="{00000000-0005-0000-0000-00006A000000}"/>
    <cellStyle name="Normal 6 2 4" xfId="96" xr:uid="{00000000-0005-0000-0000-00006B000000}"/>
    <cellStyle name="Normal 6 2 4 2" xfId="97" xr:uid="{00000000-0005-0000-0000-00006C000000}"/>
    <cellStyle name="Normal 6 2 4 2 2" xfId="98" xr:uid="{00000000-0005-0000-0000-00006D000000}"/>
    <cellStyle name="Normal 6 2 4 2 2 2" xfId="99" xr:uid="{00000000-0005-0000-0000-00006E000000}"/>
    <cellStyle name="Normal 6 2 4 2 2 2 2" xfId="100" xr:uid="{00000000-0005-0000-0000-00006F000000}"/>
    <cellStyle name="Normal 6 2 4 2 2 2 2 2" xfId="101" xr:uid="{00000000-0005-0000-0000-000070000000}"/>
    <cellStyle name="Normal 6 2 4 3" xfId="102" xr:uid="{00000000-0005-0000-0000-000071000000}"/>
    <cellStyle name="Normal 6 2 4 4" xfId="103" xr:uid="{00000000-0005-0000-0000-000072000000}"/>
    <cellStyle name="Normal 6 2 4 4 2" xfId="104" xr:uid="{00000000-0005-0000-0000-000073000000}"/>
    <cellStyle name="Normal 6 2 4 4 2 2" xfId="105" xr:uid="{00000000-0005-0000-0000-000074000000}"/>
    <cellStyle name="Normal 6 2 4 4 2 2 2" xfId="106" xr:uid="{00000000-0005-0000-0000-000075000000}"/>
    <cellStyle name="Normal 6 2 4 4 2 2 2 2" xfId="107" xr:uid="{00000000-0005-0000-0000-000076000000}"/>
    <cellStyle name="Normal 6 2 4 5" xfId="108" xr:uid="{00000000-0005-0000-0000-000077000000}"/>
    <cellStyle name="Normal 6 2 4 6" xfId="109" xr:uid="{00000000-0005-0000-0000-000078000000}"/>
    <cellStyle name="Normal 6 2 4 7" xfId="110" xr:uid="{00000000-0005-0000-0000-000079000000}"/>
    <cellStyle name="Normal 6 2 4 8" xfId="111" xr:uid="{00000000-0005-0000-0000-00007A000000}"/>
    <cellStyle name="Normal 6 2 5" xfId="112" xr:uid="{00000000-0005-0000-0000-00007B000000}"/>
    <cellStyle name="Normal 6 2 5 2" xfId="113" xr:uid="{00000000-0005-0000-0000-00007C000000}"/>
    <cellStyle name="Normal 6 2 5 2 2" xfId="114" xr:uid="{00000000-0005-0000-0000-00007D000000}"/>
    <cellStyle name="Normal 6 2 5 2 2 2" xfId="115" xr:uid="{00000000-0005-0000-0000-00007E000000}"/>
    <cellStyle name="Normal 6 2 5 2 2 2 2" xfId="116" xr:uid="{00000000-0005-0000-0000-00007F000000}"/>
    <cellStyle name="Normal 6 2 5 2 2 2 2 2" xfId="117" xr:uid="{00000000-0005-0000-0000-000080000000}"/>
    <cellStyle name="Normal 6 2 6" xfId="118" xr:uid="{00000000-0005-0000-0000-000081000000}"/>
    <cellStyle name="Normal 6 2 6 2" xfId="119" xr:uid="{00000000-0005-0000-0000-000082000000}"/>
    <cellStyle name="Normal 6 2 7" xfId="120" xr:uid="{00000000-0005-0000-0000-000083000000}"/>
    <cellStyle name="Normal 6 2 8" xfId="121" xr:uid="{00000000-0005-0000-0000-000084000000}"/>
    <cellStyle name="Normal 6 2 9" xfId="122" xr:uid="{00000000-0005-0000-0000-000085000000}"/>
    <cellStyle name="Normal 7" xfId="123" xr:uid="{00000000-0005-0000-0000-000086000000}"/>
    <cellStyle name="Normal 7 2" xfId="16" xr:uid="{00000000-0005-0000-0000-000087000000}"/>
    <cellStyle name="Normal 8" xfId="124" xr:uid="{00000000-0005-0000-0000-000088000000}"/>
    <cellStyle name="Normal 8 2" xfId="125" xr:uid="{00000000-0005-0000-0000-000089000000}"/>
    <cellStyle name="Normal 9" xfId="126" xr:uid="{00000000-0005-0000-0000-00008A000000}"/>
    <cellStyle name="Normal 9 2" xfId="127" xr:uid="{00000000-0005-0000-0000-00008B000000}"/>
    <cellStyle name="Normal 9 2 2" xfId="128" xr:uid="{00000000-0005-0000-0000-00008C000000}"/>
    <cellStyle name="Normal 9 2 2 2" xfId="129" xr:uid="{00000000-0005-0000-0000-00008D000000}"/>
    <cellStyle name="Normal 9 2 2 2 2" xfId="130" xr:uid="{00000000-0005-0000-0000-00008E000000}"/>
    <cellStyle name="Normal 9 2 2 2 2 2" xfId="131" xr:uid="{00000000-0005-0000-0000-00008F000000}"/>
    <cellStyle name="Normal_2396-boq-sew" xfId="165" xr:uid="{C66EB9DF-FC89-4594-86D5-C1C7AF5F57CB}"/>
    <cellStyle name="Normal_RTO-KARACHI-BOQ &amp; EST" xfId="156" xr:uid="{00000000-0005-0000-0000-000090000000}"/>
    <cellStyle name="Normal_Sheet1 2" xfId="162" xr:uid="{B53FFB4B-975A-47CF-ACA5-B7F20FAD8112}"/>
    <cellStyle name="Percent" xfId="158" builtinId="5"/>
    <cellStyle name="Percent 12" xfId="132" xr:uid="{00000000-0005-0000-0000-000092000000}"/>
    <cellStyle name="Percent 13" xfId="133" xr:uid="{00000000-0005-0000-0000-000093000000}"/>
    <cellStyle name="Percent 13 2" xfId="134" xr:uid="{00000000-0005-0000-0000-000094000000}"/>
    <cellStyle name="Percent 14" xfId="135" xr:uid="{00000000-0005-0000-0000-000095000000}"/>
    <cellStyle name="Percent 2" xfId="17" xr:uid="{00000000-0005-0000-0000-000096000000}"/>
    <cellStyle name="Percent 2 2" xfId="136" xr:uid="{00000000-0005-0000-0000-000097000000}"/>
    <cellStyle name="Percent 2 2 2" xfId="137" xr:uid="{00000000-0005-0000-0000-000098000000}"/>
    <cellStyle name="Percent 2 3" xfId="154" xr:uid="{00000000-0005-0000-0000-000099000000}"/>
    <cellStyle name="Percent 3" xfId="138" xr:uid="{00000000-0005-0000-0000-00009A000000}"/>
    <cellStyle name="Percent 3 2" xfId="139" xr:uid="{00000000-0005-0000-0000-00009B000000}"/>
    <cellStyle name="Percent 4" xfId="140" xr:uid="{00000000-0005-0000-0000-00009C000000}"/>
    <cellStyle name="Percent 5" xfId="141" xr:uid="{00000000-0005-0000-0000-00009D000000}"/>
    <cellStyle name="Serial Number" xfId="157" xr:uid="{00000000-0005-0000-0000-00009E000000}"/>
    <cellStyle name="常规_复件 爬山路 Microsoft Excel 工作表" xfId="142" xr:uid="{00000000-0005-0000-0000-00009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276225</xdr:colOff>
      <xdr:row>8</xdr:row>
      <xdr:rowOff>0</xdr:rowOff>
    </xdr:from>
    <xdr:ext cx="194454" cy="255111"/>
    <xdr:sp macro="" textlink="">
      <xdr:nvSpPr>
        <xdr:cNvPr id="2" name="TextBox 1">
          <a:extLst>
            <a:ext uri="{FF2B5EF4-FFF2-40B4-BE49-F238E27FC236}">
              <a16:creationId xmlns:a16="http://schemas.microsoft.com/office/drawing/2014/main" id="{F25F603B-617F-488E-A6F3-5DD2EF2674EE}"/>
            </a:ext>
          </a:extLst>
        </xdr:cNvPr>
        <xdr:cNvSpPr txBox="1"/>
      </xdr:nvSpPr>
      <xdr:spPr>
        <a:xfrm>
          <a:off x="5960745" y="88392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3" name="TextBox 2">
          <a:extLst>
            <a:ext uri="{FF2B5EF4-FFF2-40B4-BE49-F238E27FC236}">
              <a16:creationId xmlns:a16="http://schemas.microsoft.com/office/drawing/2014/main" id="{659F40DC-A281-4915-A7C3-CF64CF11A3F9}"/>
            </a:ext>
          </a:extLst>
        </xdr:cNvPr>
        <xdr:cNvSpPr txBox="1"/>
      </xdr:nvSpPr>
      <xdr:spPr>
        <a:xfrm>
          <a:off x="5960745" y="88392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4" name="TextBox 3">
          <a:extLst>
            <a:ext uri="{FF2B5EF4-FFF2-40B4-BE49-F238E27FC236}">
              <a16:creationId xmlns:a16="http://schemas.microsoft.com/office/drawing/2014/main" id="{11F69CBE-D943-42ED-B49E-73CA765C04F9}"/>
            </a:ext>
          </a:extLst>
        </xdr:cNvPr>
        <xdr:cNvSpPr txBox="1"/>
      </xdr:nvSpPr>
      <xdr:spPr>
        <a:xfrm>
          <a:off x="5960745" y="88392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5" name="TextBox 4">
          <a:extLst>
            <a:ext uri="{FF2B5EF4-FFF2-40B4-BE49-F238E27FC236}">
              <a16:creationId xmlns:a16="http://schemas.microsoft.com/office/drawing/2014/main" id="{68B395FB-BDF2-4A12-A202-3A5AA0A3CE91}"/>
            </a:ext>
          </a:extLst>
        </xdr:cNvPr>
        <xdr:cNvSpPr txBox="1"/>
      </xdr:nvSpPr>
      <xdr:spPr>
        <a:xfrm>
          <a:off x="5960745" y="19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6" name="TextBox 5">
          <a:extLst>
            <a:ext uri="{FF2B5EF4-FFF2-40B4-BE49-F238E27FC236}">
              <a16:creationId xmlns:a16="http://schemas.microsoft.com/office/drawing/2014/main" id="{D5982C74-6FCE-4D49-AC48-42DCD6395CB1}"/>
            </a:ext>
          </a:extLst>
        </xdr:cNvPr>
        <xdr:cNvSpPr txBox="1"/>
      </xdr:nvSpPr>
      <xdr:spPr>
        <a:xfrm>
          <a:off x="5960745" y="19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7" name="TextBox 6">
          <a:extLst>
            <a:ext uri="{FF2B5EF4-FFF2-40B4-BE49-F238E27FC236}">
              <a16:creationId xmlns:a16="http://schemas.microsoft.com/office/drawing/2014/main" id="{5819E18A-FA52-41C5-B5CC-18019F10CEFA}"/>
            </a:ext>
          </a:extLst>
        </xdr:cNvPr>
        <xdr:cNvSpPr txBox="1"/>
      </xdr:nvSpPr>
      <xdr:spPr>
        <a:xfrm>
          <a:off x="5960745" y="16764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8" name="TextBox 7">
          <a:extLst>
            <a:ext uri="{FF2B5EF4-FFF2-40B4-BE49-F238E27FC236}">
              <a16:creationId xmlns:a16="http://schemas.microsoft.com/office/drawing/2014/main" id="{1E71941C-552D-4B7C-A815-06D62E33A3E9}"/>
            </a:ext>
          </a:extLst>
        </xdr:cNvPr>
        <xdr:cNvSpPr txBox="1"/>
      </xdr:nvSpPr>
      <xdr:spPr>
        <a:xfrm>
          <a:off x="5960745" y="16764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9" name="TextBox 8">
          <a:extLst>
            <a:ext uri="{FF2B5EF4-FFF2-40B4-BE49-F238E27FC236}">
              <a16:creationId xmlns:a16="http://schemas.microsoft.com/office/drawing/2014/main" id="{69730E8A-EC54-42BE-BC61-178201D57B6A}"/>
            </a:ext>
          </a:extLst>
        </xdr:cNvPr>
        <xdr:cNvSpPr txBox="1"/>
      </xdr:nvSpPr>
      <xdr:spPr>
        <a:xfrm>
          <a:off x="5960745" y="19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10" name="TextBox 9">
          <a:extLst>
            <a:ext uri="{FF2B5EF4-FFF2-40B4-BE49-F238E27FC236}">
              <a16:creationId xmlns:a16="http://schemas.microsoft.com/office/drawing/2014/main" id="{8B4E2F43-FCAB-40E3-BA27-52295AF30F9A}"/>
            </a:ext>
          </a:extLst>
        </xdr:cNvPr>
        <xdr:cNvSpPr txBox="1"/>
      </xdr:nvSpPr>
      <xdr:spPr>
        <a:xfrm>
          <a:off x="5960745" y="16764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5</xdr:col>
      <xdr:colOff>276225</xdr:colOff>
      <xdr:row>8</xdr:row>
      <xdr:rowOff>0</xdr:rowOff>
    </xdr:from>
    <xdr:ext cx="194454" cy="255111"/>
    <xdr:sp macro="" textlink="">
      <xdr:nvSpPr>
        <xdr:cNvPr id="11" name="TextBox 10">
          <a:extLst>
            <a:ext uri="{FF2B5EF4-FFF2-40B4-BE49-F238E27FC236}">
              <a16:creationId xmlns:a16="http://schemas.microsoft.com/office/drawing/2014/main" id="{022484DD-A2CD-4ECD-8C37-FB5CB3CA68F5}"/>
            </a:ext>
          </a:extLst>
        </xdr:cNvPr>
        <xdr:cNvSpPr txBox="1"/>
      </xdr:nvSpPr>
      <xdr:spPr>
        <a:xfrm>
          <a:off x="5960745" y="16764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utt-sb\E\ayyub\gujrat\Sewerage.%20pump%20Stn,cost%20estimate\disposal%20stn\disposal%20st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02-NEW%20BOQs\32-%20PRIME%20MINISTER%20HOUSE-(04-10-2012)\FINAL%20BOQ\1.%20FINAL%20BOQ%20PM%20HOUSE%20BUILDINGS%20(18-12-12)%20WITH%20BATCHING%20PLAN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yasir\Sajid%20Sb\FINAL%20BOQ%20CLUB%20(17-02-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hmed\AHMED(work)\Work%20Done\CWE\President%20house\PH(21-03-13)\BOQ%20PRESIDENT%20HOUSE%20(NESPAK)%2021-03-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IDAP-20-5-22\IDAP%2016-5-22\Ahmed\AHMED(work)\Work%20Done\CWE\President%20house\PH(21-03-13)\BOQ%20PRESIDENT%20HOUSE%20(NESPAK)%2021-03-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Ahmed\AHMED(work)\Work%20Done\CWE\President%20house\PH(21-03-13)\BOQ%20PRESIDENT%20HOUSE%20(NESPAK)%2021-03-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spak10\d\2215%20FSD\2215\Sewer%20Design%20(Actual%20Velocit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19.xml.rels><?xml version="1.0" encoding="UTF-8" standalone="yes"?>
<Relationships xmlns="http://schemas.openxmlformats.org/package/2006/relationships"><Relationship Id="rId2" Type="http://schemas.microsoft.com/office/2019/04/relationships/externalLinkLongPath" Target="file:///D:\Users\aamir.rasheed\AppData\Local\Microsoft\Windows\Temporary%20Internet%20Files\Content.Outlook\242L74C8\MrdnPlcLnIIRocord\MrdnPlcLnIIArcDwg\unofficial\IQBAL\judicial%20courts%20Bannu\Work%20Done%20BANNU\Judicial%20Complex%20Bannu%20(Civil%20Works)%20INAM.xls?10FBC0FF" TargetMode="External"/><Relationship Id="rId1" Type="http://schemas.openxmlformats.org/officeDocument/2006/relationships/externalLinkPath" Target="file:///\\10FBC0FF\Judicial%20Complex%20Bannu%20(Civil%20Works)%20IN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2-NEW%20BOQs\51-HIGH%20COURT(05-8-15)\000-%20BACKUP(High%20Court)Abbottaba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FBC0FF\Judicial%20Complex%20Bannu%20(Civil%20Works)%20INA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osheen\IRFAN\D%20Drive%20Data\IRFAN\TASKS\MRS%20PROJECTS\Sialkot%20Lahore%20Motorway\Cost%20Estimate.Extern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ontract%20Documents\CSR\CSR-DRAFT-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YasirNaeem\Arshad\1.%20FINAL%20BOQ%20PRESIDENT%20HOUSE%20(21-03-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RCDP\SOUTHERN%20BYPASS\BOQ%20Southern%20Bypass\FINAL%20BOQ%20SOUTHERN%20BYPASS%20(NESPAK)Intege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IDAP-20-5-22\IDAP%2016-5-22\RCDP\SOUTHERN%20BYPASS\BOQ%20Southern%20Bypass\FINAL%20BOQ%20SOUTHERN%20BYPASS%20(NESPAK)Intege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RCDP\SOUTHERN%20BYPASS\BOQ%20Southern%20Bypass\FINAL%20BOQ%20SOUTHERN%20BYPASS%20(NESPAK)Intege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04%20-%20REFERENCE%20S\05-%20SAMPLES%20BOQS%20AND%20ETC\EGS%20TANKS%20-%2026-1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er\data\Documents%20and%20Settings\user7\Desktop\MUZAFFAR%20ABAD%20CWE\tahlee%20mandi\sent\09-02-10\AJK%20CSR%202009\CSR%20(I)%20Final%20North\CSR%2009(I)%20Final%20Muzaffarabads-Aug%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afiqBhai_Pics\Civil%20Hospital%20M%20&amp;%20R%20WORKS%2001-01-2015\BOQ's%20&amp;%20Estimates\CIVIL%20HOSPITAL%20KARACHI%2023-12-2014\CSR%20Balochistan%20Preliminary%20Draft%202006\CSR-DRAFT-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iqBhai_Pics\Civil%20Hospital%20M%20&amp;%20R%20WORKS%2001-01-2015\BOQ's%20&amp;%20Estimates\CIVIL%20HOSPITAL%20KARACHI%2023-12-2014\CSR\CSR-DRAFT-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yasir\Sajid%20Sb\PRESIDENT%20HOUSE%20WATER%20PROOFING%20(03-05-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sms\Desktop\EXP%20JOINT%20COMMUNITY%20CENTRE%20(12-1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44%20-%20Warehouse%20Peshawar%203861\PCCW%20ELECT%2024-5-17\01-Civil\PCCW-Qty-WH-Civil-(12-5-17)-EDI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44%20-%20Warehouse%20Peshawar%203861\PCCW%20ELECT%2024-5-17\01-Civil\PCCW-Qty-WH-Civil-(12-5-17)-ED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detail qty"/>
      <sheetName val="rate analysis(REV)"/>
      <sheetName val="elec.rate analysis"/>
      <sheetName val="dewatering"/>
      <sheetName val="GRATING"/>
      <sheetName val="r a old"/>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ANALYSIS"/>
      <sheetName val="C-NS"/>
      <sheetName val="P-NS"/>
      <sheetName val="E-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MP"/>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104">
          <cell r="A104" t="str">
            <v>Providing and laying 1/4" to 3/8"  thick PORCELAIN tiles 24" x 24" size, of any colour and size in floor laid over 1" (25mm) thick cement sand mortar base including jointing and washing the tiles with white cement slurry of matching color by using color p</v>
          </cell>
        </row>
        <row r="128">
          <cell r="H128">
            <v>3662.4334463324999</v>
          </cell>
        </row>
        <row r="132">
          <cell r="A132" t="str">
            <v xml:space="preserve">Providing and fixing 1/4" to 3/8" (6mm to 9mm) thick PORCELAIN tile of any colour and size in dado/skirting in ground floor over 1/2" (13mm) thick base of cement mortar 1:3, setting of tiles in slurry of grey cement over mortar base including filling the </v>
          </cell>
        </row>
        <row r="255">
          <cell r="A255" t="str">
            <v>Providing and fixing 3/4" (20mm) thick Granite tiles dressed on the surface in dado/skirting and facing in ground floor over 1/2" (13mm) thick base of cement sand mortar 1:3, setting of tiles in slurry of grey cement over mortar base including filling the</v>
          </cell>
        </row>
        <row r="282">
          <cell r="H282">
            <v>6175.6831232381246</v>
          </cell>
        </row>
        <row r="314">
          <cell r="A314" t="str">
            <v>Providing and laying in elevations side ornamental  work with pre cast cement mortar balusters as per design and drawing complete in all respect.</v>
          </cell>
        </row>
        <row r="331">
          <cell r="H331">
            <v>1388.8500000000001</v>
          </cell>
        </row>
        <row r="977">
          <cell r="A977" t="str">
            <v xml:space="preserve">Providing and fixing false ceiling of DAMPA sheets 600 x 600 x 0.7 mm thick, with back aluminium foil, fixed with aluminium angle and tee framing size 1" x 1" x 1/16" hanged by approved suspension system, screws etc. complete in all respects, as shown on </v>
          </cell>
        </row>
        <row r="1002">
          <cell r="H1002">
            <v>3652.7339688120001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SUMM-1"/>
      <sheetName val="CIV-1"/>
      <sheetName val="PLB-1"/>
      <sheetName val="ELE-1"/>
      <sheetName val="SUMM-2"/>
      <sheetName val="CIV-2"/>
      <sheetName val="PLB-2"/>
      <sheetName val="ELE-2"/>
      <sheetName val="GN"/>
      <sheetName val="ITEMS"/>
      <sheetName val="ANALYSIS-1"/>
      <sheetName val="ANALYSIS-2"/>
      <sheetName val="C-NS"/>
      <sheetName val="P-NS"/>
      <sheetName val="E-NS"/>
      <sheetName val="E-NS2"/>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36">
          <cell r="A236" t="str">
            <v>Painting with ICI/Berger or equivalent mat enamel paint of approved shade in two or more coats as per manufacturer's instructions on plastered rendered and/or concrete surface over and including the cost of priming coat, surface preparation, dusting, rubb</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396">
          <cell r="A396" t="str">
            <v>Providing and laying floor of flexible polyvinyl chloride (P.V.C) tiles of Decora or any approved make and shade in ground floor including fixing with approved adhesive, 1-1/2" (37mm) thick sub base of 1:2:4 cement concrete and its curing.</v>
          </cell>
        </row>
        <row r="464">
          <cell r="H464">
            <v>1532.5302262499999</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cell r="B24" t="str">
            <v>COO</v>
          </cell>
          <cell r="D24" t="str">
            <v>Labourer</v>
          </cell>
          <cell r="G24" t="str">
            <v>Hrs</v>
          </cell>
          <cell r="H24" t="str">
            <v>@</v>
          </cell>
          <cell r="I24">
            <v>35</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
      <sheetName val="Opt-II"/>
      <sheetName val="Opt-III"/>
      <sheetName val="Opt-IV"/>
      <sheetName val="Profile"/>
      <sheetName val="Sheet1"/>
      <sheetName val="Velocity Check"/>
      <sheetName val="Q~V"/>
      <sheetName val="G-20"/>
      <sheetName val="WBM 206"/>
      <sheetName val="Material"/>
      <sheetName val="Velocity_Check"/>
      <sheetName val="WS&amp;SI GPS"/>
      <sheetName val="CSR"/>
      <sheetName val="GENERAL ABSTRACT"/>
      <sheetName val="internal electrification GPS"/>
      <sheetName val="WBM_206"/>
      <sheetName val="Bw"/>
      <sheetName val="inWords"/>
      <sheetName val="Ext.Boq139"/>
      <sheetName val="BS-Notes"/>
      <sheetName val="MixBed"/>
      <sheetName val="CondPol"/>
      <sheetName val="cost 1"/>
      <sheetName val="Code 02"/>
      <sheetName val="Code 03"/>
      <sheetName val="Code 04"/>
      <sheetName val="Code 05"/>
      <sheetName val="Code 06"/>
      <sheetName val="Code 07"/>
      <sheetName val="Code 09"/>
      <sheetName val="measurment"/>
      <sheetName val="BOQ"/>
      <sheetName val="Sheet3"/>
      <sheetName val="Bill - 1"/>
      <sheetName val="PLT-SUM"/>
      <sheetName val="E-NS"/>
      <sheetName val="MATave I&amp;II MODEL"/>
      <sheetName val="Services"/>
      <sheetName val="B.O.Q"/>
      <sheetName val="MTL$-INTER"/>
      <sheetName val="MEASUREMENT"/>
      <sheetName val="Velocity_Check1"/>
      <sheetName val="WBM_2061"/>
      <sheetName val="MATave_I&amp;II_MODEL"/>
      <sheetName val="B_O_Q"/>
      <sheetName val="Matl Sum"/>
      <sheetName val="CostDB"/>
      <sheetName val="LIST"/>
      <sheetName val="Sheet1 (2)"/>
      <sheetName val="Velocity_Check2"/>
      <sheetName val="WBM_2062"/>
      <sheetName val="MATave_I&amp;II_MODEL1"/>
      <sheetName val="B_O_Q1"/>
      <sheetName val="Ext_Boq139"/>
      <sheetName val="cost_1"/>
      <sheetName val="Code_02"/>
      <sheetName val="Code_03"/>
      <sheetName val="Code_04"/>
      <sheetName val="Code_05"/>
      <sheetName val="Code_06"/>
      <sheetName val="Code_07"/>
      <sheetName val="Code_09"/>
      <sheetName val="Velocity_Check5"/>
      <sheetName val="WBM_2065"/>
      <sheetName val="Velocity_Check3"/>
      <sheetName val="WBM_2063"/>
      <sheetName val="Velocity_Check4"/>
      <sheetName val="WBM_2064"/>
    </sheetNames>
    <sheetDataSet>
      <sheetData sheetId="0">
        <row r="24">
          <cell r="F24">
            <v>1</v>
          </cell>
        </row>
      </sheetData>
      <sheetData sheetId="1">
        <row r="24">
          <cell r="F24">
            <v>1</v>
          </cell>
        </row>
      </sheetData>
      <sheetData sheetId="2">
        <row r="24">
          <cell r="F24">
            <v>1</v>
          </cell>
        </row>
      </sheetData>
      <sheetData sheetId="3">
        <row r="24">
          <cell r="F24">
            <v>1</v>
          </cell>
        </row>
      </sheetData>
      <sheetData sheetId="4">
        <row r="24">
          <cell r="F24">
            <v>1</v>
          </cell>
        </row>
      </sheetData>
      <sheetData sheetId="5" refreshError="1">
        <row r="24">
          <cell r="F24">
            <v>1</v>
          </cell>
        </row>
        <row r="25">
          <cell r="F25">
            <v>0.15</v>
          </cell>
        </row>
      </sheetData>
      <sheetData sheetId="6"/>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sheetData sheetId="22" refreshError="1"/>
      <sheetData sheetId="23"/>
      <sheetData sheetId="24"/>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Excavation"/>
      <sheetName val="02-TERMITE       "/>
      <sheetName val="02 - PCC footing &amp; wall"/>
      <sheetName val="03- SLAB ON GRADE"/>
      <sheetName val="03 - RCC footing"/>
      <sheetName val="04-BITUMEN COATING"/>
      <sheetName val="05 - RCC column"/>
      <sheetName val="06 - PLINTH BEAMS "/>
      <sheetName val="07-R.C.C WALLS"/>
      <sheetName val="08 - LINTAL &amp;  BEAMS"/>
      <sheetName val="08 - SLABS"/>
      <sheetName val="09-BRICK MASONARY(9&quot; WIDE)"/>
      <sheetName val="10-BRICK MASONARY(.37 WIDE) (2)"/>
      <sheetName val="10-INTERRIOR-PLASTER  "/>
      <sheetName val="11-EXTERRIOR-PLASTER"/>
      <sheetName val="12-DOOR WINDOW"/>
      <sheetName val="13- FLOORING AND SKIRTING"/>
      <sheetName val="14-FALSE CEILING"/>
      <sheetName val="15-RAILING       "/>
      <sheetName val="16-FACEING STONE"/>
      <sheetName val="17-C.S PLASTER ON ROOF"/>
      <sheetName val="24-Reinforcement"/>
      <sheetName val="1-STEEL FOR BASEMENT"/>
      <sheetName val="2-STEEL FOR G.F"/>
      <sheetName val="3-STEEL FOR IST FLOOR"/>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ter supply"/>
      <sheetName val="Sewerage"/>
      <sheetName val="OHT"/>
      <sheetName val="Cast Iron step+vent pipe"/>
      <sheetName val="C.I Pipes"/>
      <sheetName val="PE Pipes"/>
      <sheetName val="SV (3)"/>
      <sheetName val="FH"/>
      <sheetName val="AV+WO"/>
      <sheetName val="MH.RATE ANA. 3' DIA"/>
      <sheetName val="soakage well 1"/>
      <sheetName val="soakage well 2"/>
      <sheetName val="Back up"/>
      <sheetName val="Data (2)"/>
      <sheetName val="Water Supplybackup"/>
      <sheetName val="thrustblocks"/>
      <sheetName val="Hyd. Statement"/>
      <sheetName val="Crush Estimation (2)"/>
      <sheetName val="Quantity Estimation1"/>
      <sheetName val="Quantity Estimation (2)"/>
      <sheetName val="W.B,W.C"/>
      <sheetName val="Basin Mixer"/>
      <sheetName val="Accessories"/>
      <sheetName val="Gully Trap"/>
      <sheetName val="EXCAVATION"/>
      <sheetName val="SAND FILLING"/>
      <sheetName val="RCC Pipe"/>
      <sheetName val="Connection Chamber"/>
      <sheetName val="Manhole Cover"/>
      <sheetName val="Sheet1"/>
      <sheetName val="Sheet2"/>
      <sheetName val="Sheet3"/>
      <sheetName val="G-20"/>
      <sheetName val="Backup (Dist. Net work)"/>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2"/>
      <sheetName val="F2"/>
      <sheetName val="DA3"/>
      <sheetName val="F3"/>
      <sheetName val="DA4"/>
      <sheetName val="F4"/>
      <sheetName val="DA5"/>
      <sheetName val="F5"/>
      <sheetName val="DA6"/>
      <sheetName val="F6"/>
      <sheetName val="DA7"/>
      <sheetName val="F7"/>
      <sheetName val="DA8"/>
      <sheetName val="F8"/>
      <sheetName val="DA9"/>
      <sheetName val="F9"/>
      <sheetName val="DA10"/>
      <sheetName val="F10"/>
      <sheetName val="DA11"/>
      <sheetName val="F11"/>
      <sheetName val="Table11"/>
      <sheetName val="DA12"/>
      <sheetName val="F12"/>
      <sheetName val="DA13"/>
      <sheetName val="F13"/>
      <sheetName val="DA14"/>
      <sheetName val="F14"/>
      <sheetName val="DA15"/>
      <sheetName val="F15"/>
      <sheetName val="DA16"/>
      <sheetName val="F16"/>
      <sheetName val="DA17"/>
      <sheetName val="F17"/>
      <sheetName val="DA18"/>
      <sheetName val="F18"/>
      <sheetName val="DA19"/>
      <sheetName val="F19"/>
      <sheetName val="DA20"/>
      <sheetName val="F20"/>
      <sheetName val="DA21"/>
      <sheetName val="F21"/>
      <sheetName val="DA22"/>
      <sheetName val="F22"/>
      <sheetName val="DA23"/>
      <sheetName val="F23"/>
      <sheetName val="DA24"/>
      <sheetName val="F24"/>
      <sheetName val="DA25"/>
      <sheetName val="F25"/>
      <sheetName val="DA26"/>
      <sheetName val="F26"/>
      <sheetName val="DA27"/>
      <sheetName val="F27"/>
      <sheetName val="DA28"/>
      <sheetName val="F28"/>
      <sheetName val="DA29"/>
      <sheetName val="F29"/>
      <sheetName val="DA30"/>
      <sheetName val="F30"/>
      <sheetName val="DA31"/>
      <sheetName val="F31"/>
      <sheetName val="DA"/>
      <sheetName val="F"/>
      <sheetName val="Material"/>
      <sheetName val="Labour"/>
      <sheetName val="P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398">
          <cell r="C398" t="str">
            <v>Supply and installation of 1-gang, 5 Amp, 250 Volt,. plate type moulded switch including appropriate size 2 sq.mm (16 SWG) sheet steel box to be fixed recessed in wall. The switch shall be PPI make.</v>
          </cell>
        </row>
        <row r="531">
          <cell r="C531" t="str">
            <v>Installation of switches supplied under item 30-16 alongwith fan regulators on appropriate size 2 sq.mmm. (16 SWG) sheet steel box to be fixed recessed in wall alongwith 3mm thick plastic front plate suitable for upto 2 fan regulators and switches on a co</v>
          </cell>
        </row>
        <row r="1473">
          <cell r="C1473" t="str">
            <v>Supply and installation of 15 Amp, triple pole, 415 volts metal clad load break switch on surface of walls.</v>
          </cell>
        </row>
      </sheetData>
      <sheetData sheetId="58"/>
      <sheetData sheetId="59"/>
      <sheetData sheetId="60"/>
      <sheetData sheetId="61"/>
      <sheetData sheetId="62"/>
      <sheetData sheetId="63"/>
      <sheetData sheetId="64"/>
      <sheetData sheetId="6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WORKING"/>
      <sheetName val="ANALYSIS"/>
      <sheetName val="C-NS"/>
      <sheetName val="P-NS"/>
      <sheetName val="E-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MP"/>
      <sheetName val="DRAIN COST"/>
    </sheetNames>
    <sheetDataSet>
      <sheetData sheetId="0"/>
      <sheetData sheetId="1"/>
      <sheetData sheetId="2"/>
      <sheetData sheetId="3"/>
      <sheetData sheetId="4"/>
      <sheetData sheetId="5"/>
      <sheetData sheetId="6"/>
      <sheetData sheetId="7"/>
      <sheetData sheetId="8"/>
      <sheetData sheetId="9"/>
      <sheetData sheetId="10">
        <row r="108">
          <cell r="B108" t="str">
            <v>NLS.1</v>
          </cell>
          <cell r="C108" t="str">
            <v>Natural Lime Stone 2' x 4'  1" thick</v>
          </cell>
          <cell r="D108">
            <v>0</v>
          </cell>
          <cell r="E108">
            <v>0</v>
          </cell>
          <cell r="F108" t="str">
            <v>Sq.m.</v>
          </cell>
          <cell r="G108" t="str">
            <v>@</v>
          </cell>
          <cell r="H108">
            <v>1506.3999999999999</v>
          </cell>
        </row>
      </sheetData>
      <sheetData sheetId="11">
        <row r="24">
          <cell r="B24" t="str">
            <v>LAB</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civil)"/>
      <sheetName val="CIV"/>
      <sheetName val="pump work"/>
      <sheetName val="EQ"/>
      <sheetName val="analysis ELC"/>
      <sheetName val="ITEMS"/>
      <sheetName val="ANALYSI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754">
          <cell r="A754" t="str">
            <v>Supplying and fitting C.I. manhole cover with frame weighing not less than 10.25 lbs/sq.ft (50 kg per sq.m.).</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928">
          <cell r="A928" t="str">
            <v>Providing and fixing deformed bar steps of 3/4" dia ,12" wide ,12" c/c  on inside wall  of Ground storage tank at places shown in drawings i/c painting complete. step iron or foot rest in manhole chambers including setting to correct lines and levels.</v>
          </cell>
        </row>
      </sheetData>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cell r="I23">
            <v>537511.06429537502</v>
          </cell>
        </row>
        <row r="26">
          <cell r="G26">
            <v>512161.65907200001</v>
          </cell>
          <cell r="I26">
            <v>72807.294672000004</v>
          </cell>
        </row>
        <row r="95">
          <cell r="G95">
            <v>348922843.46034163</v>
          </cell>
          <cell r="I95">
            <v>24068108.164249968</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1">
          <cell r="B21" t="str">
            <v>BOLT</v>
          </cell>
          <cell r="C21" t="str">
            <v>Bolts &amp; Nuts</v>
          </cell>
          <cell r="D21">
            <v>0</v>
          </cell>
          <cell r="E21">
            <v>0</v>
          </cell>
          <cell r="F21" t="str">
            <v>Kg.</v>
          </cell>
          <cell r="G21" t="str">
            <v>@</v>
          </cell>
          <cell r="H21">
            <v>110</v>
          </cell>
        </row>
        <row r="22">
          <cell r="B22" t="str">
            <v>BUSH</v>
          </cell>
          <cell r="C22" t="str">
            <v>Bushing (Gun metal)</v>
          </cell>
          <cell r="D22">
            <v>0</v>
          </cell>
          <cell r="E22">
            <v>0</v>
          </cell>
          <cell r="F22" t="str">
            <v>Kg.</v>
          </cell>
          <cell r="G22" t="str">
            <v>@</v>
          </cell>
          <cell r="H22">
            <v>28.5</v>
          </cell>
        </row>
        <row r="23">
          <cell r="B23" t="str">
            <v>CST</v>
          </cell>
          <cell r="C23" t="str">
            <v xml:space="preserve">Carborandum Stone </v>
          </cell>
          <cell r="D23">
            <v>0</v>
          </cell>
          <cell r="E23">
            <v>0</v>
          </cell>
          <cell r="F23" t="str">
            <v>No.</v>
          </cell>
          <cell r="G23" t="str">
            <v>@</v>
          </cell>
          <cell r="H23">
            <v>155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7">
          <cell r="B37" t="str">
            <v>CL.S</v>
          </cell>
          <cell r="C37" t="str">
            <v xml:space="preserve">Clamp screw </v>
          </cell>
          <cell r="D37">
            <v>0</v>
          </cell>
          <cell r="E37">
            <v>0</v>
          </cell>
          <cell r="F37" t="str">
            <v>No.</v>
          </cell>
          <cell r="G37" t="str">
            <v>@</v>
          </cell>
          <cell r="H37">
            <v>7</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4">
          <cell r="B44" t="str">
            <v>FW</v>
          </cell>
          <cell r="C44" t="str">
            <v>Fuel Wood</v>
          </cell>
          <cell r="D44">
            <v>0</v>
          </cell>
          <cell r="E44">
            <v>0</v>
          </cell>
          <cell r="F44" t="str">
            <v>Kg</v>
          </cell>
          <cell r="G44" t="str">
            <v>@</v>
          </cell>
          <cell r="H44">
            <v>10</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4">
          <cell r="B64" t="str">
            <v>M.C</v>
          </cell>
          <cell r="C64" t="str">
            <v>Marble Chips</v>
          </cell>
          <cell r="D64">
            <v>0</v>
          </cell>
          <cell r="E64">
            <v>0</v>
          </cell>
          <cell r="F64" t="str">
            <v>Kg</v>
          </cell>
          <cell r="G64" t="str">
            <v>@</v>
          </cell>
          <cell r="H64">
            <v>3.5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8">
          <cell r="B68" t="str">
            <v>M.FB</v>
          </cell>
          <cell r="C68" t="str">
            <v>Mineral Fiber sheet (600mm x 600mm)</v>
          </cell>
          <cell r="D68">
            <v>0</v>
          </cell>
          <cell r="E68">
            <v>0</v>
          </cell>
          <cell r="F68" t="str">
            <v>Sq.m.</v>
          </cell>
          <cell r="G68" t="str">
            <v>@</v>
          </cell>
          <cell r="H68">
            <v>380</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2">
          <cell r="B92" t="str">
            <v>PLY.C3</v>
          </cell>
          <cell r="C92" t="str">
            <v>Ply - Commercial 3 ply</v>
          </cell>
          <cell r="D92">
            <v>0</v>
          </cell>
          <cell r="E92">
            <v>0</v>
          </cell>
          <cell r="F92" t="str">
            <v>Sq.ft.</v>
          </cell>
          <cell r="G92" t="str">
            <v>@</v>
          </cell>
          <cell r="H92">
            <v>35</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8">
          <cell r="B98" t="str">
            <v>RU.PK</v>
          </cell>
          <cell r="C98" t="str">
            <v>Rubber packing</v>
          </cell>
          <cell r="D98">
            <v>0</v>
          </cell>
          <cell r="E98">
            <v>0</v>
          </cell>
          <cell r="F98" t="str">
            <v>Sq.ft.</v>
          </cell>
          <cell r="G98" t="str">
            <v>@</v>
          </cell>
          <cell r="H98">
            <v>19</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1">
          <cell r="B101" t="str">
            <v>S.PAP</v>
          </cell>
          <cell r="C101" t="str">
            <v>Sand Paper</v>
          </cell>
          <cell r="D101">
            <v>0</v>
          </cell>
          <cell r="E101">
            <v>0</v>
          </cell>
          <cell r="F101" t="str">
            <v>No.</v>
          </cell>
          <cell r="G101" t="str">
            <v>@</v>
          </cell>
          <cell r="H101">
            <v>15</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0">
          <cell r="B110" t="str">
            <v>TI.G</v>
          </cell>
          <cell r="C110" t="str">
            <v xml:space="preserve">Tile glazed/matt </v>
          </cell>
          <cell r="D110">
            <v>0</v>
          </cell>
          <cell r="E110">
            <v>0</v>
          </cell>
          <cell r="F110" t="str">
            <v>Sq. m.</v>
          </cell>
          <cell r="G110" t="str">
            <v>@</v>
          </cell>
          <cell r="H110">
            <v>750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8">
          <cell r="B128" t="str">
            <v>C.GT</v>
          </cell>
          <cell r="C128" t="str">
            <v>Concrete Gully Trap</v>
          </cell>
          <cell r="D128">
            <v>0</v>
          </cell>
          <cell r="E128">
            <v>0</v>
          </cell>
          <cell r="F128" t="str">
            <v>No.</v>
          </cell>
          <cell r="G128" t="str">
            <v>@</v>
          </cell>
          <cell r="H128">
            <v>300</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3">
          <cell r="B133" t="str">
            <v>JWPM</v>
          </cell>
          <cell r="C133" t="str">
            <v>Jutoid W.P. matting (3.2 mm)</v>
          </cell>
          <cell r="D133">
            <v>0</v>
          </cell>
          <cell r="E133">
            <v>0</v>
          </cell>
          <cell r="F133" t="str">
            <v>Sq.m.</v>
          </cell>
          <cell r="G133" t="str">
            <v>@</v>
          </cell>
          <cell r="H133">
            <v>75</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7">
          <cell r="B147" t="str">
            <v>PO.F</v>
          </cell>
          <cell r="C147" t="str">
            <v>Polish french</v>
          </cell>
          <cell r="D147">
            <v>0</v>
          </cell>
          <cell r="E147">
            <v>0</v>
          </cell>
          <cell r="F147" t="str">
            <v>Litre</v>
          </cell>
          <cell r="G147" t="str">
            <v>@</v>
          </cell>
          <cell r="H147">
            <v>90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3">
          <cell r="B163" t="str">
            <v>CO.CON</v>
          </cell>
          <cell r="C163" t="str">
            <v>Copper connection</v>
          </cell>
          <cell r="D163">
            <v>0</v>
          </cell>
          <cell r="E163">
            <v>0</v>
          </cell>
          <cell r="F163" t="str">
            <v>No.</v>
          </cell>
          <cell r="G163" t="str">
            <v>@</v>
          </cell>
          <cell r="H163">
            <v>250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5">
          <cell r="B175" t="str">
            <v>FL.S</v>
          </cell>
          <cell r="C175" t="str">
            <v>Flexible Shower</v>
          </cell>
          <cell r="D175">
            <v>0</v>
          </cell>
          <cell r="E175">
            <v>0</v>
          </cell>
          <cell r="F175" t="str">
            <v>No.</v>
          </cell>
          <cell r="G175" t="str">
            <v>@</v>
          </cell>
          <cell r="H175">
            <v>625</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8">
          <cell r="B278" t="str">
            <v>CO.W</v>
          </cell>
          <cell r="C278" t="str">
            <v>Copper wire/ plate</v>
          </cell>
          <cell r="D278">
            <v>0</v>
          </cell>
          <cell r="E278">
            <v>0</v>
          </cell>
          <cell r="F278" t="str">
            <v>Kg.</v>
          </cell>
          <cell r="G278" t="str">
            <v>@</v>
          </cell>
          <cell r="H278">
            <v>900</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7">
          <cell r="B7" t="str">
            <v>BLS</v>
          </cell>
          <cell r="C7" t="str">
            <v>Black smith</v>
          </cell>
          <cell r="D7">
            <v>0</v>
          </cell>
          <cell r="E7">
            <v>0</v>
          </cell>
          <cell r="F7" t="str">
            <v>Hrs.</v>
          </cell>
          <cell r="G7" t="str">
            <v>@</v>
          </cell>
          <cell r="H7" t="str">
            <v>90</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1">
          <cell r="B31" t="str">
            <v>DRE</v>
          </cell>
          <cell r="C31" t="str">
            <v>Dresser</v>
          </cell>
          <cell r="D31">
            <v>0</v>
          </cell>
          <cell r="E31">
            <v>0</v>
          </cell>
          <cell r="F31" t="str">
            <v>Hrs.</v>
          </cell>
          <cell r="G31" t="str">
            <v>@</v>
          </cell>
          <cell r="H31" t="str">
            <v>58</v>
          </cell>
        </row>
        <row r="32">
          <cell r="B32" t="str">
            <v>DRI</v>
          </cell>
          <cell r="C32" t="str">
            <v>Driller</v>
          </cell>
          <cell r="D32">
            <v>0</v>
          </cell>
          <cell r="E32">
            <v>0</v>
          </cell>
          <cell r="F32" t="str">
            <v>Hrs.</v>
          </cell>
          <cell r="G32" t="str">
            <v>@</v>
          </cell>
          <cell r="H32" t="str">
            <v>90</v>
          </cell>
        </row>
        <row r="35">
          <cell r="B35" t="str">
            <v>ELE</v>
          </cell>
          <cell r="C35" t="str">
            <v>Electrician</v>
          </cell>
          <cell r="D35">
            <v>0</v>
          </cell>
          <cell r="E35">
            <v>0</v>
          </cell>
          <cell r="F35" t="str">
            <v>Hrs.</v>
          </cell>
          <cell r="G35" t="str">
            <v>@</v>
          </cell>
          <cell r="H35" t="str">
            <v>90</v>
          </cell>
        </row>
        <row r="39">
          <cell r="B39" t="str">
            <v>FIT</v>
          </cell>
          <cell r="C39" t="str">
            <v>Fitter</v>
          </cell>
          <cell r="D39">
            <v>0</v>
          </cell>
          <cell r="E39">
            <v>0</v>
          </cell>
          <cell r="F39" t="str">
            <v>Hrs.</v>
          </cell>
          <cell r="G39" t="str">
            <v>@</v>
          </cell>
          <cell r="H39" t="str">
            <v>90</v>
          </cell>
        </row>
        <row r="40">
          <cell r="B40" t="str">
            <v>FLG</v>
          </cell>
          <cell r="C40" t="str">
            <v>Floor grinder with machine</v>
          </cell>
          <cell r="D40">
            <v>0</v>
          </cell>
          <cell r="E40">
            <v>0</v>
          </cell>
          <cell r="F40" t="str">
            <v>Hrs.</v>
          </cell>
          <cell r="G40" t="str">
            <v>@</v>
          </cell>
          <cell r="H40" t="str">
            <v>90</v>
          </cell>
        </row>
        <row r="41">
          <cell r="B41" t="str">
            <v>FLP</v>
          </cell>
          <cell r="C41" t="str">
            <v>Floor polisher</v>
          </cell>
          <cell r="D41">
            <v>0</v>
          </cell>
          <cell r="E41">
            <v>0</v>
          </cell>
          <cell r="F41" t="str">
            <v>Hrs.</v>
          </cell>
          <cell r="G41" t="str">
            <v>@</v>
          </cell>
          <cell r="H41"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0">
          <cell r="B10" t="str">
            <v>CM.5</v>
          </cell>
          <cell r="C10" t="str">
            <v>Concrete mixer with operator - 5 Cu.ft.</v>
          </cell>
          <cell r="D10">
            <v>0</v>
          </cell>
          <cell r="E10">
            <v>0</v>
          </cell>
          <cell r="F10" t="str">
            <v>Hrs.</v>
          </cell>
          <cell r="G10" t="str">
            <v>@</v>
          </cell>
          <cell r="H10">
            <v>2404</v>
          </cell>
        </row>
        <row r="13">
          <cell r="B13" t="str">
            <v>CR.6</v>
          </cell>
          <cell r="C13" t="str">
            <v>Crane 6 ton capacity</v>
          </cell>
          <cell r="D13">
            <v>0</v>
          </cell>
          <cell r="E13">
            <v>0</v>
          </cell>
          <cell r="F13" t="str">
            <v>Hrs.</v>
          </cell>
          <cell r="G13" t="str">
            <v>@</v>
          </cell>
          <cell r="H13">
            <v>750</v>
          </cell>
        </row>
        <row r="14">
          <cell r="B14" t="str">
            <v>CUM.GI</v>
          </cell>
          <cell r="C14" t="str">
            <v>Cutting machine for G.I. pipes</v>
          </cell>
          <cell r="D14">
            <v>0</v>
          </cell>
          <cell r="E14">
            <v>0</v>
          </cell>
          <cell r="F14" t="str">
            <v>Hrs.</v>
          </cell>
          <cell r="G14" t="str">
            <v>@</v>
          </cell>
          <cell r="H14">
            <v>45</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v>
          </cell>
        </row>
        <row r="348">
          <cell r="J348">
            <v>1250.6298750000001</v>
          </cell>
        </row>
        <row r="479">
          <cell r="A479" t="str">
            <v>Providing &amp; laying in situ cement concrete in wall and piers etc, upto 9" (225mm) in thickness using Lawrencepur sand &amp; Margalla crushed aggregate 3/4" (19mm) &amp; down gauge including compacting, curing, cost of formwork and its removal in basement and grou</v>
          </cell>
        </row>
        <row r="487">
          <cell r="J487">
            <v>988.5</v>
          </cell>
        </row>
        <row r="490">
          <cell r="J490">
            <v>1314.4578750000001</v>
          </cell>
        </row>
        <row r="512">
          <cell r="H512">
            <v>19489.666477249797</v>
          </cell>
        </row>
        <row r="542">
          <cell r="J542">
            <v>5251.3985999999995</v>
          </cell>
        </row>
        <row r="544">
          <cell r="J544">
            <v>398.49853680000001</v>
          </cell>
        </row>
        <row r="545">
          <cell r="J545">
            <v>13116.686016799998</v>
          </cell>
        </row>
        <row r="549">
          <cell r="H549">
            <v>18756.371105839797</v>
          </cell>
        </row>
        <row r="564">
          <cell r="J564">
            <v>131.44578749999999</v>
          </cell>
        </row>
        <row r="578">
          <cell r="H578">
            <v>1065.8474342659799</v>
          </cell>
        </row>
        <row r="593">
          <cell r="J593">
            <v>98.584340624999982</v>
          </cell>
        </row>
        <row r="606">
          <cell r="H606">
            <v>799.38557569948489</v>
          </cell>
        </row>
        <row r="610">
          <cell r="A610" t="str">
            <v xml:space="preserve">Providing &amp; laying in situ cement concrete in wall and piers etc, above 9" to 18" (225mm to 450mm) in thickness using Lawrencepur sand &amp; Margalla crushed aggregate 3/4" (19mm) &amp; down gauge including compacting, curing, cost of formwork and its removal in </v>
          </cell>
        </row>
        <row r="621">
          <cell r="J621">
            <v>1314.4578750000001</v>
          </cell>
        </row>
        <row r="643">
          <cell r="H643">
            <v>17720.489291129998</v>
          </cell>
        </row>
        <row r="695">
          <cell r="J695">
            <v>131.44578749999999</v>
          </cell>
        </row>
        <row r="708">
          <cell r="H708">
            <v>888.92971565400012</v>
          </cell>
        </row>
        <row r="723">
          <cell r="J723">
            <v>98.584340624999982</v>
          </cell>
        </row>
        <row r="737">
          <cell r="H737">
            <v>666.69728674049998</v>
          </cell>
        </row>
        <row r="741">
          <cell r="A741" t="str">
            <v xml:space="preserve">Providing and laying in situ cement concrete using Lawrencepur sand and Margalla crushed aggregate 3/4" (19mm) and down gauge in pillars and columns of any shape in super structure including compacting, curing, cost of form-work &amp; its removal in basement </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4">
          <cell r="C4" t="str">
            <v>6" (150 mm) thick hollow block masonry</v>
          </cell>
        </row>
        <row r="5">
          <cell r="C5" t="str">
            <v>Cement sand mortar 1 : 4</v>
          </cell>
        </row>
        <row r="50">
          <cell r="C50" t="str">
            <v>8" (200 mm) thick hollow block masonry</v>
          </cell>
        </row>
        <row r="51">
          <cell r="C51" t="str">
            <v>Cement sand mortar 1 : 5</v>
          </cell>
        </row>
        <row r="122">
          <cell r="J122">
            <v>3042.2501022913252</v>
          </cell>
        </row>
        <row r="137">
          <cell r="H137">
            <v>8213.8268290810156</v>
          </cell>
        </row>
        <row r="141">
          <cell r="A141" t="str">
            <v>Providing and laying 1:2:4 cement concrete block masonry using Lawrencepur sand and Margalla crushed aggregate 1/2" (13mm) &amp; down gauge including scaffolding, raking out joints and curing in basement.</v>
          </cell>
        </row>
        <row r="213">
          <cell r="J213">
            <v>2146.573500967118</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v>
          </cell>
        </row>
        <row r="67">
          <cell r="J67">
            <v>99.0158445</v>
          </cell>
        </row>
        <row r="91">
          <cell r="H91">
            <v>268.75685558137502</v>
          </cell>
        </row>
      </sheetData>
      <sheetData sheetId="24">
        <row r="33">
          <cell r="J33">
            <v>1634.2627500000001</v>
          </cell>
        </row>
      </sheetData>
      <sheetData sheetId="25">
        <row r="15">
          <cell r="J15">
            <v>23.137650000000001</v>
          </cell>
        </row>
        <row r="21">
          <cell r="H21">
            <v>100.91004194134294</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v>
          </cell>
        </row>
        <row r="220">
          <cell r="H220">
            <v>8496.010638297872</v>
          </cell>
        </row>
        <row r="224">
          <cell r="A224" t="str">
            <v>Providing and fixing approved quality chromium plated towel rail with bracket and screws.</v>
          </cell>
        </row>
        <row r="239">
          <cell r="H239">
            <v>1834.5744680851062</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 xml:space="preserve">Providing and fixing  gulley trap with 4" (100mm) outlet, complete with 4" (100mm) thick 1:2:4 cement concrete using 3/4" (19mm) crushed aggregate for bed and kerb, 1/2" (13mm) thick cement plaster 1:3, 12"x12"x18" deep inside dimension chamber with C.I. </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Providing, laying, cutting, jointing, testing and disinfecting G.I. pipe line IIL or equivalent make including the cost of specials and cost of painting 2 coats with bitumen to pipes and specials after cleaning and wrapping tightly hessian cloth soaked in</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Providing and fixing G.I. corrugated sheet shutters with 2" x 2" x 1/4"angle iron frame as diagonal braces, gun metal roller and pulleys, angle iron top guides fixed to T-iron bottom track fixed in cement concrete 1:2:4 with rag bolts including locking ar</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88">
          <cell r="H88">
            <v>1027.2318749999999</v>
          </cell>
        </row>
        <row r="110">
          <cell r="H110">
            <v>1572.3708660000002</v>
          </cell>
        </row>
        <row r="132">
          <cell r="H132">
            <v>2360.4631605</v>
          </cell>
        </row>
        <row r="154">
          <cell r="H154">
            <v>3574.7669249999999</v>
          </cell>
        </row>
        <row r="176">
          <cell r="H176">
            <v>7722.5922719999999</v>
          </cell>
        </row>
        <row r="199">
          <cell r="H199">
            <v>2581.04475</v>
          </cell>
        </row>
        <row r="221">
          <cell r="H221">
            <v>7250.6214450000007</v>
          </cell>
        </row>
        <row r="243">
          <cell r="H243">
            <v>8779.1424750000006</v>
          </cell>
        </row>
        <row r="265">
          <cell r="H265">
            <v>495.2627280000001</v>
          </cell>
        </row>
        <row r="287">
          <cell r="H287">
            <v>807.54121799999996</v>
          </cell>
        </row>
        <row r="309">
          <cell r="H309">
            <v>1180.9742456249999</v>
          </cell>
        </row>
        <row r="331">
          <cell r="H331">
            <v>2450.2904325</v>
          </cell>
        </row>
        <row r="375">
          <cell r="H375">
            <v>4574.6059500000001</v>
          </cell>
        </row>
        <row r="397">
          <cell r="H397">
            <v>6533.1947250000003</v>
          </cell>
        </row>
        <row r="609">
          <cell r="H609">
            <v>33736.338467883361</v>
          </cell>
        </row>
        <row r="631">
          <cell r="H631">
            <v>2835.3594374999998</v>
          </cell>
        </row>
        <row r="645">
          <cell r="H645">
            <v>405446.40000000002</v>
          </cell>
        </row>
        <row r="667">
          <cell r="H667">
            <v>3346112.8886624998</v>
          </cell>
        </row>
        <row r="681">
          <cell r="H681">
            <v>4788145.1835000003</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697">
          <cell r="H1697">
            <v>2257.029</v>
          </cell>
        </row>
        <row r="1716">
          <cell r="H1716">
            <v>152570.196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S1"/>
      <sheetName val="Carriage Add"/>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24">
          <cell r="D24" t="str">
            <v>Gravelly soil</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2"/>
      <sheetName val="F2"/>
      <sheetName val="DA3"/>
      <sheetName val="F3"/>
      <sheetName val="DA4"/>
      <sheetName val="F4"/>
      <sheetName val="DA5"/>
      <sheetName val="F5"/>
      <sheetName val="DA6"/>
      <sheetName val="F6"/>
      <sheetName val="DA7"/>
      <sheetName val="F7"/>
      <sheetName val="DA8"/>
      <sheetName val="F8"/>
      <sheetName val="DA9"/>
      <sheetName val="F9"/>
      <sheetName val="DA10"/>
      <sheetName val="F10"/>
      <sheetName val="DA11"/>
      <sheetName val="F11"/>
      <sheetName val="Table11"/>
      <sheetName val="DA12"/>
      <sheetName val="F12"/>
      <sheetName val="DA13"/>
      <sheetName val="F13"/>
      <sheetName val="DA14"/>
      <sheetName val="F14"/>
      <sheetName val="DA15"/>
      <sheetName val="F15"/>
      <sheetName val="DA16"/>
      <sheetName val="F16"/>
      <sheetName val="DA17"/>
      <sheetName val="F17"/>
      <sheetName val="DA18"/>
      <sheetName val="F18"/>
      <sheetName val="DA19"/>
      <sheetName val="F19"/>
      <sheetName val="DA20"/>
      <sheetName val="F20"/>
      <sheetName val="DA21"/>
      <sheetName val="F21"/>
      <sheetName val="DA22"/>
      <sheetName val="F22"/>
      <sheetName val="DA23"/>
      <sheetName val="F23"/>
      <sheetName val="DA24"/>
      <sheetName val="F24"/>
      <sheetName val="DA25"/>
      <sheetName val="F25"/>
      <sheetName val="DA26"/>
      <sheetName val="F26"/>
      <sheetName val="DA27"/>
      <sheetName val="F27"/>
      <sheetName val="DA28"/>
      <sheetName val="F28"/>
      <sheetName val="DA29"/>
      <sheetName val="F29"/>
      <sheetName val="DA30"/>
      <sheetName val="F30"/>
      <sheetName val="DA31"/>
      <sheetName val="F31"/>
      <sheetName val="DA"/>
      <sheetName val="F"/>
      <sheetName val="Material"/>
      <sheetName val="Labour"/>
      <sheetName val="P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20">
          <cell r="I420">
            <v>4743.72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72">
          <cell r="J72">
            <v>90</v>
          </cell>
        </row>
        <row r="73">
          <cell r="J73">
            <v>110</v>
          </cell>
        </row>
        <row r="256">
          <cell r="J256">
            <v>550</v>
          </cell>
        </row>
        <row r="285">
          <cell r="J285">
            <v>1402</v>
          </cell>
        </row>
        <row r="290">
          <cell r="J290">
            <v>350</v>
          </cell>
        </row>
        <row r="305">
          <cell r="J305">
            <v>6000</v>
          </cell>
        </row>
        <row r="960">
          <cell r="J960">
            <v>70</v>
          </cell>
        </row>
        <row r="1101">
          <cell r="J1101">
            <v>90</v>
          </cell>
        </row>
        <row r="1102">
          <cell r="J1102">
            <v>150</v>
          </cell>
        </row>
        <row r="1107">
          <cell r="J1107">
            <v>550</v>
          </cell>
        </row>
        <row r="1108">
          <cell r="J1108">
            <v>85</v>
          </cell>
        </row>
        <row r="1109">
          <cell r="J1109">
            <v>1480</v>
          </cell>
        </row>
        <row r="1245">
          <cell r="J1245">
            <v>78</v>
          </cell>
        </row>
        <row r="1253">
          <cell r="J1253">
            <v>915</v>
          </cell>
        </row>
        <row r="1254">
          <cell r="J1254">
            <v>25</v>
          </cell>
        </row>
        <row r="1257">
          <cell r="J1257">
            <v>1820</v>
          </cell>
        </row>
        <row r="1273">
          <cell r="J1273">
            <v>219</v>
          </cell>
        </row>
        <row r="1277">
          <cell r="J1277">
            <v>400</v>
          </cell>
        </row>
        <row r="1286">
          <cell r="J1286">
            <v>75</v>
          </cell>
        </row>
      </sheetData>
      <sheetData sheetId="64">
        <row r="3">
          <cell r="F3">
            <v>22.5</v>
          </cell>
        </row>
        <row r="9">
          <cell r="F9">
            <v>43.75</v>
          </cell>
        </row>
        <row r="14">
          <cell r="F14">
            <v>31.25</v>
          </cell>
        </row>
        <row r="23">
          <cell r="F23">
            <v>43.75</v>
          </cell>
        </row>
      </sheetData>
      <sheetData sheetId="6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2"/>
      <sheetName val="F2"/>
      <sheetName val="DA3"/>
      <sheetName val="F3"/>
      <sheetName val="DA4"/>
      <sheetName val="F4"/>
      <sheetName val="DA5"/>
      <sheetName val="F5"/>
      <sheetName val="DA6"/>
      <sheetName val="F6"/>
      <sheetName val="DA7"/>
      <sheetName val="F7"/>
      <sheetName val="DA8"/>
      <sheetName val="F8"/>
      <sheetName val="DA9"/>
      <sheetName val="F9"/>
      <sheetName val="DA10"/>
      <sheetName val="F10"/>
      <sheetName val="DA11"/>
      <sheetName val="F11"/>
      <sheetName val="Table11"/>
      <sheetName val="DA12"/>
      <sheetName val="F12"/>
      <sheetName val="DA13"/>
      <sheetName val="F13"/>
      <sheetName val="DA14"/>
      <sheetName val="F14"/>
      <sheetName val="DA15"/>
      <sheetName val="F15"/>
      <sheetName val="DA16"/>
      <sheetName val="F16"/>
      <sheetName val="DA17"/>
      <sheetName val="F17"/>
      <sheetName val="DA18"/>
      <sheetName val="F18"/>
      <sheetName val="DA19"/>
      <sheetName val="F19"/>
      <sheetName val="DA20"/>
      <sheetName val="F20"/>
      <sheetName val="DA21"/>
      <sheetName val="F21"/>
      <sheetName val="DA22"/>
      <sheetName val="F22"/>
      <sheetName val="DA23"/>
      <sheetName val="F23"/>
      <sheetName val="DA24"/>
      <sheetName val="F24"/>
      <sheetName val="DA25"/>
      <sheetName val="F25"/>
      <sheetName val="DA26"/>
      <sheetName val="F26"/>
      <sheetName val="DA27"/>
      <sheetName val="F27"/>
      <sheetName val="DA28"/>
      <sheetName val="F28"/>
      <sheetName val="DA29"/>
      <sheetName val="F29"/>
      <sheetName val="DA30"/>
      <sheetName val="F30"/>
      <sheetName val="DA31"/>
      <sheetName val="F31"/>
      <sheetName val="DA"/>
      <sheetName val="F"/>
      <sheetName val="Material"/>
      <sheetName val="Labour"/>
      <sheetName val="Pa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08">
          <cell r="J108">
            <v>56.25</v>
          </cell>
        </row>
        <row r="118">
          <cell r="J118">
            <v>240</v>
          </cell>
        </row>
        <row r="601">
          <cell r="J601">
            <v>40</v>
          </cell>
        </row>
        <row r="603">
          <cell r="J603">
            <v>2</v>
          </cell>
        </row>
        <row r="762">
          <cell r="J762">
            <v>52</v>
          </cell>
        </row>
        <row r="1106">
          <cell r="J1106">
            <v>30</v>
          </cell>
        </row>
        <row r="1222">
          <cell r="J1222">
            <v>30</v>
          </cell>
        </row>
        <row r="1313">
          <cell r="J1313">
            <v>28</v>
          </cell>
        </row>
      </sheetData>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ANALYSIS"/>
    </sheetNames>
    <sheetDataSet>
      <sheetData sheetId="0" refreshError="1"/>
      <sheetData sheetId="1">
        <row r="25">
          <cell r="H25">
            <v>948.71276595744678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ANALYSIS"/>
    </sheetNames>
    <sheetDataSet>
      <sheetData sheetId="0"/>
      <sheetData sheetId="1">
        <row r="17">
          <cell r="H17">
            <v>2094.4148936170213</v>
          </cell>
        </row>
        <row r="34">
          <cell r="H34">
            <v>2726.0638297872338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view="pageBreakPreview" zoomScaleNormal="100" zoomScaleSheetLayoutView="100" workbookViewId="0">
      <selection activeCell="B13" sqref="B13"/>
    </sheetView>
  </sheetViews>
  <sheetFormatPr defaultColWidth="9.1796875" defaultRowHeight="12.5"/>
  <cols>
    <col min="1" max="1" width="12.26953125" style="409" customWidth="1"/>
    <col min="2" max="2" width="49.453125" style="417" customWidth="1"/>
    <col min="3" max="3" width="22.54296875" style="418" customWidth="1"/>
    <col min="4" max="4" width="13.7265625" style="417" bestFit="1" customWidth="1"/>
    <col min="5" max="5" width="15.1796875" style="414" bestFit="1" customWidth="1"/>
    <col min="6" max="6" width="13.54296875" style="414" customWidth="1"/>
    <col min="7" max="7" width="15.7265625" style="416" customWidth="1"/>
    <col min="8" max="8" width="17.453125" style="117" customWidth="1"/>
    <col min="9" max="11" width="9.1796875" style="117"/>
    <col min="12" max="12" width="18.26953125" style="117" customWidth="1"/>
    <col min="13" max="16384" width="9.1796875" style="117"/>
  </cols>
  <sheetData>
    <row r="1" spans="1:7" s="393" customFormat="1" ht="25.15" customHeight="1">
      <c r="A1" s="776" t="s">
        <v>530</v>
      </c>
      <c r="B1" s="776"/>
      <c r="C1" s="776"/>
      <c r="D1" s="392"/>
      <c r="E1" s="392"/>
      <c r="F1" s="392"/>
      <c r="G1" s="392"/>
    </row>
    <row r="2" spans="1:7" s="393" customFormat="1" ht="15" customHeight="1">
      <c r="A2" s="394"/>
      <c r="B2" s="395"/>
      <c r="C2" s="396"/>
      <c r="D2" s="395"/>
      <c r="E2" s="395"/>
      <c r="F2" s="395"/>
      <c r="G2" s="395"/>
    </row>
    <row r="3" spans="1:7" s="393" customFormat="1" ht="44.5" customHeight="1">
      <c r="A3" s="777" t="s">
        <v>537</v>
      </c>
      <c r="B3" s="777"/>
      <c r="C3" s="777"/>
      <c r="D3" s="397"/>
      <c r="E3" s="397"/>
      <c r="F3" s="397"/>
      <c r="G3" s="397"/>
    </row>
    <row r="4" spans="1:7" s="400" customFormat="1" ht="14">
      <c r="A4" s="394"/>
      <c r="B4" s="395"/>
      <c r="C4" s="396"/>
      <c r="D4" s="395"/>
      <c r="E4" s="398"/>
      <c r="F4" s="399"/>
      <c r="G4" s="399"/>
    </row>
    <row r="5" spans="1:7" s="400" customFormat="1" ht="25.15" customHeight="1">
      <c r="A5" s="776" t="s">
        <v>531</v>
      </c>
      <c r="B5" s="776"/>
      <c r="C5" s="776"/>
      <c r="D5" s="395"/>
      <c r="E5" s="398"/>
      <c r="F5" s="399"/>
      <c r="G5" s="399"/>
    </row>
    <row r="6" spans="1:7" s="400" customFormat="1" ht="14">
      <c r="A6" s="394"/>
      <c r="B6" s="395"/>
      <c r="C6" s="396"/>
      <c r="D6" s="395"/>
      <c r="E6" s="398"/>
      <c r="F6" s="399"/>
      <c r="G6" s="399"/>
    </row>
    <row r="7" spans="1:7" s="400" customFormat="1" ht="25.15" customHeight="1">
      <c r="A7" s="778" t="s">
        <v>532</v>
      </c>
      <c r="B7" s="778"/>
      <c r="C7" s="778"/>
      <c r="D7" s="401"/>
      <c r="E7" s="401"/>
      <c r="F7" s="401"/>
      <c r="G7" s="401"/>
    </row>
    <row r="8" spans="1:7" s="400" customFormat="1" ht="13">
      <c r="A8" s="779"/>
      <c r="B8" s="779"/>
      <c r="C8" s="779"/>
      <c r="D8" s="779"/>
      <c r="E8" s="779"/>
      <c r="F8" s="779"/>
      <c r="G8" s="779"/>
    </row>
    <row r="9" spans="1:7" s="404" customFormat="1" ht="30" customHeight="1">
      <c r="A9" s="402" t="s">
        <v>533</v>
      </c>
      <c r="B9" s="402" t="s">
        <v>76</v>
      </c>
      <c r="C9" s="403" t="s">
        <v>534</v>
      </c>
      <c r="E9" s="405"/>
      <c r="F9" s="405"/>
      <c r="G9" s="405"/>
    </row>
    <row r="10" spans="1:7" s="409" customFormat="1" ht="22.9" customHeight="1">
      <c r="A10" s="406">
        <v>1</v>
      </c>
      <c r="B10" s="407" t="s">
        <v>535</v>
      </c>
      <c r="C10" s="408"/>
      <c r="E10" s="410"/>
      <c r="F10" s="410"/>
      <c r="G10" s="410"/>
    </row>
    <row r="11" spans="1:7" s="409" customFormat="1" ht="22.9" customHeight="1">
      <c r="A11" s="406">
        <v>2</v>
      </c>
      <c r="B11" s="407" t="s">
        <v>562</v>
      </c>
      <c r="C11" s="411"/>
      <c r="E11" s="410"/>
      <c r="F11" s="410"/>
      <c r="G11" s="410"/>
    </row>
    <row r="12" spans="1:7" s="409" customFormat="1" ht="22.9" customHeight="1">
      <c r="A12" s="406">
        <v>3</v>
      </c>
      <c r="B12" s="407" t="s">
        <v>536</v>
      </c>
      <c r="C12" s="411"/>
      <c r="E12" s="410"/>
      <c r="F12" s="410"/>
      <c r="G12" s="410"/>
    </row>
    <row r="13" spans="1:7" s="409" customFormat="1" ht="22.9" customHeight="1">
      <c r="A13" s="406">
        <v>4</v>
      </c>
      <c r="B13" s="407" t="s">
        <v>1085</v>
      </c>
      <c r="C13" s="411"/>
      <c r="E13" s="410"/>
      <c r="F13" s="410"/>
      <c r="G13" s="410"/>
    </row>
    <row r="14" spans="1:7" ht="22.9" customHeight="1">
      <c r="A14" s="775" t="s">
        <v>1084</v>
      </c>
      <c r="B14" s="775"/>
      <c r="C14" s="412"/>
      <c r="D14" s="413"/>
      <c r="F14" s="415"/>
    </row>
    <row r="15" spans="1:7" ht="15" customHeight="1"/>
  </sheetData>
  <mergeCells count="6">
    <mergeCell ref="A14:B14"/>
    <mergeCell ref="A1:C1"/>
    <mergeCell ref="A3:C3"/>
    <mergeCell ref="A5:C5"/>
    <mergeCell ref="A7:C7"/>
    <mergeCell ref="A8:G8"/>
  </mergeCells>
  <printOptions horizontalCentered="1"/>
  <pageMargins left="0.75" right="0.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F73AA-4F86-4D4A-B384-0648BD9AB4A5}">
  <dimension ref="A1:XEX489"/>
  <sheetViews>
    <sheetView view="pageBreakPreview" topLeftCell="A7" zoomScaleSheetLayoutView="100" workbookViewId="0">
      <selection activeCell="F16" sqref="F16"/>
    </sheetView>
  </sheetViews>
  <sheetFormatPr defaultColWidth="10.453125" defaultRowHeight="12.5"/>
  <cols>
    <col min="1" max="1" width="9.453125" style="629" bestFit="1" customWidth="1"/>
    <col min="2" max="2" width="11" style="499" customWidth="1"/>
    <col min="3" max="3" width="42.7265625" style="629" customWidth="1"/>
    <col min="4" max="4" width="6.453125" style="629" customWidth="1"/>
    <col min="5" max="5" width="6" style="631" bestFit="1" customWidth="1"/>
    <col min="6" max="6" width="8.54296875" style="631" bestFit="1" customWidth="1"/>
    <col min="7" max="7" width="15.1796875" style="713" bestFit="1" customWidth="1"/>
    <col min="8" max="8" width="18.81640625" style="629" customWidth="1"/>
    <col min="9" max="9" width="7.453125" style="629" customWidth="1"/>
    <col min="10" max="10" width="2.26953125" style="629" customWidth="1"/>
    <col min="11" max="11" width="2.1796875" style="629" customWidth="1"/>
    <col min="12" max="12" width="3.1796875" style="629" customWidth="1"/>
    <col min="13" max="13" width="6" style="629" customWidth="1"/>
    <col min="14" max="14" width="7.26953125" style="629" customWidth="1"/>
    <col min="15" max="15" width="20.26953125" style="629" customWidth="1"/>
    <col min="16" max="16" width="12.26953125" style="629" customWidth="1"/>
    <col min="17" max="16384" width="10.453125" style="629"/>
  </cols>
  <sheetData>
    <row r="1" spans="1:13" s="74" customFormat="1" ht="22.15" customHeight="1">
      <c r="A1" s="789" t="s">
        <v>342</v>
      </c>
      <c r="B1" s="789"/>
      <c r="C1" s="789"/>
      <c r="D1" s="789"/>
      <c r="E1" s="789"/>
      <c r="F1" s="789"/>
      <c r="G1" s="789"/>
      <c r="H1" s="122"/>
      <c r="I1" s="122"/>
      <c r="J1" s="122"/>
      <c r="K1" s="123"/>
      <c r="M1" s="119"/>
    </row>
    <row r="2" spans="1:13" s="126" customFormat="1" ht="14">
      <c r="A2" s="351"/>
      <c r="B2" s="453"/>
      <c r="C2" s="453"/>
      <c r="D2" s="453"/>
      <c r="E2" s="453"/>
      <c r="F2" s="453"/>
      <c r="G2" s="708"/>
      <c r="H2" s="117"/>
      <c r="I2" s="125"/>
      <c r="J2" s="125"/>
      <c r="K2" s="123"/>
      <c r="M2" s="119"/>
    </row>
    <row r="3" spans="1:13" s="390" customFormat="1" ht="18.649999999999999" customHeight="1">
      <c r="A3" s="790" t="s">
        <v>529</v>
      </c>
      <c r="B3" s="791"/>
      <c r="C3" s="791"/>
      <c r="D3" s="791"/>
      <c r="E3" s="791"/>
      <c r="F3" s="791"/>
      <c r="G3" s="791"/>
      <c r="H3" s="388"/>
      <c r="I3" s="388"/>
      <c r="J3" s="388"/>
      <c r="K3" s="389"/>
      <c r="M3" s="391"/>
    </row>
    <row r="4" spans="1:13" s="74" customFormat="1" ht="14">
      <c r="A4" s="351"/>
      <c r="B4" s="453"/>
      <c r="C4" s="453"/>
      <c r="D4" s="453"/>
      <c r="E4" s="127"/>
      <c r="F4" s="128"/>
      <c r="G4" s="709"/>
      <c r="H4" s="117"/>
      <c r="I4" s="117"/>
      <c r="J4" s="117"/>
      <c r="K4" s="123"/>
      <c r="M4" s="119"/>
    </row>
    <row r="5" spans="1:13" s="74" customFormat="1" ht="14">
      <c r="A5" s="792" t="s">
        <v>343</v>
      </c>
      <c r="B5" s="792"/>
      <c r="C5" s="792"/>
      <c r="D5" s="792"/>
      <c r="E5" s="792"/>
      <c r="F5" s="792"/>
      <c r="G5" s="792"/>
      <c r="H5" s="117"/>
      <c r="I5" s="117"/>
      <c r="J5" s="117"/>
      <c r="K5" s="123"/>
      <c r="M5" s="119"/>
    </row>
    <row r="6" spans="1:13" s="74" customFormat="1" ht="13">
      <c r="A6" s="793"/>
      <c r="B6" s="793"/>
      <c r="C6" s="793"/>
      <c r="D6" s="793"/>
      <c r="E6" s="793"/>
      <c r="F6" s="793"/>
      <c r="G6" s="793"/>
      <c r="H6" s="117"/>
      <c r="I6" s="117"/>
      <c r="J6" s="117"/>
      <c r="K6" s="123"/>
      <c r="M6" s="119"/>
    </row>
    <row r="7" spans="1:13" s="74" customFormat="1" ht="14">
      <c r="A7" s="794" t="s">
        <v>823</v>
      </c>
      <c r="B7" s="794"/>
      <c r="C7" s="794"/>
      <c r="D7" s="794"/>
      <c r="E7" s="794"/>
      <c r="F7" s="794"/>
      <c r="G7" s="794"/>
      <c r="H7" s="117"/>
      <c r="I7" s="117"/>
      <c r="J7" s="117"/>
      <c r="K7" s="123"/>
      <c r="M7" s="119"/>
    </row>
    <row r="8" spans="1:13" s="74" customFormat="1" ht="14">
      <c r="A8" s="454"/>
      <c r="B8" s="454"/>
      <c r="C8" s="454"/>
      <c r="D8" s="454"/>
      <c r="E8" s="454"/>
      <c r="F8" s="454"/>
      <c r="G8" s="710"/>
      <c r="H8" s="117"/>
      <c r="I8" s="117"/>
      <c r="J8" s="117"/>
      <c r="K8" s="123"/>
      <c r="M8" s="119"/>
    </row>
    <row r="9" spans="1:13" s="74" customFormat="1">
      <c r="A9" s="781" t="s">
        <v>451</v>
      </c>
      <c r="B9" s="784" t="s">
        <v>347</v>
      </c>
      <c r="C9" s="785" t="s">
        <v>76</v>
      </c>
      <c r="D9" s="785" t="s">
        <v>8</v>
      </c>
      <c r="E9" s="786" t="s">
        <v>7</v>
      </c>
      <c r="F9" s="787" t="s">
        <v>229</v>
      </c>
      <c r="G9" s="788" t="s">
        <v>228</v>
      </c>
      <c r="H9" s="117"/>
      <c r="I9" s="117"/>
      <c r="J9" s="117"/>
      <c r="K9" s="123"/>
      <c r="M9" s="119"/>
    </row>
    <row r="10" spans="1:13" s="74" customFormat="1">
      <c r="A10" s="782"/>
      <c r="B10" s="784"/>
      <c r="C10" s="785"/>
      <c r="D10" s="785"/>
      <c r="E10" s="786"/>
      <c r="F10" s="787"/>
      <c r="G10" s="788"/>
      <c r="H10" s="118"/>
      <c r="I10" s="118"/>
      <c r="J10" s="118"/>
      <c r="K10" s="123"/>
    </row>
    <row r="11" spans="1:13" s="129" customFormat="1" ht="19.899999999999999" customHeight="1">
      <c r="A11" s="783"/>
      <c r="B11" s="784"/>
      <c r="C11" s="785"/>
      <c r="D11" s="785"/>
      <c r="E11" s="786"/>
      <c r="F11" s="787"/>
      <c r="G11" s="788"/>
      <c r="H11" s="120"/>
      <c r="I11" s="120"/>
      <c r="J11" s="120"/>
      <c r="K11" s="123"/>
    </row>
    <row r="12" spans="1:13" s="129" customFormat="1" ht="13">
      <c r="A12" s="352" t="s">
        <v>77</v>
      </c>
      <c r="B12" s="455" t="s">
        <v>78</v>
      </c>
      <c r="C12" s="131" t="s">
        <v>79</v>
      </c>
      <c r="D12" s="181" t="s">
        <v>80</v>
      </c>
      <c r="E12" s="456" t="s">
        <v>81</v>
      </c>
      <c r="F12" s="133" t="s">
        <v>82</v>
      </c>
      <c r="G12" s="711" t="s">
        <v>83</v>
      </c>
      <c r="H12" s="120"/>
      <c r="I12" s="120"/>
      <c r="J12" s="120"/>
      <c r="K12" s="123"/>
    </row>
    <row r="13" spans="1:13" s="129" customFormat="1" ht="13">
      <c r="A13" s="703"/>
      <c r="B13" s="704"/>
      <c r="C13" s="705"/>
      <c r="D13" s="705"/>
      <c r="E13" s="706"/>
      <c r="F13" s="707"/>
      <c r="G13" s="712"/>
      <c r="H13" s="120"/>
      <c r="I13" s="120"/>
      <c r="J13" s="120"/>
      <c r="K13" s="123"/>
    </row>
    <row r="14" spans="1:13" ht="13">
      <c r="C14" s="298" t="s">
        <v>350</v>
      </c>
    </row>
    <row r="15" spans="1:13" ht="13">
      <c r="C15" s="299" t="s">
        <v>351</v>
      </c>
      <c r="H15" s="632"/>
    </row>
    <row r="16" spans="1:13" ht="62.5">
      <c r="C16" s="300" t="s">
        <v>352</v>
      </c>
    </row>
    <row r="17" spans="1:16">
      <c r="C17" s="300"/>
    </row>
    <row r="18" spans="1:16" s="126" customFormat="1" ht="13">
      <c r="A18" s="354" t="s">
        <v>1027</v>
      </c>
      <c r="B18" s="301"/>
      <c r="C18" s="121" t="s">
        <v>1028</v>
      </c>
      <c r="D18" s="301"/>
      <c r="E18" s="302"/>
      <c r="F18" s="302"/>
      <c r="G18" s="714"/>
      <c r="H18" s="118"/>
      <c r="I18" s="118"/>
      <c r="J18" s="118"/>
      <c r="K18" s="123"/>
    </row>
    <row r="19" spans="1:16" s="126" customFormat="1" ht="13">
      <c r="A19" s="354"/>
      <c r="B19" s="134"/>
      <c r="C19" s="121" t="s">
        <v>84</v>
      </c>
      <c r="D19" s="304"/>
      <c r="E19" s="135"/>
      <c r="F19" s="136"/>
      <c r="G19" s="715"/>
      <c r="H19" s="118"/>
      <c r="I19" s="118"/>
      <c r="J19" s="118"/>
      <c r="K19" s="123"/>
    </row>
    <row r="20" spans="1:16" s="505" customFormat="1" ht="13">
      <c r="B20" s="633"/>
      <c r="C20" s="634"/>
      <c r="D20" s="554"/>
      <c r="E20" s="630"/>
      <c r="F20" s="635"/>
      <c r="G20" s="716"/>
    </row>
    <row r="21" spans="1:16" s="505" customFormat="1" ht="144.65" customHeight="1">
      <c r="A21" s="636">
        <v>1</v>
      </c>
      <c r="B21" s="637" t="s">
        <v>824</v>
      </c>
      <c r="C21" s="638" t="s">
        <v>686</v>
      </c>
      <c r="D21" s="543" t="s">
        <v>825</v>
      </c>
      <c r="E21" s="628">
        <v>33580</v>
      </c>
      <c r="F21" s="639"/>
      <c r="G21" s="717"/>
      <c r="P21" s="543"/>
    </row>
    <row r="22" spans="1:16" s="505" customFormat="1">
      <c r="A22" s="642"/>
      <c r="B22" s="637"/>
      <c r="C22" s="643"/>
      <c r="D22" s="543"/>
      <c r="E22" s="644"/>
      <c r="F22" s="645"/>
      <c r="G22" s="718"/>
      <c r="P22" s="543"/>
    </row>
    <row r="23" spans="1:16" s="505" customFormat="1" ht="75">
      <c r="A23" s="636">
        <f>A21+1</f>
        <v>2</v>
      </c>
      <c r="B23" s="637" t="s">
        <v>826</v>
      </c>
      <c r="C23" s="638" t="s">
        <v>827</v>
      </c>
      <c r="D23" s="543" t="s">
        <v>825</v>
      </c>
      <c r="E23" s="628">
        <v>24210</v>
      </c>
      <c r="F23" s="639"/>
      <c r="G23" s="717"/>
      <c r="P23" s="543"/>
    </row>
    <row r="24" spans="1:16" s="505" customFormat="1">
      <c r="A24" s="647"/>
      <c r="B24" s="637"/>
      <c r="C24" s="643"/>
      <c r="D24" s="648"/>
      <c r="E24" s="649"/>
      <c r="F24" s="650"/>
      <c r="G24" s="719"/>
      <c r="P24" s="652"/>
    </row>
    <row r="25" spans="1:16" s="505" customFormat="1" ht="87.5">
      <c r="A25" s="636">
        <f>A23+1</f>
        <v>3</v>
      </c>
      <c r="B25" s="637" t="s">
        <v>828</v>
      </c>
      <c r="C25" s="653" t="s">
        <v>829</v>
      </c>
      <c r="D25" s="543" t="s">
        <v>825</v>
      </c>
      <c r="E25" s="628">
        <v>670</v>
      </c>
      <c r="F25" s="639"/>
      <c r="G25" s="718"/>
      <c r="P25" s="543"/>
    </row>
    <row r="26" spans="1:16" s="505" customFormat="1">
      <c r="A26" s="647"/>
      <c r="B26" s="637"/>
      <c r="C26" s="643"/>
      <c r="D26" s="648"/>
      <c r="E26" s="649"/>
      <c r="F26" s="650"/>
      <c r="G26" s="719"/>
      <c r="P26" s="652"/>
    </row>
    <row r="27" spans="1:16" s="505" customFormat="1" ht="62.5">
      <c r="A27" s="636">
        <f>A25+1</f>
        <v>4</v>
      </c>
      <c r="B27" s="637" t="s">
        <v>830</v>
      </c>
      <c r="C27" s="653" t="s">
        <v>831</v>
      </c>
      <c r="D27" s="543" t="s">
        <v>825</v>
      </c>
      <c r="E27" s="628">
        <v>2010</v>
      </c>
      <c r="F27" s="639"/>
      <c r="G27" s="718"/>
      <c r="P27" s="654"/>
    </row>
    <row r="28" spans="1:16" s="505" customFormat="1">
      <c r="A28" s="647"/>
      <c r="B28" s="637"/>
      <c r="D28" s="543"/>
      <c r="E28" s="644"/>
      <c r="F28" s="650"/>
      <c r="G28" s="719"/>
      <c r="P28" s="652"/>
    </row>
    <row r="29" spans="1:16" s="505" customFormat="1" ht="62.5">
      <c r="A29" s="636">
        <f>A27+1</f>
        <v>5</v>
      </c>
      <c r="B29" s="637" t="s">
        <v>832</v>
      </c>
      <c r="C29" s="562" t="s">
        <v>833</v>
      </c>
      <c r="D29" s="543" t="s">
        <v>834</v>
      </c>
      <c r="E29" s="628">
        <v>220</v>
      </c>
      <c r="F29" s="639"/>
      <c r="G29" s="718"/>
      <c r="P29" s="654"/>
    </row>
    <row r="30" spans="1:16" s="505" customFormat="1">
      <c r="A30" s="647"/>
      <c r="B30" s="637"/>
      <c r="C30" s="562"/>
      <c r="D30" s="543"/>
      <c r="E30" s="644"/>
      <c r="F30" s="645"/>
      <c r="G30" s="718"/>
      <c r="P30" s="654"/>
    </row>
    <row r="31" spans="1:16" s="505" customFormat="1" ht="37.5">
      <c r="A31" s="636">
        <f>A29+1</f>
        <v>6</v>
      </c>
      <c r="B31" s="637" t="s">
        <v>835</v>
      </c>
      <c r="C31" s="562" t="s">
        <v>836</v>
      </c>
      <c r="D31" s="543" t="s">
        <v>834</v>
      </c>
      <c r="E31" s="644">
        <f>4*19030</f>
        <v>76120</v>
      </c>
      <c r="F31" s="639"/>
      <c r="G31" s="718"/>
      <c r="P31" s="654"/>
    </row>
    <row r="32" spans="1:16" s="505" customFormat="1">
      <c r="A32" s="647"/>
      <c r="B32" s="637"/>
      <c r="C32" s="562"/>
      <c r="D32" s="543"/>
      <c r="E32" s="644"/>
      <c r="F32" s="645"/>
      <c r="G32" s="718"/>
      <c r="P32" s="654"/>
    </row>
    <row r="33" spans="1:16" s="505" customFormat="1" ht="50">
      <c r="A33" s="636">
        <f>A31+1</f>
        <v>7</v>
      </c>
      <c r="B33" s="637" t="s">
        <v>837</v>
      </c>
      <c r="C33" s="562" t="s">
        <v>838</v>
      </c>
      <c r="D33" s="543" t="s">
        <v>834</v>
      </c>
      <c r="E33" s="644">
        <v>12660</v>
      </c>
      <c r="F33" s="639"/>
      <c r="G33" s="718"/>
      <c r="P33" s="654"/>
    </row>
    <row r="34" spans="1:16" s="505" customFormat="1">
      <c r="A34" s="647"/>
      <c r="B34" s="637"/>
      <c r="C34" s="562"/>
      <c r="D34" s="543"/>
      <c r="E34" s="644"/>
      <c r="F34" s="645"/>
      <c r="G34" s="718"/>
      <c r="P34" s="654"/>
    </row>
    <row r="35" spans="1:16" s="505" customFormat="1" ht="87.5">
      <c r="A35" s="636">
        <f>A33+1</f>
        <v>8</v>
      </c>
      <c r="B35" s="637" t="s">
        <v>839</v>
      </c>
      <c r="C35" s="655" t="s">
        <v>840</v>
      </c>
      <c r="D35" s="543" t="s">
        <v>825</v>
      </c>
      <c r="E35" s="644">
        <v>2690</v>
      </c>
      <c r="F35" s="639"/>
      <c r="G35" s="718"/>
      <c r="P35" s="654"/>
    </row>
    <row r="36" spans="1:16" s="505" customFormat="1">
      <c r="A36" s="647"/>
      <c r="B36" s="637"/>
      <c r="C36" s="638"/>
      <c r="D36" s="543"/>
      <c r="E36" s="644"/>
      <c r="F36" s="650"/>
      <c r="G36" s="719"/>
    </row>
    <row r="37" spans="1:16" s="505" customFormat="1" ht="50">
      <c r="A37" s="636"/>
      <c r="B37" s="637" t="s">
        <v>1032</v>
      </c>
      <c r="C37" s="656" t="s">
        <v>841</v>
      </c>
      <c r="D37" s="654" t="s">
        <v>825</v>
      </c>
      <c r="E37" s="657">
        <v>30</v>
      </c>
      <c r="F37" s="658"/>
      <c r="G37" s="719"/>
      <c r="P37" s="654"/>
    </row>
    <row r="38" spans="1:16" s="505" customFormat="1">
      <c r="A38" s="647"/>
      <c r="B38" s="637"/>
      <c r="C38" s="638"/>
      <c r="D38" s="543"/>
      <c r="E38" s="644"/>
      <c r="F38" s="650"/>
      <c r="G38" s="719"/>
    </row>
    <row r="39" spans="1:16" s="505" customFormat="1" ht="62.5">
      <c r="A39" s="636">
        <f>A35+1</f>
        <v>9</v>
      </c>
      <c r="B39" s="637" t="s">
        <v>842</v>
      </c>
      <c r="C39" s="655" t="s">
        <v>843</v>
      </c>
      <c r="D39" s="543" t="s">
        <v>825</v>
      </c>
      <c r="E39" s="644">
        <v>1380</v>
      </c>
      <c r="F39" s="639"/>
      <c r="G39" s="718"/>
      <c r="P39" s="654"/>
    </row>
    <row r="40" spans="1:16" s="505" customFormat="1">
      <c r="A40" s="647"/>
      <c r="B40" s="637"/>
      <c r="C40" s="638"/>
      <c r="D40" s="543"/>
      <c r="E40" s="644"/>
      <c r="F40" s="650"/>
      <c r="G40" s="719"/>
    </row>
    <row r="41" spans="1:16" s="505" customFormat="1" ht="112.5">
      <c r="A41" s="636">
        <f>A39+1</f>
        <v>10</v>
      </c>
      <c r="B41" s="637" t="s">
        <v>844</v>
      </c>
      <c r="C41" s="655" t="s">
        <v>845</v>
      </c>
      <c r="D41" s="543" t="s">
        <v>825</v>
      </c>
      <c r="E41" s="644">
        <v>450</v>
      </c>
      <c r="F41" s="639"/>
      <c r="G41" s="718"/>
      <c r="P41" s="654"/>
    </row>
    <row r="42" spans="1:16" s="505" customFormat="1">
      <c r="A42" s="636"/>
      <c r="B42" s="637"/>
      <c r="C42" s="655"/>
      <c r="D42" s="543"/>
      <c r="E42" s="644"/>
      <c r="F42" s="639"/>
      <c r="G42" s="718"/>
      <c r="P42" s="654"/>
    </row>
    <row r="43" spans="1:16" s="505" customFormat="1">
      <c r="A43" s="636"/>
      <c r="B43" s="637"/>
      <c r="C43" s="655"/>
      <c r="D43" s="543"/>
      <c r="E43" s="644"/>
      <c r="F43" s="639"/>
      <c r="G43" s="718"/>
      <c r="P43" s="654"/>
    </row>
    <row r="44" spans="1:16" s="505" customFormat="1">
      <c r="A44" s="636"/>
      <c r="B44" s="637"/>
      <c r="C44" s="655"/>
      <c r="D44" s="543"/>
      <c r="E44" s="644"/>
      <c r="F44" s="639"/>
      <c r="G44" s="718"/>
      <c r="P44" s="654"/>
    </row>
    <row r="45" spans="1:16" s="505" customFormat="1">
      <c r="A45" s="636"/>
      <c r="B45" s="637"/>
      <c r="C45" s="655"/>
      <c r="D45" s="543"/>
      <c r="E45" s="644"/>
      <c r="F45" s="639"/>
      <c r="G45" s="718"/>
      <c r="P45" s="654"/>
    </row>
    <row r="46" spans="1:16" s="505" customFormat="1">
      <c r="A46" s="647"/>
      <c r="B46" s="637"/>
      <c r="C46" s="659"/>
      <c r="D46" s="543"/>
      <c r="E46" s="644"/>
      <c r="F46" s="650"/>
      <c r="G46" s="719"/>
    </row>
    <row r="47" spans="1:16" s="505" customFormat="1" ht="75">
      <c r="A47" s="636">
        <f>A41+1</f>
        <v>11</v>
      </c>
      <c r="B47" s="637" t="s">
        <v>846</v>
      </c>
      <c r="C47" s="659" t="s">
        <v>847</v>
      </c>
      <c r="D47" s="543" t="s">
        <v>825</v>
      </c>
      <c r="E47" s="644">
        <v>2580</v>
      </c>
      <c r="F47" s="639"/>
      <c r="G47" s="718"/>
      <c r="P47" s="654"/>
    </row>
    <row r="48" spans="1:16" s="505" customFormat="1">
      <c r="A48" s="647"/>
      <c r="B48" s="637"/>
      <c r="C48" s="643"/>
      <c r="D48" s="648"/>
      <c r="E48" s="649"/>
      <c r="F48" s="650"/>
      <c r="G48" s="719"/>
    </row>
    <row r="49" spans="1:7" s="505" customFormat="1" ht="37.5">
      <c r="A49" s="647"/>
      <c r="B49" s="637" t="s">
        <v>1033</v>
      </c>
      <c r="C49" s="656" t="s">
        <v>848</v>
      </c>
      <c r="D49" s="654" t="s">
        <v>825</v>
      </c>
      <c r="E49" s="657">
        <v>2410</v>
      </c>
      <c r="F49" s="658"/>
      <c r="G49" s="719"/>
    </row>
    <row r="50" spans="1:7" s="505" customFormat="1">
      <c r="A50" s="647"/>
      <c r="B50" s="637"/>
      <c r="C50" s="656"/>
      <c r="D50" s="654"/>
      <c r="E50" s="644"/>
      <c r="F50" s="650"/>
      <c r="G50" s="719"/>
    </row>
    <row r="51" spans="1:7" s="505" customFormat="1" ht="50">
      <c r="A51" s="647"/>
      <c r="B51" s="637" t="s">
        <v>1034</v>
      </c>
      <c r="C51" s="656" t="s">
        <v>841</v>
      </c>
      <c r="D51" s="654" t="s">
        <v>825</v>
      </c>
      <c r="E51" s="657">
        <v>370</v>
      </c>
      <c r="F51" s="658"/>
      <c r="G51" s="719"/>
    </row>
    <row r="52" spans="1:7" s="505" customFormat="1">
      <c r="A52" s="647"/>
      <c r="B52" s="637"/>
      <c r="C52" s="656"/>
      <c r="D52" s="654"/>
      <c r="E52" s="644"/>
      <c r="F52" s="650"/>
      <c r="G52" s="719"/>
    </row>
    <row r="53" spans="1:7" s="505" customFormat="1" ht="75">
      <c r="A53" s="636">
        <f>A47+1</f>
        <v>12</v>
      </c>
      <c r="B53" s="637" t="s">
        <v>849</v>
      </c>
      <c r="C53" s="659" t="s">
        <v>850</v>
      </c>
      <c r="D53" s="543" t="s">
        <v>825</v>
      </c>
      <c r="E53" s="644">
        <v>3840</v>
      </c>
      <c r="F53" s="639"/>
      <c r="G53" s="718"/>
    </row>
    <row r="54" spans="1:7" s="505" customFormat="1">
      <c r="A54" s="647"/>
      <c r="B54" s="637"/>
      <c r="C54" s="509"/>
      <c r="D54" s="648"/>
      <c r="E54" s="644"/>
      <c r="F54" s="650"/>
      <c r="G54" s="719"/>
    </row>
    <row r="55" spans="1:7" s="505" customFormat="1" ht="37.5">
      <c r="A55" s="647"/>
      <c r="B55" s="637" t="s">
        <v>1035</v>
      </c>
      <c r="C55" s="656" t="s">
        <v>848</v>
      </c>
      <c r="D55" s="654" t="s">
        <v>825</v>
      </c>
      <c r="E55" s="657">
        <v>3030</v>
      </c>
      <c r="F55" s="658"/>
      <c r="G55" s="719"/>
    </row>
    <row r="56" spans="1:7" s="505" customFormat="1">
      <c r="A56" s="647"/>
      <c r="B56" s="637"/>
      <c r="C56" s="656"/>
      <c r="D56" s="654"/>
      <c r="E56" s="644"/>
      <c r="F56" s="650"/>
      <c r="G56" s="719"/>
    </row>
    <row r="57" spans="1:7" s="505" customFormat="1" ht="50">
      <c r="A57" s="647"/>
      <c r="B57" s="637" t="s">
        <v>1036</v>
      </c>
      <c r="C57" s="656" t="s">
        <v>841</v>
      </c>
      <c r="D57" s="654" t="s">
        <v>825</v>
      </c>
      <c r="E57" s="657">
        <v>45</v>
      </c>
      <c r="F57" s="658"/>
      <c r="G57" s="719"/>
    </row>
    <row r="58" spans="1:7" s="505" customFormat="1">
      <c r="A58" s="647"/>
      <c r="B58" s="637"/>
      <c r="C58" s="656"/>
      <c r="D58" s="654"/>
      <c r="E58" s="649"/>
      <c r="F58" s="650"/>
      <c r="G58" s="719"/>
    </row>
    <row r="59" spans="1:7" s="505" customFormat="1" ht="113.5">
      <c r="A59" s="636">
        <f>A53+1</f>
        <v>13</v>
      </c>
      <c r="B59" s="637" t="s">
        <v>851</v>
      </c>
      <c r="C59" s="562" t="s">
        <v>852</v>
      </c>
      <c r="D59" s="543" t="s">
        <v>825</v>
      </c>
      <c r="E59" s="644">
        <v>12530</v>
      </c>
      <c r="F59" s="639"/>
      <c r="G59" s="718"/>
    </row>
    <row r="60" spans="1:7" s="505" customFormat="1">
      <c r="B60" s="637"/>
      <c r="D60" s="543"/>
      <c r="E60" s="644"/>
      <c r="F60" s="650"/>
      <c r="G60" s="719"/>
    </row>
    <row r="61" spans="1:7" s="505" customFormat="1" ht="127">
      <c r="A61" s="636">
        <f>A59+1</f>
        <v>14</v>
      </c>
      <c r="B61" s="637" t="s">
        <v>853</v>
      </c>
      <c r="C61" s="562" t="s">
        <v>854</v>
      </c>
      <c r="D61" s="543" t="s">
        <v>825</v>
      </c>
      <c r="E61" s="644">
        <v>1800</v>
      </c>
      <c r="F61" s="639"/>
      <c r="G61" s="718"/>
    </row>
    <row r="62" spans="1:7" s="505" customFormat="1">
      <c r="B62" s="637"/>
      <c r="C62" s="562"/>
      <c r="D62" s="543"/>
      <c r="E62" s="644"/>
      <c r="F62" s="645"/>
      <c r="G62" s="718"/>
    </row>
    <row r="63" spans="1:7" s="505" customFormat="1" ht="118.9" customHeight="1">
      <c r="A63" s="636">
        <f>A61+1</f>
        <v>15</v>
      </c>
      <c r="B63" s="637" t="s">
        <v>855</v>
      </c>
      <c r="C63" s="562" t="s">
        <v>856</v>
      </c>
      <c r="D63" s="543" t="s">
        <v>825</v>
      </c>
      <c r="E63" s="644">
        <v>2820</v>
      </c>
      <c r="F63" s="639"/>
      <c r="G63" s="718"/>
    </row>
    <row r="64" spans="1:7" s="505" customFormat="1" ht="4.9000000000000004" customHeight="1">
      <c r="A64" s="636"/>
      <c r="B64" s="637"/>
      <c r="C64" s="562"/>
      <c r="D64" s="543"/>
      <c r="E64" s="644"/>
      <c r="F64" s="639"/>
      <c r="G64" s="718"/>
    </row>
    <row r="65" spans="1:15" s="505" customFormat="1" ht="126">
      <c r="A65" s="636">
        <f>A63+1</f>
        <v>16</v>
      </c>
      <c r="B65" s="637" t="s">
        <v>857</v>
      </c>
      <c r="C65" s="562" t="s">
        <v>858</v>
      </c>
      <c r="D65" s="543" t="s">
        <v>825</v>
      </c>
      <c r="E65" s="660">
        <v>3460</v>
      </c>
      <c r="F65" s="639"/>
      <c r="G65" s="718"/>
    </row>
    <row r="66" spans="1:15" s="505" customFormat="1" ht="4.9000000000000004" customHeight="1">
      <c r="B66" s="637"/>
      <c r="C66" s="656"/>
      <c r="D66" s="654"/>
      <c r="E66" s="649"/>
      <c r="F66" s="645"/>
      <c r="G66" s="719"/>
    </row>
    <row r="67" spans="1:15" s="505" customFormat="1" ht="62.5">
      <c r="B67" s="637" t="s">
        <v>1037</v>
      </c>
      <c r="C67" s="656" t="s">
        <v>848</v>
      </c>
      <c r="D67" s="654" t="s">
        <v>825</v>
      </c>
      <c r="E67" s="661">
        <v>3330</v>
      </c>
      <c r="F67" s="658"/>
      <c r="G67" s="719"/>
    </row>
    <row r="68" spans="1:15" s="505" customFormat="1" ht="4.9000000000000004" customHeight="1">
      <c r="B68" s="637"/>
      <c r="C68" s="656"/>
      <c r="D68" s="654"/>
      <c r="E68" s="649"/>
      <c r="F68" s="650"/>
      <c r="G68" s="719"/>
    </row>
    <row r="69" spans="1:15" s="505" customFormat="1" ht="75">
      <c r="B69" s="637" t="s">
        <v>1038</v>
      </c>
      <c r="C69" s="656" t="s">
        <v>841</v>
      </c>
      <c r="D69" s="654" t="s">
        <v>825</v>
      </c>
      <c r="E69" s="661">
        <v>230</v>
      </c>
      <c r="F69" s="658"/>
      <c r="G69" s="719"/>
    </row>
    <row r="70" spans="1:15" s="505" customFormat="1" ht="4.9000000000000004" customHeight="1">
      <c r="B70" s="637"/>
      <c r="C70" s="656"/>
      <c r="D70" s="654"/>
      <c r="E70" s="649"/>
      <c r="F70" s="650"/>
      <c r="G70" s="719"/>
    </row>
    <row r="71" spans="1:15" s="505" customFormat="1" ht="133.15" customHeight="1">
      <c r="A71" s="636">
        <f>A65+1</f>
        <v>17</v>
      </c>
      <c r="B71" s="637" t="s">
        <v>859</v>
      </c>
      <c r="C71" s="562" t="s">
        <v>860</v>
      </c>
      <c r="D71" s="639" t="s">
        <v>825</v>
      </c>
      <c r="E71" s="660">
        <v>70</v>
      </c>
      <c r="F71" s="639"/>
      <c r="G71" s="718"/>
      <c r="O71" s="662"/>
    </row>
    <row r="72" spans="1:15" s="505" customFormat="1" ht="4.9000000000000004" customHeight="1">
      <c r="A72" s="642"/>
      <c r="B72" s="637"/>
      <c r="C72" s="562"/>
      <c r="D72" s="543"/>
      <c r="E72" s="644"/>
      <c r="F72" s="645"/>
      <c r="G72" s="718"/>
      <c r="O72" s="662"/>
    </row>
    <row r="73" spans="1:15" s="505" customFormat="1" ht="62.5">
      <c r="A73" s="663"/>
      <c r="B73" s="637" t="s">
        <v>1039</v>
      </c>
      <c r="C73" s="656" t="s">
        <v>848</v>
      </c>
      <c r="D73" s="654" t="s">
        <v>825</v>
      </c>
      <c r="E73" s="661">
        <v>1010</v>
      </c>
      <c r="F73" s="658"/>
      <c r="G73" s="719"/>
      <c r="O73" s="662"/>
    </row>
    <row r="74" spans="1:15" s="505" customFormat="1" ht="4.9000000000000004" customHeight="1">
      <c r="A74" s="642"/>
      <c r="B74" s="637"/>
      <c r="C74" s="562"/>
      <c r="D74" s="543"/>
      <c r="E74" s="644"/>
      <c r="F74" s="645"/>
      <c r="G74" s="718"/>
      <c r="O74" s="662"/>
    </row>
    <row r="75" spans="1:15" s="505" customFormat="1" ht="75">
      <c r="A75" s="663"/>
      <c r="B75" s="637" t="s">
        <v>1040</v>
      </c>
      <c r="C75" s="656" t="s">
        <v>841</v>
      </c>
      <c r="D75" s="654" t="s">
        <v>825</v>
      </c>
      <c r="E75" s="661">
        <v>145</v>
      </c>
      <c r="F75" s="658"/>
      <c r="G75" s="719"/>
      <c r="O75" s="662"/>
    </row>
    <row r="76" spans="1:15" s="505" customFormat="1">
      <c r="A76" s="663"/>
      <c r="B76" s="637"/>
      <c r="C76" s="656"/>
      <c r="D76" s="654"/>
      <c r="E76" s="661"/>
      <c r="F76" s="658"/>
      <c r="G76" s="719"/>
      <c r="O76" s="662"/>
    </row>
    <row r="77" spans="1:15" s="505" customFormat="1" ht="138.5">
      <c r="A77" s="636">
        <f>A71+1</f>
        <v>18</v>
      </c>
      <c r="B77" s="637" t="s">
        <v>861</v>
      </c>
      <c r="C77" s="562" t="s">
        <v>862</v>
      </c>
      <c r="D77" s="543" t="s">
        <v>825</v>
      </c>
      <c r="E77" s="660">
        <v>3960</v>
      </c>
      <c r="F77" s="639"/>
      <c r="G77" s="718"/>
      <c r="O77" s="640"/>
    </row>
    <row r="78" spans="1:15" s="505" customFormat="1">
      <c r="B78" s="637"/>
      <c r="C78" s="656"/>
      <c r="D78" s="654"/>
      <c r="E78" s="649"/>
      <c r="F78" s="650"/>
      <c r="G78" s="719"/>
    </row>
    <row r="79" spans="1:15" s="505" customFormat="1" ht="62.5">
      <c r="B79" s="637" t="s">
        <v>1041</v>
      </c>
      <c r="C79" s="656" t="s">
        <v>848</v>
      </c>
      <c r="D79" s="654" t="s">
        <v>825</v>
      </c>
      <c r="E79" s="661">
        <v>6590</v>
      </c>
      <c r="F79" s="658"/>
      <c r="G79" s="719"/>
      <c r="H79" s="654"/>
    </row>
    <row r="80" spans="1:15" s="505" customFormat="1">
      <c r="B80" s="637"/>
      <c r="C80" s="656"/>
      <c r="D80" s="654"/>
      <c r="E80" s="649"/>
      <c r="F80" s="650"/>
      <c r="G80" s="719"/>
    </row>
    <row r="81" spans="1:15" s="505" customFormat="1" ht="75">
      <c r="B81" s="637" t="s">
        <v>1042</v>
      </c>
      <c r="C81" s="656" t="s">
        <v>841</v>
      </c>
      <c r="D81" s="654" t="s">
        <v>825</v>
      </c>
      <c r="E81" s="661">
        <v>200</v>
      </c>
      <c r="F81" s="658"/>
      <c r="G81" s="719"/>
      <c r="H81" s="654"/>
    </row>
    <row r="82" spans="1:15" s="505" customFormat="1">
      <c r="B82" s="637"/>
      <c r="C82" s="656"/>
      <c r="D82" s="654"/>
      <c r="E82" s="649"/>
      <c r="F82" s="650"/>
      <c r="G82" s="719"/>
    </row>
    <row r="83" spans="1:15" s="505" customFormat="1" ht="133.15" customHeight="1">
      <c r="A83" s="636">
        <f>A77+1</f>
        <v>19</v>
      </c>
      <c r="B83" s="637" t="s">
        <v>863</v>
      </c>
      <c r="C83" s="562" t="s">
        <v>864</v>
      </c>
      <c r="D83" s="543" t="s">
        <v>825</v>
      </c>
      <c r="E83" s="660">
        <v>1690</v>
      </c>
      <c r="F83" s="639"/>
      <c r="G83" s="718"/>
    </row>
    <row r="84" spans="1:15" s="505" customFormat="1">
      <c r="B84" s="637"/>
      <c r="D84" s="543"/>
      <c r="E84" s="644"/>
      <c r="F84" s="650"/>
      <c r="G84" s="719"/>
    </row>
    <row r="85" spans="1:15" s="505" customFormat="1" ht="62.5">
      <c r="B85" s="637" t="s">
        <v>1057</v>
      </c>
      <c r="C85" s="656" t="s">
        <v>848</v>
      </c>
      <c r="D85" s="654" t="s">
        <v>825</v>
      </c>
      <c r="E85" s="661">
        <v>1570</v>
      </c>
      <c r="F85" s="658"/>
      <c r="G85" s="719"/>
    </row>
    <row r="86" spans="1:15" s="505" customFormat="1">
      <c r="B86" s="637"/>
      <c r="C86" s="656"/>
      <c r="D86" s="654"/>
      <c r="E86" s="649"/>
      <c r="F86" s="650"/>
      <c r="G86" s="719"/>
    </row>
    <row r="87" spans="1:15" s="505" customFormat="1" ht="138.5">
      <c r="A87" s="636">
        <f>A83+1</f>
        <v>20</v>
      </c>
      <c r="B87" s="637" t="s">
        <v>865</v>
      </c>
      <c r="C87" s="562" t="s">
        <v>866</v>
      </c>
      <c r="D87" s="543" t="s">
        <v>825</v>
      </c>
      <c r="E87" s="660">
        <v>1120</v>
      </c>
      <c r="F87" s="639"/>
      <c r="G87" s="718"/>
    </row>
    <row r="88" spans="1:15" s="505" customFormat="1">
      <c r="B88" s="637"/>
      <c r="C88" s="562"/>
      <c r="D88" s="654"/>
      <c r="E88" s="649"/>
      <c r="F88" s="650"/>
      <c r="G88" s="719"/>
    </row>
    <row r="89" spans="1:15" s="505" customFormat="1" ht="133.15" customHeight="1">
      <c r="A89" s="636">
        <f>A87+1</f>
        <v>21</v>
      </c>
      <c r="B89" s="637" t="s">
        <v>867</v>
      </c>
      <c r="C89" s="562" t="s">
        <v>868</v>
      </c>
      <c r="D89" s="543" t="s">
        <v>825</v>
      </c>
      <c r="E89" s="660">
        <v>4070</v>
      </c>
      <c r="F89" s="639"/>
      <c r="G89" s="718"/>
    </row>
    <row r="90" spans="1:15" s="505" customFormat="1">
      <c r="B90" s="637"/>
      <c r="C90" s="562"/>
      <c r="D90" s="654"/>
      <c r="E90" s="649"/>
      <c r="F90" s="650"/>
      <c r="G90" s="719"/>
    </row>
    <row r="91" spans="1:15" s="505" customFormat="1" ht="62.5">
      <c r="B91" s="637" t="s">
        <v>1043</v>
      </c>
      <c r="C91" s="656" t="s">
        <v>848</v>
      </c>
      <c r="D91" s="654" t="s">
        <v>825</v>
      </c>
      <c r="E91" s="661">
        <v>3960</v>
      </c>
      <c r="F91" s="658"/>
      <c r="G91" s="719"/>
    </row>
    <row r="92" spans="1:15" s="505" customFormat="1">
      <c r="B92" s="637"/>
      <c r="C92" s="656"/>
      <c r="D92" s="654"/>
      <c r="E92" s="649"/>
      <c r="F92" s="650"/>
      <c r="G92" s="719"/>
    </row>
    <row r="93" spans="1:15" s="505" customFormat="1" ht="75">
      <c r="B93" s="637" t="s">
        <v>1044</v>
      </c>
      <c r="C93" s="656" t="s">
        <v>841</v>
      </c>
      <c r="D93" s="654" t="s">
        <v>825</v>
      </c>
      <c r="E93" s="661">
        <v>185</v>
      </c>
      <c r="F93" s="658"/>
      <c r="G93" s="719"/>
    </row>
    <row r="94" spans="1:15" s="505" customFormat="1">
      <c r="B94" s="637"/>
      <c r="C94" s="656"/>
      <c r="D94" s="654"/>
      <c r="E94" s="649"/>
      <c r="F94" s="650"/>
      <c r="G94" s="719"/>
    </row>
    <row r="95" spans="1:15" s="505" customFormat="1" ht="126.5">
      <c r="A95" s="636">
        <f>A89+1</f>
        <v>22</v>
      </c>
      <c r="B95" s="637" t="s">
        <v>869</v>
      </c>
      <c r="C95" s="656" t="s">
        <v>870</v>
      </c>
      <c r="D95" s="543" t="s">
        <v>825</v>
      </c>
      <c r="E95" s="660">
        <v>540</v>
      </c>
      <c r="F95" s="639"/>
      <c r="G95" s="718"/>
      <c r="O95" s="664"/>
    </row>
    <row r="96" spans="1:15" s="505" customFormat="1">
      <c r="B96" s="637"/>
      <c r="C96" s="656"/>
      <c r="D96" s="654"/>
      <c r="E96" s="649"/>
      <c r="F96" s="650"/>
      <c r="G96" s="719"/>
    </row>
    <row r="97" spans="1:16" s="505" customFormat="1" ht="62.5">
      <c r="A97" s="663"/>
      <c r="B97" s="637" t="s">
        <v>1045</v>
      </c>
      <c r="C97" s="656" t="s">
        <v>848</v>
      </c>
      <c r="D97" s="654" t="s">
        <v>825</v>
      </c>
      <c r="E97" s="661">
        <v>670</v>
      </c>
      <c r="F97" s="658"/>
      <c r="G97" s="720"/>
      <c r="O97" s="664"/>
    </row>
    <row r="98" spans="1:16" s="505" customFormat="1">
      <c r="B98" s="637"/>
      <c r="C98" s="656"/>
      <c r="D98" s="654"/>
      <c r="E98" s="649"/>
      <c r="F98" s="650"/>
      <c r="G98" s="719"/>
    </row>
    <row r="99" spans="1:16" s="505" customFormat="1" ht="127">
      <c r="A99" s="636">
        <f>A95+1</f>
        <v>23</v>
      </c>
      <c r="B99" s="665" t="s">
        <v>871</v>
      </c>
      <c r="C99" s="638" t="s">
        <v>872</v>
      </c>
      <c r="D99" s="543" t="s">
        <v>825</v>
      </c>
      <c r="E99" s="660">
        <v>60</v>
      </c>
      <c r="F99" s="639"/>
      <c r="G99" s="718"/>
    </row>
    <row r="100" spans="1:16" s="505" customFormat="1">
      <c r="A100" s="663"/>
      <c r="B100" s="665"/>
      <c r="C100" s="638"/>
      <c r="D100" s="543"/>
      <c r="E100" s="666"/>
      <c r="F100" s="650"/>
      <c r="G100" s="718"/>
    </row>
    <row r="101" spans="1:16" s="505" customFormat="1" ht="62.5">
      <c r="A101" s="663"/>
      <c r="B101" s="637" t="s">
        <v>873</v>
      </c>
      <c r="C101" s="656" t="s">
        <v>848</v>
      </c>
      <c r="D101" s="654" t="s">
        <v>825</v>
      </c>
      <c r="E101" s="661">
        <v>50</v>
      </c>
      <c r="F101" s="658"/>
      <c r="G101" s="720"/>
    </row>
    <row r="102" spans="1:16" s="505" customFormat="1">
      <c r="A102" s="663"/>
      <c r="B102" s="665"/>
      <c r="C102" s="638"/>
      <c r="D102" s="543"/>
      <c r="E102" s="666"/>
      <c r="F102" s="650"/>
      <c r="G102" s="718"/>
    </row>
    <row r="103" spans="1:16" s="505" customFormat="1" ht="137.5">
      <c r="A103" s="636">
        <f>A99+1</f>
        <v>24</v>
      </c>
      <c r="B103" s="637" t="s">
        <v>874</v>
      </c>
      <c r="C103" s="562" t="s">
        <v>875</v>
      </c>
      <c r="D103" s="543" t="s">
        <v>876</v>
      </c>
      <c r="E103" s="660">
        <f>94.8*1000</f>
        <v>94800</v>
      </c>
      <c r="F103" s="639"/>
      <c r="G103" s="718"/>
    </row>
    <row r="104" spans="1:16" s="505" customFormat="1">
      <c r="B104" s="637"/>
      <c r="C104" s="656"/>
      <c r="D104" s="654"/>
      <c r="E104" s="649"/>
      <c r="F104" s="650"/>
      <c r="G104" s="719"/>
    </row>
    <row r="105" spans="1:16" s="505" customFormat="1" ht="25">
      <c r="B105" s="637" t="s">
        <v>1046</v>
      </c>
      <c r="C105" s="656" t="s">
        <v>848</v>
      </c>
      <c r="D105" s="654" t="s">
        <v>876</v>
      </c>
      <c r="E105" s="661">
        <f>60.7*1000</f>
        <v>60700</v>
      </c>
      <c r="F105" s="658"/>
      <c r="G105" s="719"/>
      <c r="I105" s="667"/>
    </row>
    <row r="106" spans="1:16" s="505" customFormat="1">
      <c r="B106" s="637"/>
      <c r="C106" s="656"/>
      <c r="D106" s="648"/>
      <c r="E106" s="649"/>
      <c r="F106" s="650"/>
      <c r="G106" s="719"/>
    </row>
    <row r="107" spans="1:16" s="505" customFormat="1" ht="37.5">
      <c r="A107" s="668"/>
      <c r="B107" s="637" t="s">
        <v>1047</v>
      </c>
      <c r="C107" s="656" t="s">
        <v>841</v>
      </c>
      <c r="D107" s="654" t="s">
        <v>876</v>
      </c>
      <c r="E107" s="661">
        <f>2.27*1000</f>
        <v>2270</v>
      </c>
      <c r="F107" s="658"/>
      <c r="G107" s="719"/>
    </row>
    <row r="108" spans="1:16" s="505" customFormat="1">
      <c r="A108" s="668"/>
      <c r="B108" s="637"/>
      <c r="C108" s="656"/>
      <c r="D108" s="654"/>
      <c r="E108" s="649"/>
      <c r="F108" s="650"/>
      <c r="G108" s="719"/>
    </row>
    <row r="109" spans="1:16" s="505" customFormat="1" ht="62.5">
      <c r="A109" s="636">
        <f>A103+1</f>
        <v>25</v>
      </c>
      <c r="B109" s="637" t="s">
        <v>877</v>
      </c>
      <c r="C109" s="562" t="s">
        <v>878</v>
      </c>
      <c r="D109" s="543" t="s">
        <v>876</v>
      </c>
      <c r="E109" s="660">
        <f>38.78*1000</f>
        <v>38780</v>
      </c>
      <c r="F109" s="639"/>
      <c r="G109" s="718"/>
      <c r="O109" s="640"/>
    </row>
    <row r="110" spans="1:16" s="505" customFormat="1">
      <c r="A110" s="502"/>
      <c r="B110" s="637"/>
      <c r="C110" s="656"/>
      <c r="D110" s="654"/>
      <c r="E110" s="669"/>
      <c r="F110" s="650"/>
      <c r="G110" s="719"/>
    </row>
    <row r="111" spans="1:16" s="505" customFormat="1" ht="25">
      <c r="A111" s="502"/>
      <c r="B111" s="637" t="s">
        <v>1048</v>
      </c>
      <c r="C111" s="656" t="s">
        <v>848</v>
      </c>
      <c r="D111" s="654" t="s">
        <v>876</v>
      </c>
      <c r="E111" s="661">
        <f>36.63*1000</f>
        <v>36630</v>
      </c>
      <c r="F111" s="658"/>
      <c r="G111" s="719"/>
      <c r="I111" s="667"/>
      <c r="P111" s="662"/>
    </row>
    <row r="112" spans="1:16" s="505" customFormat="1">
      <c r="A112" s="502"/>
      <c r="B112" s="637"/>
      <c r="C112" s="656"/>
      <c r="D112" s="654"/>
      <c r="E112" s="661"/>
      <c r="F112" s="658"/>
      <c r="G112" s="719"/>
    </row>
    <row r="113" spans="1:16" s="505" customFormat="1" ht="37.5">
      <c r="A113" s="502"/>
      <c r="B113" s="637" t="s">
        <v>1049</v>
      </c>
      <c r="C113" s="656" t="s">
        <v>841</v>
      </c>
      <c r="D113" s="654" t="s">
        <v>876</v>
      </c>
      <c r="E113" s="661">
        <f>1*1000</f>
        <v>1000</v>
      </c>
      <c r="F113" s="658"/>
      <c r="G113" s="719"/>
      <c r="P113" s="662"/>
    </row>
    <row r="114" spans="1:16" s="505" customFormat="1">
      <c r="A114" s="502"/>
      <c r="B114" s="637"/>
      <c r="C114" s="656"/>
      <c r="D114" s="654"/>
      <c r="E114" s="649"/>
      <c r="F114" s="650"/>
      <c r="G114" s="719"/>
    </row>
    <row r="115" spans="1:16" s="505" customFormat="1" ht="100">
      <c r="A115" s="636">
        <f>A109+1</f>
        <v>26</v>
      </c>
      <c r="B115" s="637" t="s">
        <v>879</v>
      </c>
      <c r="C115" s="562" t="s">
        <v>880</v>
      </c>
      <c r="D115" s="543" t="s">
        <v>834</v>
      </c>
      <c r="E115" s="660">
        <v>12660</v>
      </c>
      <c r="F115" s="639"/>
      <c r="G115" s="718"/>
    </row>
    <row r="116" spans="1:16" s="505" customFormat="1">
      <c r="A116" s="502"/>
      <c r="B116" s="637"/>
      <c r="C116" s="656"/>
      <c r="D116" s="654"/>
      <c r="E116" s="649"/>
      <c r="F116" s="650"/>
      <c r="G116" s="719"/>
    </row>
    <row r="117" spans="1:16" s="505" customFormat="1" ht="50">
      <c r="A117" s="636">
        <f>A115+1</f>
        <v>27</v>
      </c>
      <c r="B117" s="637" t="s">
        <v>881</v>
      </c>
      <c r="C117" s="562" t="s">
        <v>882</v>
      </c>
      <c r="D117" s="543" t="s">
        <v>825</v>
      </c>
      <c r="E117" s="660">
        <v>4950</v>
      </c>
      <c r="F117" s="639"/>
      <c r="G117" s="718"/>
    </row>
    <row r="118" spans="1:16" s="505" customFormat="1">
      <c r="A118" s="502"/>
      <c r="B118" s="637"/>
      <c r="C118" s="656"/>
      <c r="D118" s="654"/>
      <c r="E118" s="649"/>
      <c r="F118" s="650"/>
      <c r="G118" s="719"/>
    </row>
    <row r="119" spans="1:16" s="505" customFormat="1" ht="112.5">
      <c r="A119" s="636">
        <f>A117+1</f>
        <v>28</v>
      </c>
      <c r="B119" s="637" t="s">
        <v>883</v>
      </c>
      <c r="C119" s="562" t="s">
        <v>884</v>
      </c>
      <c r="D119" s="543" t="s">
        <v>834</v>
      </c>
      <c r="E119" s="660">
        <v>3700</v>
      </c>
      <c r="F119" s="639"/>
      <c r="G119" s="718"/>
    </row>
    <row r="120" spans="1:16" s="505" customFormat="1">
      <c r="A120" s="502"/>
      <c r="B120" s="637"/>
      <c r="C120" s="656"/>
      <c r="D120" s="654"/>
      <c r="E120" s="649"/>
      <c r="F120" s="650"/>
      <c r="G120" s="719"/>
    </row>
    <row r="121" spans="1:16" s="505" customFormat="1" ht="25">
      <c r="A121" s="663"/>
      <c r="B121" s="637" t="s">
        <v>1050</v>
      </c>
      <c r="C121" s="656" t="s">
        <v>848</v>
      </c>
      <c r="D121" s="654" t="s">
        <v>834</v>
      </c>
      <c r="E121" s="661">
        <v>1380</v>
      </c>
      <c r="F121" s="658"/>
      <c r="G121" s="719"/>
    </row>
    <row r="122" spans="1:16" s="505" customFormat="1">
      <c r="A122" s="502"/>
      <c r="B122" s="637"/>
      <c r="C122" s="656"/>
      <c r="D122" s="654"/>
      <c r="E122" s="649"/>
      <c r="F122" s="650"/>
      <c r="G122" s="719"/>
    </row>
    <row r="123" spans="1:16" s="505" customFormat="1" ht="144" customHeight="1">
      <c r="A123" s="636">
        <f>A119+1</f>
        <v>29</v>
      </c>
      <c r="B123" s="637" t="s">
        <v>885</v>
      </c>
      <c r="C123" s="655" t="s">
        <v>886</v>
      </c>
      <c r="D123" s="543" t="s">
        <v>887</v>
      </c>
      <c r="E123" s="660">
        <v>1520</v>
      </c>
      <c r="F123" s="639"/>
      <c r="G123" s="718"/>
    </row>
    <row r="124" spans="1:16" s="505" customFormat="1">
      <c r="B124" s="637"/>
      <c r="C124" s="659"/>
      <c r="D124" s="543"/>
      <c r="E124" s="644"/>
      <c r="F124" s="650"/>
      <c r="G124" s="719"/>
    </row>
    <row r="125" spans="1:16" s="505" customFormat="1" ht="37.5">
      <c r="A125" s="663"/>
      <c r="B125" s="637" t="s">
        <v>1051</v>
      </c>
      <c r="C125" s="656" t="s">
        <v>848</v>
      </c>
      <c r="D125" s="654" t="s">
        <v>887</v>
      </c>
      <c r="E125" s="661">
        <v>1230</v>
      </c>
      <c r="F125" s="658"/>
      <c r="G125" s="719"/>
    </row>
    <row r="126" spans="1:16" s="505" customFormat="1">
      <c r="B126" s="637"/>
      <c r="C126" s="656"/>
      <c r="D126" s="654"/>
      <c r="E126" s="649"/>
      <c r="F126" s="650"/>
      <c r="G126" s="719"/>
    </row>
    <row r="127" spans="1:16" s="505" customFormat="1" ht="126.5">
      <c r="A127" s="636">
        <f>A123+1</f>
        <v>30</v>
      </c>
      <c r="B127" s="637" t="s">
        <v>888</v>
      </c>
      <c r="C127" s="655" t="s">
        <v>889</v>
      </c>
      <c r="D127" s="543" t="s">
        <v>887</v>
      </c>
      <c r="E127" s="660">
        <v>1405</v>
      </c>
      <c r="F127" s="639"/>
      <c r="G127" s="718"/>
    </row>
    <row r="128" spans="1:16" s="505" customFormat="1">
      <c r="B128" s="637"/>
      <c r="C128" s="659"/>
      <c r="D128" s="543"/>
      <c r="E128" s="644"/>
      <c r="F128" s="650"/>
      <c r="G128" s="719"/>
    </row>
    <row r="129" spans="1:7" s="505" customFormat="1" ht="37.5">
      <c r="A129" s="663"/>
      <c r="B129" s="637" t="s">
        <v>1056</v>
      </c>
      <c r="C129" s="656" t="s">
        <v>848</v>
      </c>
      <c r="D129" s="654" t="s">
        <v>887</v>
      </c>
      <c r="E129" s="661">
        <v>410</v>
      </c>
      <c r="F129" s="658"/>
      <c r="G129" s="719"/>
    </row>
    <row r="130" spans="1:7" s="505" customFormat="1">
      <c r="B130" s="637"/>
      <c r="C130" s="656"/>
      <c r="D130" s="654"/>
      <c r="E130" s="649"/>
      <c r="F130" s="650"/>
      <c r="G130" s="719"/>
    </row>
    <row r="131" spans="1:7" s="505" customFormat="1" ht="25">
      <c r="A131" s="636">
        <f>A127+1</f>
        <v>31</v>
      </c>
      <c r="B131" s="637" t="s">
        <v>890</v>
      </c>
      <c r="C131" s="655" t="s">
        <v>891</v>
      </c>
      <c r="D131" s="543" t="s">
        <v>27</v>
      </c>
      <c r="E131" s="669">
        <v>600</v>
      </c>
      <c r="F131" s="639"/>
      <c r="G131" s="718"/>
    </row>
    <row r="132" spans="1:7" s="505" customFormat="1">
      <c r="A132" s="642"/>
      <c r="B132" s="637"/>
      <c r="C132" s="655"/>
      <c r="D132" s="543"/>
      <c r="E132" s="644"/>
      <c r="F132" s="645"/>
      <c r="G132" s="718"/>
    </row>
    <row r="133" spans="1:7" s="505" customFormat="1" ht="137.5">
      <c r="A133" s="636">
        <f>A131+1</f>
        <v>32</v>
      </c>
      <c r="B133" s="637" t="s">
        <v>892</v>
      </c>
      <c r="C133" s="509" t="s">
        <v>893</v>
      </c>
      <c r="D133" s="543" t="s">
        <v>887</v>
      </c>
      <c r="E133" s="660">
        <v>3000</v>
      </c>
      <c r="F133" s="639"/>
      <c r="G133" s="717"/>
    </row>
    <row r="134" spans="1:7" s="505" customFormat="1">
      <c r="A134" s="642"/>
      <c r="B134" s="637"/>
      <c r="C134" s="655"/>
      <c r="D134" s="543"/>
      <c r="E134" s="644"/>
      <c r="F134" s="645"/>
      <c r="G134" s="718"/>
    </row>
    <row r="135" spans="1:7" s="505" customFormat="1" ht="120" customHeight="1">
      <c r="A135" s="636">
        <f>A133+1</f>
        <v>33</v>
      </c>
      <c r="B135" s="637" t="s">
        <v>894</v>
      </c>
      <c r="C135" s="509" t="s">
        <v>895</v>
      </c>
      <c r="D135" s="543" t="s">
        <v>896</v>
      </c>
      <c r="E135" s="660">
        <v>300</v>
      </c>
      <c r="F135" s="639"/>
      <c r="G135" s="718"/>
    </row>
    <row r="136" spans="1:7" s="505" customFormat="1">
      <c r="A136" s="642"/>
      <c r="B136" s="637"/>
      <c r="C136" s="655"/>
      <c r="D136" s="543"/>
      <c r="E136" s="628"/>
      <c r="F136" s="645"/>
      <c r="G136" s="718"/>
    </row>
    <row r="137" spans="1:7" s="505" customFormat="1" ht="100">
      <c r="A137" s="636">
        <f>A135+1</f>
        <v>34</v>
      </c>
      <c r="B137" s="637" t="s">
        <v>897</v>
      </c>
      <c r="C137" s="509" t="s">
        <v>898</v>
      </c>
      <c r="D137" s="543" t="s">
        <v>887</v>
      </c>
      <c r="E137" s="660">
        <v>23590</v>
      </c>
      <c r="F137" s="639"/>
      <c r="G137" s="718"/>
    </row>
    <row r="138" spans="1:7" s="505" customFormat="1">
      <c r="A138" s="642"/>
      <c r="B138" s="637"/>
      <c r="C138" s="655"/>
      <c r="D138" s="543"/>
      <c r="E138" s="628"/>
      <c r="F138" s="645"/>
      <c r="G138" s="718"/>
    </row>
    <row r="139" spans="1:7" s="505" customFormat="1" ht="91.15" customHeight="1">
      <c r="A139" s="636">
        <f>A137+1</f>
        <v>35</v>
      </c>
      <c r="B139" s="637" t="s">
        <v>899</v>
      </c>
      <c r="C139" s="509" t="s">
        <v>900</v>
      </c>
      <c r="D139" s="543" t="s">
        <v>13</v>
      </c>
      <c r="E139" s="628">
        <v>35</v>
      </c>
      <c r="F139" s="639"/>
      <c r="G139" s="718"/>
    </row>
    <row r="140" spans="1:7" s="505" customFormat="1">
      <c r="B140" s="637"/>
      <c r="C140" s="656"/>
      <c r="D140" s="543"/>
      <c r="E140" s="644"/>
      <c r="F140" s="645"/>
      <c r="G140" s="718"/>
    </row>
    <row r="141" spans="1:7" s="505" customFormat="1" ht="140">
      <c r="A141" s="636">
        <f>A139+1</f>
        <v>36</v>
      </c>
      <c r="B141" s="637" t="s">
        <v>901</v>
      </c>
      <c r="C141" s="655" t="s">
        <v>902</v>
      </c>
      <c r="D141" s="543" t="s">
        <v>13</v>
      </c>
      <c r="E141" s="628">
        <v>1160</v>
      </c>
      <c r="F141" s="639"/>
      <c r="G141" s="718"/>
    </row>
    <row r="142" spans="1:7" s="505" customFormat="1">
      <c r="B142" s="637"/>
      <c r="C142" s="656"/>
      <c r="D142" s="654"/>
      <c r="E142" s="649"/>
      <c r="F142" s="650"/>
      <c r="G142" s="719"/>
    </row>
    <row r="143" spans="1:7" s="505" customFormat="1" ht="139.5">
      <c r="A143" s="636">
        <f>A141+1</f>
        <v>37</v>
      </c>
      <c r="B143" s="637" t="s">
        <v>903</v>
      </c>
      <c r="C143" s="509" t="s">
        <v>904</v>
      </c>
      <c r="D143" s="543" t="s">
        <v>13</v>
      </c>
      <c r="E143" s="628">
        <f>455+294</f>
        <v>749</v>
      </c>
      <c r="F143" s="639"/>
      <c r="G143" s="717"/>
    </row>
    <row r="144" spans="1:7" s="505" customFormat="1">
      <c r="B144" s="637"/>
      <c r="C144" s="656"/>
      <c r="D144" s="654"/>
      <c r="E144" s="649"/>
      <c r="F144" s="650"/>
      <c r="G144" s="719"/>
    </row>
    <row r="145" spans="1:16" s="505" customFormat="1" ht="140">
      <c r="A145" s="636">
        <f>A143+1</f>
        <v>38</v>
      </c>
      <c r="B145" s="637" t="s">
        <v>905</v>
      </c>
      <c r="C145" s="655" t="s">
        <v>906</v>
      </c>
      <c r="D145" s="543" t="s">
        <v>13</v>
      </c>
      <c r="E145" s="628">
        <v>2365</v>
      </c>
      <c r="F145" s="639"/>
      <c r="G145" s="718"/>
      <c r="P145" s="670"/>
    </row>
    <row r="146" spans="1:16" s="505" customFormat="1">
      <c r="B146" s="637"/>
      <c r="C146" s="656"/>
      <c r="D146" s="654"/>
      <c r="E146" s="649"/>
      <c r="F146" s="650"/>
      <c r="G146" s="719"/>
    </row>
    <row r="147" spans="1:16" s="505" customFormat="1" ht="62.5">
      <c r="A147" s="636">
        <f>A145+1</f>
        <v>39</v>
      </c>
      <c r="B147" s="637" t="s">
        <v>907</v>
      </c>
      <c r="C147" s="655" t="s">
        <v>908</v>
      </c>
      <c r="D147" s="543" t="s">
        <v>13</v>
      </c>
      <c r="E147" s="628">
        <f>E145+E143+E141+1</f>
        <v>4275</v>
      </c>
      <c r="F147" s="639"/>
      <c r="G147" s="718"/>
    </row>
    <row r="148" spans="1:16" s="505" customFormat="1">
      <c r="A148" s="642"/>
      <c r="B148" s="637"/>
      <c r="C148" s="509"/>
      <c r="D148" s="543"/>
      <c r="E148" s="644"/>
      <c r="F148" s="645"/>
      <c r="G148" s="718"/>
    </row>
    <row r="149" spans="1:16" s="505" customFormat="1" ht="150">
      <c r="A149" s="636">
        <f>A147+1</f>
        <v>40</v>
      </c>
      <c r="B149" s="637" t="s">
        <v>909</v>
      </c>
      <c r="C149" s="509" t="s">
        <v>910</v>
      </c>
      <c r="D149" s="543" t="s">
        <v>13</v>
      </c>
      <c r="E149" s="628">
        <v>783</v>
      </c>
      <c r="F149" s="639"/>
      <c r="G149" s="718"/>
    </row>
    <row r="150" spans="1:16" s="505" customFormat="1">
      <c r="A150" s="642"/>
      <c r="B150" s="637"/>
      <c r="C150" s="509"/>
      <c r="D150" s="543"/>
      <c r="E150" s="660"/>
      <c r="F150" s="639"/>
      <c r="G150" s="718"/>
    </row>
    <row r="151" spans="1:16" s="505" customFormat="1" ht="62.5">
      <c r="A151" s="636">
        <f>A149+1</f>
        <v>41</v>
      </c>
      <c r="B151" s="637" t="s">
        <v>911</v>
      </c>
      <c r="C151" s="509" t="s">
        <v>912</v>
      </c>
      <c r="D151" s="543" t="s">
        <v>126</v>
      </c>
      <c r="E151" s="628">
        <v>39</v>
      </c>
      <c r="F151" s="639"/>
      <c r="G151" s="718"/>
    </row>
    <row r="152" spans="1:16" s="505" customFormat="1">
      <c r="B152" s="637"/>
      <c r="C152" s="509"/>
      <c r="D152" s="543"/>
      <c r="E152" s="660"/>
      <c r="F152" s="639"/>
      <c r="G152" s="718"/>
    </row>
    <row r="153" spans="1:16" s="505" customFormat="1" ht="62.5">
      <c r="A153" s="636">
        <f>A151+1</f>
        <v>42</v>
      </c>
      <c r="B153" s="637" t="s">
        <v>913</v>
      </c>
      <c r="C153" s="509" t="s">
        <v>914</v>
      </c>
      <c r="D153" s="543" t="s">
        <v>126</v>
      </c>
      <c r="E153" s="628">
        <v>26</v>
      </c>
      <c r="F153" s="639"/>
      <c r="G153" s="718"/>
    </row>
    <row r="154" spans="1:16" s="505" customFormat="1">
      <c r="B154" s="637"/>
      <c r="C154" s="509"/>
      <c r="D154" s="543"/>
      <c r="E154" s="660"/>
      <c r="F154" s="639"/>
      <c r="G154" s="718"/>
    </row>
    <row r="155" spans="1:16" s="505" customFormat="1" ht="50">
      <c r="A155" s="636">
        <f>A153+1</f>
        <v>43</v>
      </c>
      <c r="B155" s="637" t="s">
        <v>915</v>
      </c>
      <c r="C155" s="509" t="s">
        <v>916</v>
      </c>
      <c r="D155" s="543" t="s">
        <v>834</v>
      </c>
      <c r="E155" s="628">
        <v>2760</v>
      </c>
      <c r="F155" s="639"/>
      <c r="G155" s="718"/>
    </row>
    <row r="156" spans="1:16" s="505" customFormat="1">
      <c r="B156" s="637"/>
      <c r="C156" s="656"/>
      <c r="D156" s="654"/>
      <c r="E156" s="649"/>
      <c r="F156" s="650"/>
      <c r="G156" s="719"/>
    </row>
    <row r="157" spans="1:16" s="505" customFormat="1" ht="25">
      <c r="B157" s="637" t="s">
        <v>1052</v>
      </c>
      <c r="C157" s="656" t="s">
        <v>848</v>
      </c>
      <c r="D157" s="654" t="s">
        <v>834</v>
      </c>
      <c r="E157" s="661">
        <v>12490</v>
      </c>
      <c r="F157" s="658"/>
      <c r="G157" s="719"/>
    </row>
    <row r="158" spans="1:16" s="505" customFormat="1">
      <c r="B158" s="637"/>
      <c r="C158" s="656"/>
      <c r="D158" s="654"/>
      <c r="E158" s="649"/>
      <c r="F158" s="650"/>
      <c r="G158" s="719"/>
    </row>
    <row r="159" spans="1:16" s="505" customFormat="1" ht="37.5">
      <c r="B159" s="637" t="s">
        <v>1053</v>
      </c>
      <c r="C159" s="656" t="s">
        <v>841</v>
      </c>
      <c r="D159" s="654" t="s">
        <v>834</v>
      </c>
      <c r="E159" s="661">
        <v>330</v>
      </c>
      <c r="F159" s="658"/>
      <c r="G159" s="719"/>
    </row>
    <row r="160" spans="1:16" s="505" customFormat="1">
      <c r="B160" s="637"/>
      <c r="C160" s="659"/>
      <c r="D160" s="654"/>
      <c r="E160" s="649"/>
      <c r="F160" s="650"/>
      <c r="G160" s="719"/>
    </row>
    <row r="161" spans="1:16" s="505" customFormat="1" ht="50">
      <c r="A161" s="636">
        <f>A155+1</f>
        <v>44</v>
      </c>
      <c r="B161" s="637" t="s">
        <v>917</v>
      </c>
      <c r="C161" s="655" t="s">
        <v>918</v>
      </c>
      <c r="D161" s="543" t="s">
        <v>834</v>
      </c>
      <c r="E161" s="628">
        <f>24430+7240</f>
        <v>31670</v>
      </c>
      <c r="F161" s="639"/>
      <c r="G161" s="718"/>
      <c r="H161" s="640"/>
    </row>
    <row r="162" spans="1:16" s="505" customFormat="1">
      <c r="B162" s="637"/>
      <c r="C162" s="659"/>
      <c r="D162" s="543"/>
      <c r="E162" s="644"/>
      <c r="F162" s="650"/>
      <c r="G162" s="719"/>
    </row>
    <row r="163" spans="1:16" s="505" customFormat="1" ht="25">
      <c r="A163" s="668"/>
      <c r="B163" s="637" t="s">
        <v>1054</v>
      </c>
      <c r="C163" s="656" t="s">
        <v>848</v>
      </c>
      <c r="D163" s="654" t="s">
        <v>834</v>
      </c>
      <c r="E163" s="661">
        <f>21430+6860</f>
        <v>28290</v>
      </c>
      <c r="F163" s="658"/>
      <c r="G163" s="719"/>
    </row>
    <row r="164" spans="1:16" s="505" customFormat="1">
      <c r="B164" s="637"/>
      <c r="C164" s="656"/>
      <c r="D164" s="654"/>
      <c r="E164" s="657"/>
      <c r="F164" s="650"/>
      <c r="G164" s="719"/>
    </row>
    <row r="165" spans="1:16" s="505" customFormat="1" ht="37.5">
      <c r="B165" s="637" t="s">
        <v>1055</v>
      </c>
      <c r="C165" s="656" t="s">
        <v>841</v>
      </c>
      <c r="D165" s="654" t="s">
        <v>834</v>
      </c>
      <c r="E165" s="661">
        <f>840+6920</f>
        <v>7760</v>
      </c>
      <c r="F165" s="658"/>
      <c r="G165" s="719"/>
    </row>
    <row r="166" spans="1:16" s="505" customFormat="1">
      <c r="B166" s="637"/>
      <c r="C166" s="659"/>
      <c r="D166" s="654"/>
      <c r="E166" s="657"/>
      <c r="F166" s="650"/>
      <c r="G166" s="719"/>
    </row>
    <row r="167" spans="1:16" s="505" customFormat="1" ht="62.5">
      <c r="A167" s="636">
        <f>A161+1</f>
        <v>45</v>
      </c>
      <c r="B167" s="637" t="s">
        <v>919</v>
      </c>
      <c r="C167" s="659" t="s">
        <v>920</v>
      </c>
      <c r="D167" s="543" t="s">
        <v>834</v>
      </c>
      <c r="E167" s="628">
        <v>2500</v>
      </c>
      <c r="F167" s="639"/>
      <c r="G167" s="717"/>
      <c r="O167" s="670"/>
      <c r="P167" s="640"/>
    </row>
    <row r="168" spans="1:16" s="505" customFormat="1">
      <c r="A168" s="663"/>
      <c r="B168" s="637"/>
      <c r="C168" s="509"/>
      <c r="D168" s="543"/>
      <c r="E168" s="644"/>
      <c r="F168" s="645"/>
      <c r="G168" s="718"/>
      <c r="O168" s="670"/>
      <c r="P168" s="640"/>
    </row>
    <row r="169" spans="1:16" s="505" customFormat="1" ht="50">
      <c r="A169" s="636">
        <f>A167+1</f>
        <v>46</v>
      </c>
      <c r="B169" s="637" t="s">
        <v>921</v>
      </c>
      <c r="C169" s="509" t="s">
        <v>922</v>
      </c>
      <c r="D169" s="543" t="s">
        <v>834</v>
      </c>
      <c r="E169" s="628">
        <v>59790</v>
      </c>
      <c r="F169" s="639"/>
      <c r="G169" s="718"/>
      <c r="O169" s="670"/>
      <c r="P169" s="640"/>
    </row>
    <row r="170" spans="1:16" s="505" customFormat="1">
      <c r="A170" s="663"/>
      <c r="B170" s="637"/>
      <c r="C170" s="509"/>
      <c r="D170" s="543"/>
      <c r="E170" s="644"/>
      <c r="F170" s="645"/>
      <c r="G170" s="718"/>
      <c r="O170" s="670"/>
      <c r="P170" s="640"/>
    </row>
    <row r="171" spans="1:16" s="505" customFormat="1" ht="62.5">
      <c r="A171" s="636">
        <f>A169+1</f>
        <v>47</v>
      </c>
      <c r="B171" s="637" t="s">
        <v>923</v>
      </c>
      <c r="C171" s="509" t="s">
        <v>924</v>
      </c>
      <c r="D171" s="543" t="s">
        <v>834</v>
      </c>
      <c r="E171" s="628">
        <v>21020</v>
      </c>
      <c r="F171" s="639"/>
      <c r="G171" s="718"/>
      <c r="O171" s="670"/>
      <c r="P171" s="640"/>
    </row>
    <row r="172" spans="1:16" s="505" customFormat="1">
      <c r="A172" s="663"/>
      <c r="B172" s="637"/>
      <c r="C172" s="509"/>
      <c r="D172" s="543"/>
      <c r="E172" s="644"/>
      <c r="F172" s="645"/>
      <c r="G172" s="718"/>
      <c r="O172" s="670"/>
      <c r="P172" s="640"/>
    </row>
    <row r="173" spans="1:16" s="505" customFormat="1" ht="37.5">
      <c r="A173" s="636">
        <f>A171+1</f>
        <v>48</v>
      </c>
      <c r="B173" s="637" t="s">
        <v>925</v>
      </c>
      <c r="C173" s="659" t="s">
        <v>926</v>
      </c>
      <c r="D173" s="543" t="s">
        <v>834</v>
      </c>
      <c r="E173" s="628">
        <v>1650</v>
      </c>
      <c r="F173" s="628"/>
      <c r="G173" s="718"/>
      <c r="H173" s="660"/>
    </row>
    <row r="174" spans="1:16" s="505" customFormat="1">
      <c r="A174" s="663"/>
      <c r="B174" s="637"/>
      <c r="C174" s="659"/>
      <c r="D174" s="543"/>
      <c r="E174" s="644"/>
      <c r="F174" s="645"/>
      <c r="G174" s="718"/>
    </row>
    <row r="175" spans="1:16" s="505" customFormat="1" ht="50">
      <c r="A175" s="636">
        <f>A173+1</f>
        <v>49</v>
      </c>
      <c r="B175" s="637" t="s">
        <v>927</v>
      </c>
      <c r="C175" s="562" t="s">
        <v>928</v>
      </c>
      <c r="D175" s="543" t="s">
        <v>353</v>
      </c>
      <c r="E175" s="628">
        <v>2100</v>
      </c>
      <c r="F175" s="639"/>
      <c r="G175" s="717"/>
    </row>
    <row r="176" spans="1:16" s="505" customFormat="1">
      <c r="A176" s="663"/>
      <c r="B176" s="637"/>
      <c r="C176" s="659"/>
      <c r="D176" s="543"/>
      <c r="E176" s="644"/>
      <c r="F176" s="645"/>
      <c r="G176" s="718"/>
    </row>
    <row r="177" spans="1:15" s="505" customFormat="1" ht="50">
      <c r="A177" s="636">
        <f>A175+1</f>
        <v>50</v>
      </c>
      <c r="B177" s="637" t="s">
        <v>929</v>
      </c>
      <c r="C177" s="562" t="s">
        <v>930</v>
      </c>
      <c r="D177" s="543" t="s">
        <v>896</v>
      </c>
      <c r="E177" s="628">
        <v>1670</v>
      </c>
      <c r="F177" s="639"/>
      <c r="G177" s="718"/>
    </row>
    <row r="178" spans="1:15" s="505" customFormat="1">
      <c r="A178" s="663"/>
      <c r="B178" s="671"/>
      <c r="C178" s="562"/>
      <c r="D178" s="543"/>
      <c r="E178" s="660"/>
      <c r="F178" s="639"/>
      <c r="G178" s="718"/>
    </row>
    <row r="179" spans="1:15" s="505" customFormat="1" ht="50">
      <c r="A179" s="636">
        <f>A177+1</f>
        <v>51</v>
      </c>
      <c r="B179" s="637" t="s">
        <v>931</v>
      </c>
      <c r="C179" s="509" t="s">
        <v>932</v>
      </c>
      <c r="D179" s="543" t="s">
        <v>13</v>
      </c>
      <c r="E179" s="628">
        <v>15230</v>
      </c>
      <c r="F179" s="639"/>
      <c r="G179" s="718"/>
      <c r="O179" s="672"/>
    </row>
    <row r="180" spans="1:15" s="505" customFormat="1">
      <c r="A180" s="663"/>
      <c r="B180" s="671"/>
      <c r="C180" s="509"/>
      <c r="D180" s="543"/>
      <c r="E180" s="660"/>
      <c r="F180" s="639"/>
      <c r="G180" s="718"/>
      <c r="O180" s="672"/>
    </row>
    <row r="181" spans="1:15" s="505" customFormat="1" ht="93.65" customHeight="1">
      <c r="A181" s="636">
        <f>A179+1</f>
        <v>52</v>
      </c>
      <c r="B181" s="637" t="s">
        <v>933</v>
      </c>
      <c r="C181" s="509" t="s">
        <v>934</v>
      </c>
      <c r="D181" s="543" t="s">
        <v>896</v>
      </c>
      <c r="E181" s="628">
        <v>240</v>
      </c>
      <c r="F181" s="639"/>
      <c r="G181" s="718"/>
      <c r="O181" s="672"/>
    </row>
    <row r="182" spans="1:15" s="505" customFormat="1">
      <c r="A182" s="663"/>
      <c r="B182" s="671"/>
      <c r="C182" s="509"/>
      <c r="D182" s="543"/>
      <c r="E182" s="660"/>
      <c r="F182" s="639"/>
      <c r="G182" s="718"/>
      <c r="O182" s="672"/>
    </row>
    <row r="183" spans="1:15" s="505" customFormat="1" ht="87.5">
      <c r="A183" s="636">
        <f>A181+1</f>
        <v>53</v>
      </c>
      <c r="B183" s="637" t="s">
        <v>935</v>
      </c>
      <c r="C183" s="509" t="s">
        <v>936</v>
      </c>
      <c r="D183" s="543" t="s">
        <v>896</v>
      </c>
      <c r="E183" s="628">
        <v>270</v>
      </c>
      <c r="F183" s="639"/>
      <c r="G183" s="718"/>
      <c r="O183" s="672"/>
    </row>
    <row r="184" spans="1:15" s="505" customFormat="1">
      <c r="A184" s="663"/>
      <c r="B184" s="671"/>
      <c r="C184" s="509"/>
      <c r="D184" s="543"/>
      <c r="E184" s="660"/>
      <c r="F184" s="639"/>
      <c r="G184" s="718"/>
      <c r="O184" s="672"/>
    </row>
    <row r="185" spans="1:15" s="673" customFormat="1" ht="62.5">
      <c r="A185" s="636">
        <f>A183+1</f>
        <v>54</v>
      </c>
      <c r="B185" s="637" t="s">
        <v>937</v>
      </c>
      <c r="C185" s="509" t="s">
        <v>938</v>
      </c>
      <c r="D185" s="543" t="s">
        <v>896</v>
      </c>
      <c r="E185" s="628">
        <v>14850</v>
      </c>
      <c r="F185" s="639"/>
      <c r="G185" s="718"/>
    </row>
    <row r="186" spans="1:15" s="673" customFormat="1">
      <c r="A186" s="663"/>
      <c r="B186" s="637"/>
      <c r="C186" s="509"/>
      <c r="D186" s="543"/>
      <c r="E186" s="660"/>
      <c r="F186" s="639"/>
      <c r="G186" s="718"/>
    </row>
    <row r="187" spans="1:15" s="673" customFormat="1" ht="100">
      <c r="A187" s="636">
        <f>A185+1</f>
        <v>55</v>
      </c>
      <c r="B187" s="637" t="s">
        <v>939</v>
      </c>
      <c r="C187" s="562" t="s">
        <v>940</v>
      </c>
      <c r="D187" s="543" t="s">
        <v>353</v>
      </c>
      <c r="E187" s="628">
        <v>260</v>
      </c>
      <c r="F187" s="639"/>
      <c r="G187" s="718"/>
    </row>
    <row r="188" spans="1:15" s="673" customFormat="1">
      <c r="A188" s="663"/>
      <c r="B188" s="637"/>
      <c r="C188" s="562"/>
      <c r="D188" s="543"/>
      <c r="E188" s="660"/>
      <c r="F188" s="639"/>
      <c r="G188" s="718"/>
    </row>
    <row r="189" spans="1:15" s="673" customFormat="1" ht="112.5">
      <c r="A189" s="636">
        <f>A187+1</f>
        <v>56</v>
      </c>
      <c r="B189" s="637" t="s">
        <v>941</v>
      </c>
      <c r="C189" s="638" t="s">
        <v>942</v>
      </c>
      <c r="D189" s="543" t="s">
        <v>825</v>
      </c>
      <c r="E189" s="628">
        <v>4750</v>
      </c>
      <c r="F189" s="639"/>
      <c r="G189" s="717"/>
    </row>
    <row r="190" spans="1:15" s="673" customFormat="1">
      <c r="A190" s="663"/>
      <c r="B190" s="637"/>
      <c r="C190" s="562"/>
      <c r="D190" s="543"/>
      <c r="E190" s="660"/>
      <c r="F190" s="639"/>
      <c r="G190" s="718"/>
    </row>
    <row r="191" spans="1:15" s="505" customFormat="1" ht="37.5">
      <c r="A191" s="636">
        <f>A189+1</f>
        <v>57</v>
      </c>
      <c r="B191" s="637" t="s">
        <v>943</v>
      </c>
      <c r="C191" s="638" t="s">
        <v>944</v>
      </c>
      <c r="D191" s="543"/>
      <c r="E191" s="660"/>
      <c r="F191" s="639"/>
      <c r="G191" s="718"/>
    </row>
    <row r="192" spans="1:15" s="505" customFormat="1">
      <c r="A192" s="642"/>
      <c r="B192" s="637"/>
      <c r="C192" s="562"/>
      <c r="D192" s="543"/>
      <c r="E192" s="628"/>
      <c r="F192" s="639"/>
      <c r="G192" s="718"/>
    </row>
    <row r="193" spans="1:16" s="505" customFormat="1">
      <c r="A193" s="642"/>
      <c r="B193" s="637"/>
      <c r="C193" s="562" t="s">
        <v>945</v>
      </c>
      <c r="D193" s="543" t="s">
        <v>825</v>
      </c>
      <c r="E193" s="628">
        <f>10800*0.4</f>
        <v>4320</v>
      </c>
      <c r="F193" s="639"/>
      <c r="G193" s="718"/>
    </row>
    <row r="194" spans="1:16" s="505" customFormat="1">
      <c r="A194" s="642"/>
      <c r="B194" s="637"/>
      <c r="C194" s="562"/>
      <c r="D194" s="543"/>
      <c r="E194" s="660"/>
      <c r="F194" s="639"/>
      <c r="G194" s="718"/>
    </row>
    <row r="195" spans="1:16" s="505" customFormat="1">
      <c r="A195" s="642"/>
      <c r="B195" s="637"/>
      <c r="C195" s="562" t="s">
        <v>946</v>
      </c>
      <c r="D195" s="543" t="s">
        <v>825</v>
      </c>
      <c r="E195" s="628">
        <f>10800*0.6</f>
        <v>6480</v>
      </c>
      <c r="F195" s="639"/>
      <c r="G195" s="718"/>
    </row>
    <row r="196" spans="1:16" s="505" customFormat="1">
      <c r="A196" s="642"/>
      <c r="B196" s="637"/>
      <c r="C196" s="562"/>
      <c r="D196" s="543"/>
      <c r="E196" s="644"/>
      <c r="F196" s="645"/>
      <c r="G196" s="718"/>
    </row>
    <row r="197" spans="1:16" s="502" customFormat="1" ht="13">
      <c r="A197" s="735" t="s">
        <v>947</v>
      </c>
      <c r="B197" s="736"/>
      <c r="C197" s="737" t="s">
        <v>1029</v>
      </c>
      <c r="D197" s="738"/>
      <c r="E197" s="739"/>
      <c r="F197" s="740"/>
      <c r="G197" s="741"/>
    </row>
    <row r="198" spans="1:16" s="505" customFormat="1" ht="13">
      <c r="B198" s="633"/>
      <c r="C198" s="634"/>
      <c r="D198" s="554"/>
      <c r="E198" s="630"/>
      <c r="F198" s="635"/>
      <c r="G198" s="716"/>
    </row>
    <row r="199" spans="1:16" s="505" customFormat="1" ht="145.15" customHeight="1">
      <c r="A199" s="636">
        <f>A191+1</f>
        <v>58</v>
      </c>
      <c r="B199" s="637" t="s">
        <v>824</v>
      </c>
      <c r="C199" s="638" t="s">
        <v>686</v>
      </c>
      <c r="D199" s="543" t="s">
        <v>825</v>
      </c>
      <c r="E199" s="660">
        <v>1090</v>
      </c>
      <c r="F199" s="639"/>
      <c r="G199" s="718"/>
      <c r="H199" s="640"/>
      <c r="O199" s="641"/>
      <c r="P199" s="543"/>
    </row>
    <row r="200" spans="1:16" s="505" customFormat="1">
      <c r="A200" s="642"/>
      <c r="B200" s="637"/>
      <c r="C200" s="643"/>
      <c r="D200" s="543"/>
      <c r="E200" s="644"/>
      <c r="F200" s="645"/>
      <c r="G200" s="718"/>
      <c r="P200" s="543"/>
    </row>
    <row r="201" spans="1:16" s="505" customFormat="1" ht="75">
      <c r="A201" s="636">
        <f>A199+1</f>
        <v>59</v>
      </c>
      <c r="B201" s="637" t="s">
        <v>826</v>
      </c>
      <c r="C201" s="638" t="s">
        <v>827</v>
      </c>
      <c r="D201" s="543" t="s">
        <v>825</v>
      </c>
      <c r="E201" s="660">
        <v>200</v>
      </c>
      <c r="F201" s="639"/>
      <c r="G201" s="717"/>
      <c r="P201" s="543"/>
    </row>
    <row r="202" spans="1:16" s="505" customFormat="1">
      <c r="A202" s="647"/>
      <c r="B202" s="637"/>
      <c r="C202" s="643"/>
      <c r="D202" s="648"/>
      <c r="E202" s="649"/>
      <c r="F202" s="650"/>
      <c r="G202" s="719"/>
      <c r="P202" s="652"/>
    </row>
    <row r="203" spans="1:16" s="505" customFormat="1" ht="79.150000000000006" customHeight="1">
      <c r="A203" s="636">
        <f>A201+1</f>
        <v>60</v>
      </c>
      <c r="B203" s="637" t="s">
        <v>828</v>
      </c>
      <c r="C203" s="653" t="s">
        <v>948</v>
      </c>
      <c r="D203" s="543" t="s">
        <v>825</v>
      </c>
      <c r="E203" s="660">
        <v>20</v>
      </c>
      <c r="F203" s="639"/>
      <c r="G203" s="718"/>
      <c r="P203" s="543"/>
    </row>
    <row r="204" spans="1:16" s="505" customFormat="1">
      <c r="A204" s="647"/>
      <c r="B204" s="637"/>
      <c r="C204" s="643"/>
      <c r="D204" s="648"/>
      <c r="E204" s="649"/>
      <c r="F204" s="650"/>
      <c r="G204" s="719"/>
      <c r="P204" s="652"/>
    </row>
    <row r="205" spans="1:16" s="505" customFormat="1" ht="62.5">
      <c r="A205" s="636">
        <f>A203+1</f>
        <v>61</v>
      </c>
      <c r="B205" s="637" t="s">
        <v>830</v>
      </c>
      <c r="C205" s="653" t="s">
        <v>831</v>
      </c>
      <c r="D205" s="543" t="s">
        <v>825</v>
      </c>
      <c r="E205" s="660">
        <v>80</v>
      </c>
      <c r="F205" s="639"/>
      <c r="G205" s="718"/>
      <c r="P205" s="654"/>
    </row>
    <row r="206" spans="1:16" s="505" customFormat="1">
      <c r="A206" s="647"/>
      <c r="B206" s="637"/>
      <c r="D206" s="543"/>
      <c r="E206" s="644"/>
      <c r="F206" s="650"/>
      <c r="G206" s="719"/>
      <c r="P206" s="652"/>
    </row>
    <row r="207" spans="1:16" s="505" customFormat="1" ht="37.5">
      <c r="A207" s="636">
        <f>A205+1</f>
        <v>62</v>
      </c>
      <c r="B207" s="637" t="s">
        <v>835</v>
      </c>
      <c r="C207" s="562" t="s">
        <v>836</v>
      </c>
      <c r="D207" s="543" t="s">
        <v>834</v>
      </c>
      <c r="E207" s="660">
        <f>4*670</f>
        <v>2680</v>
      </c>
      <c r="F207" s="639"/>
      <c r="G207" s="718"/>
      <c r="P207" s="654"/>
    </row>
    <row r="208" spans="1:16" s="505" customFormat="1">
      <c r="A208" s="647"/>
      <c r="B208" s="637"/>
      <c r="C208" s="562"/>
      <c r="D208" s="543"/>
      <c r="E208" s="644"/>
      <c r="F208" s="645"/>
      <c r="G208" s="718"/>
      <c r="P208" s="654"/>
    </row>
    <row r="209" spans="1:16" s="505" customFormat="1" ht="54" customHeight="1">
      <c r="A209" s="636">
        <f>A207+1</f>
        <v>63</v>
      </c>
      <c r="B209" s="637" t="s">
        <v>837</v>
      </c>
      <c r="C209" s="562" t="s">
        <v>838</v>
      </c>
      <c r="D209" s="543" t="s">
        <v>834</v>
      </c>
      <c r="E209" s="660">
        <v>170</v>
      </c>
      <c r="F209" s="639"/>
      <c r="G209" s="718"/>
      <c r="P209" s="654"/>
    </row>
    <row r="210" spans="1:16" s="505" customFormat="1">
      <c r="A210" s="647"/>
      <c r="B210" s="637"/>
      <c r="C210" s="562"/>
      <c r="D210" s="543"/>
      <c r="E210" s="644"/>
      <c r="F210" s="645"/>
      <c r="G210" s="718"/>
      <c r="P210" s="654"/>
    </row>
    <row r="211" spans="1:16" s="505" customFormat="1" ht="62.5">
      <c r="A211" s="636">
        <f>A209+1</f>
        <v>64</v>
      </c>
      <c r="B211" s="637" t="s">
        <v>842</v>
      </c>
      <c r="C211" s="655" t="s">
        <v>843</v>
      </c>
      <c r="D211" s="543" t="s">
        <v>825</v>
      </c>
      <c r="E211" s="660">
        <v>25</v>
      </c>
      <c r="F211" s="639"/>
      <c r="G211" s="718"/>
      <c r="P211" s="654"/>
    </row>
    <row r="212" spans="1:16" s="505" customFormat="1">
      <c r="A212" s="647"/>
      <c r="B212" s="637"/>
      <c r="C212" s="638"/>
      <c r="D212" s="543"/>
      <c r="E212" s="644"/>
      <c r="F212" s="650"/>
      <c r="G212" s="719"/>
    </row>
    <row r="213" spans="1:16" s="505" customFormat="1" ht="87.5">
      <c r="A213" s="636">
        <f>A211+1</f>
        <v>65</v>
      </c>
      <c r="B213" s="637" t="s">
        <v>949</v>
      </c>
      <c r="C213" s="655" t="s">
        <v>950</v>
      </c>
      <c r="D213" s="543" t="s">
        <v>825</v>
      </c>
      <c r="E213" s="644">
        <v>40</v>
      </c>
      <c r="F213" s="639"/>
      <c r="G213" s="718"/>
      <c r="P213" s="654"/>
    </row>
    <row r="214" spans="1:16" s="505" customFormat="1">
      <c r="A214" s="647"/>
      <c r="B214" s="637"/>
      <c r="C214" s="638"/>
      <c r="D214" s="543"/>
      <c r="E214" s="644"/>
      <c r="F214" s="650"/>
      <c r="G214" s="719"/>
    </row>
    <row r="215" spans="1:16" s="505" customFormat="1" ht="75">
      <c r="A215" s="636">
        <f>A213+1</f>
        <v>66</v>
      </c>
      <c r="B215" s="637" t="s">
        <v>846</v>
      </c>
      <c r="C215" s="659" t="s">
        <v>847</v>
      </c>
      <c r="D215" s="543" t="s">
        <v>825</v>
      </c>
      <c r="E215" s="660">
        <v>300</v>
      </c>
      <c r="F215" s="639"/>
      <c r="G215" s="718"/>
      <c r="P215" s="654"/>
    </row>
    <row r="216" spans="1:16" s="505" customFormat="1">
      <c r="A216" s="647"/>
      <c r="B216" s="637"/>
      <c r="C216" s="643"/>
      <c r="D216" s="648"/>
      <c r="E216" s="649"/>
      <c r="F216" s="650"/>
      <c r="G216" s="719"/>
    </row>
    <row r="217" spans="1:16" s="505" customFormat="1" ht="75">
      <c r="A217" s="636">
        <f>A215+1</f>
        <v>67</v>
      </c>
      <c r="B217" s="637" t="s">
        <v>849</v>
      </c>
      <c r="C217" s="659" t="s">
        <v>850</v>
      </c>
      <c r="D217" s="543" t="s">
        <v>825</v>
      </c>
      <c r="E217" s="660">
        <v>50</v>
      </c>
      <c r="F217" s="639"/>
      <c r="G217" s="718"/>
    </row>
    <row r="218" spans="1:16" s="505" customFormat="1">
      <c r="A218" s="647"/>
      <c r="B218" s="637"/>
      <c r="C218" s="509"/>
      <c r="D218" s="648"/>
      <c r="E218" s="649"/>
      <c r="F218" s="650"/>
      <c r="G218" s="719"/>
    </row>
    <row r="219" spans="1:16" s="505" customFormat="1" ht="113.5">
      <c r="A219" s="636">
        <f>A217+1</f>
        <v>68</v>
      </c>
      <c r="B219" s="637" t="s">
        <v>851</v>
      </c>
      <c r="C219" s="509" t="s">
        <v>852</v>
      </c>
      <c r="D219" s="543" t="s">
        <v>825</v>
      </c>
      <c r="E219" s="660">
        <v>260</v>
      </c>
      <c r="F219" s="639"/>
      <c r="G219" s="718"/>
    </row>
    <row r="220" spans="1:16" s="505" customFormat="1">
      <c r="B220" s="637"/>
      <c r="D220" s="543"/>
      <c r="E220" s="644"/>
      <c r="F220" s="650"/>
      <c r="G220" s="719"/>
    </row>
    <row r="221" spans="1:16" s="505" customFormat="1" ht="127">
      <c r="A221" s="636">
        <f>A219+1</f>
        <v>69</v>
      </c>
      <c r="B221" s="637" t="s">
        <v>853</v>
      </c>
      <c r="C221" s="562" t="s">
        <v>854</v>
      </c>
      <c r="D221" s="543" t="s">
        <v>825</v>
      </c>
      <c r="E221" s="660">
        <v>55</v>
      </c>
      <c r="F221" s="639"/>
      <c r="G221" s="718"/>
    </row>
    <row r="222" spans="1:16" s="505" customFormat="1">
      <c r="B222" s="637"/>
      <c r="C222" s="562"/>
      <c r="D222" s="543"/>
      <c r="E222" s="644"/>
      <c r="F222" s="645"/>
      <c r="G222" s="718"/>
    </row>
    <row r="223" spans="1:16" s="505" customFormat="1" ht="118.9" customHeight="1">
      <c r="A223" s="636">
        <f>A221+1</f>
        <v>70</v>
      </c>
      <c r="B223" s="637" t="s">
        <v>855</v>
      </c>
      <c r="C223" s="562" t="s">
        <v>856</v>
      </c>
      <c r="D223" s="543" t="s">
        <v>825</v>
      </c>
      <c r="E223" s="660">
        <v>85</v>
      </c>
      <c r="F223" s="639"/>
      <c r="G223" s="718"/>
    </row>
    <row r="224" spans="1:16" s="505" customFormat="1">
      <c r="B224" s="637"/>
      <c r="C224" s="562"/>
      <c r="D224" s="543"/>
      <c r="E224" s="644"/>
      <c r="F224" s="645"/>
      <c r="G224" s="718"/>
    </row>
    <row r="225" spans="1:15" s="505" customFormat="1" ht="126">
      <c r="A225" s="636">
        <f>A223+1</f>
        <v>71</v>
      </c>
      <c r="B225" s="637" t="s">
        <v>857</v>
      </c>
      <c r="C225" s="562" t="s">
        <v>858</v>
      </c>
      <c r="D225" s="543" t="s">
        <v>825</v>
      </c>
      <c r="E225" s="660">
        <v>110</v>
      </c>
      <c r="F225" s="639"/>
      <c r="G225" s="718"/>
    </row>
    <row r="226" spans="1:15" s="505" customFormat="1">
      <c r="B226" s="637"/>
      <c r="C226" s="656"/>
      <c r="D226" s="654"/>
      <c r="E226" s="649"/>
      <c r="F226" s="645"/>
      <c r="G226" s="719"/>
    </row>
    <row r="227" spans="1:15" s="505" customFormat="1" ht="131.5" customHeight="1">
      <c r="A227" s="636">
        <f>A225+1</f>
        <v>72</v>
      </c>
      <c r="B227" s="637" t="s">
        <v>951</v>
      </c>
      <c r="C227" s="562" t="s">
        <v>952</v>
      </c>
      <c r="D227" s="543" t="s">
        <v>825</v>
      </c>
      <c r="E227" s="660">
        <v>20</v>
      </c>
      <c r="F227" s="639"/>
      <c r="G227" s="718"/>
      <c r="O227" s="662"/>
    </row>
    <row r="228" spans="1:15" s="505" customFormat="1">
      <c r="A228" s="642"/>
      <c r="B228" s="637"/>
      <c r="C228" s="562"/>
      <c r="D228" s="543"/>
      <c r="E228" s="644"/>
      <c r="F228" s="645"/>
      <c r="G228" s="718"/>
      <c r="O228" s="662"/>
    </row>
    <row r="229" spans="1:15" s="505" customFormat="1" ht="138.5">
      <c r="A229" s="636">
        <f>A227+1</f>
        <v>73</v>
      </c>
      <c r="B229" s="637" t="s">
        <v>861</v>
      </c>
      <c r="C229" s="562" t="s">
        <v>862</v>
      </c>
      <c r="D229" s="543" t="s">
        <v>825</v>
      </c>
      <c r="E229" s="660">
        <v>65</v>
      </c>
      <c r="F229" s="639"/>
      <c r="G229" s="718"/>
      <c r="O229" s="640"/>
    </row>
    <row r="230" spans="1:15" s="505" customFormat="1">
      <c r="B230" s="637"/>
      <c r="C230" s="656"/>
      <c r="D230" s="654"/>
      <c r="E230" s="649"/>
      <c r="F230" s="650"/>
      <c r="G230" s="719"/>
    </row>
    <row r="231" spans="1:15" s="505" customFormat="1" ht="133.15" customHeight="1">
      <c r="A231" s="636">
        <f>A229+1</f>
        <v>74</v>
      </c>
      <c r="B231" s="637" t="s">
        <v>867</v>
      </c>
      <c r="C231" s="562" t="s">
        <v>868</v>
      </c>
      <c r="D231" s="543" t="s">
        <v>825</v>
      </c>
      <c r="E231" s="660">
        <v>80</v>
      </c>
      <c r="F231" s="639"/>
      <c r="G231" s="718"/>
    </row>
    <row r="232" spans="1:15" s="505" customFormat="1">
      <c r="B232" s="637"/>
      <c r="C232" s="562"/>
      <c r="D232" s="654"/>
      <c r="E232" s="649"/>
      <c r="F232" s="650"/>
      <c r="G232" s="719"/>
    </row>
    <row r="233" spans="1:15" s="505" customFormat="1" ht="137.5">
      <c r="A233" s="636">
        <f>A231+1</f>
        <v>75</v>
      </c>
      <c r="B233" s="637" t="s">
        <v>874</v>
      </c>
      <c r="C233" s="562" t="s">
        <v>875</v>
      </c>
      <c r="D233" s="543" t="s">
        <v>876</v>
      </c>
      <c r="E233" s="660">
        <f>2.28*1000</f>
        <v>2280</v>
      </c>
      <c r="F233" s="639"/>
      <c r="G233" s="718"/>
    </row>
    <row r="234" spans="1:15" s="505" customFormat="1">
      <c r="B234" s="637"/>
      <c r="C234" s="656"/>
      <c r="D234" s="654"/>
      <c r="E234" s="649"/>
      <c r="F234" s="650"/>
      <c r="G234" s="719"/>
    </row>
    <row r="235" spans="1:15" s="505" customFormat="1" ht="62.5">
      <c r="A235" s="636">
        <f>A233+1</f>
        <v>76</v>
      </c>
      <c r="B235" s="637" t="s">
        <v>877</v>
      </c>
      <c r="C235" s="562" t="s">
        <v>878</v>
      </c>
      <c r="D235" s="543" t="s">
        <v>876</v>
      </c>
      <c r="E235" s="660">
        <f>0.64*1000</f>
        <v>640</v>
      </c>
      <c r="F235" s="639"/>
      <c r="G235" s="718"/>
      <c r="O235" s="640"/>
    </row>
    <row r="236" spans="1:15" s="505" customFormat="1">
      <c r="A236" s="502"/>
      <c r="B236" s="637"/>
      <c r="C236" s="656"/>
      <c r="D236" s="654"/>
      <c r="E236" s="669"/>
      <c r="F236" s="650"/>
      <c r="G236" s="719"/>
    </row>
    <row r="237" spans="1:15" s="505" customFormat="1" ht="100">
      <c r="A237" s="636">
        <f>A235+1</f>
        <v>77</v>
      </c>
      <c r="B237" s="637" t="s">
        <v>879</v>
      </c>
      <c r="C237" s="562" t="s">
        <v>880</v>
      </c>
      <c r="D237" s="543" t="s">
        <v>834</v>
      </c>
      <c r="E237" s="669">
        <v>170</v>
      </c>
      <c r="F237" s="639"/>
      <c r="G237" s="718"/>
    </row>
    <row r="238" spans="1:15" s="505" customFormat="1">
      <c r="A238" s="502"/>
      <c r="B238" s="637"/>
      <c r="C238" s="656"/>
      <c r="D238" s="654"/>
      <c r="E238" s="649"/>
      <c r="F238" s="650"/>
      <c r="G238" s="719"/>
    </row>
    <row r="239" spans="1:15" s="505" customFormat="1" ht="50">
      <c r="A239" s="636">
        <f>A237+1</f>
        <v>78</v>
      </c>
      <c r="B239" s="637" t="s">
        <v>881</v>
      </c>
      <c r="C239" s="562" t="s">
        <v>882</v>
      </c>
      <c r="D239" s="543" t="s">
        <v>825</v>
      </c>
      <c r="E239" s="669">
        <v>105</v>
      </c>
      <c r="F239" s="639"/>
      <c r="G239" s="718"/>
    </row>
    <row r="240" spans="1:15" s="505" customFormat="1">
      <c r="A240" s="502"/>
      <c r="B240" s="637"/>
      <c r="C240" s="656"/>
      <c r="D240" s="654"/>
      <c r="E240" s="649"/>
      <c r="F240" s="650"/>
      <c r="G240" s="719"/>
    </row>
    <row r="241" spans="1:16" s="505" customFormat="1" ht="132.65" customHeight="1">
      <c r="A241" s="636">
        <f>A239+1</f>
        <v>79</v>
      </c>
      <c r="B241" s="637" t="s">
        <v>888</v>
      </c>
      <c r="C241" s="655" t="s">
        <v>889</v>
      </c>
      <c r="D241" s="543" t="s">
        <v>887</v>
      </c>
      <c r="E241" s="669">
        <v>30</v>
      </c>
      <c r="F241" s="639"/>
      <c r="G241" s="718"/>
    </row>
    <row r="242" spans="1:16" s="505" customFormat="1">
      <c r="B242" s="637"/>
      <c r="C242" s="659"/>
      <c r="D242" s="543"/>
      <c r="E242" s="644"/>
      <c r="F242" s="650"/>
      <c r="G242" s="719"/>
    </row>
    <row r="243" spans="1:16" s="505" customFormat="1" ht="25">
      <c r="A243" s="636">
        <f>A241+1</f>
        <v>80</v>
      </c>
      <c r="B243" s="637" t="s">
        <v>890</v>
      </c>
      <c r="C243" s="655" t="s">
        <v>891</v>
      </c>
      <c r="D243" s="543" t="s">
        <v>27</v>
      </c>
      <c r="E243" s="669">
        <v>20</v>
      </c>
      <c r="F243" s="639"/>
      <c r="G243" s="718"/>
    </row>
    <row r="244" spans="1:16" s="505" customFormat="1">
      <c r="A244" s="642"/>
      <c r="B244" s="637"/>
      <c r="C244" s="655"/>
      <c r="D244" s="543"/>
      <c r="E244" s="644"/>
      <c r="F244" s="645"/>
      <c r="G244" s="718"/>
    </row>
    <row r="245" spans="1:16" s="505" customFormat="1" ht="137.5">
      <c r="A245" s="636">
        <f>A243+1</f>
        <v>81</v>
      </c>
      <c r="B245" s="637" t="s">
        <v>892</v>
      </c>
      <c r="C245" s="509" t="s">
        <v>893</v>
      </c>
      <c r="D245" s="543" t="s">
        <v>887</v>
      </c>
      <c r="E245" s="628">
        <v>170</v>
      </c>
      <c r="F245" s="639"/>
      <c r="G245" s="717"/>
    </row>
    <row r="246" spans="1:16" s="505" customFormat="1">
      <c r="A246" s="642"/>
      <c r="B246" s="637"/>
      <c r="C246" s="655"/>
      <c r="D246" s="543"/>
      <c r="E246" s="644"/>
      <c r="F246" s="645"/>
      <c r="G246" s="718"/>
    </row>
    <row r="247" spans="1:16" s="505" customFormat="1" ht="100">
      <c r="A247" s="636">
        <f>A245+1</f>
        <v>82</v>
      </c>
      <c r="B247" s="637" t="s">
        <v>897</v>
      </c>
      <c r="C247" s="509" t="s">
        <v>898</v>
      </c>
      <c r="D247" s="543" t="s">
        <v>887</v>
      </c>
      <c r="E247" s="628">
        <v>250</v>
      </c>
      <c r="F247" s="639"/>
      <c r="G247" s="718"/>
    </row>
    <row r="248" spans="1:16" s="505" customFormat="1">
      <c r="A248" s="642"/>
      <c r="B248" s="637"/>
      <c r="C248" s="655"/>
      <c r="D248" s="543"/>
      <c r="E248" s="628"/>
      <c r="F248" s="645"/>
      <c r="G248" s="718"/>
    </row>
    <row r="249" spans="1:16" s="505" customFormat="1" ht="100.9" customHeight="1">
      <c r="A249" s="636">
        <f>A247+1</f>
        <v>83</v>
      </c>
      <c r="B249" s="637" t="s">
        <v>953</v>
      </c>
      <c r="C249" s="656" t="s">
        <v>954</v>
      </c>
      <c r="D249" s="543" t="s">
        <v>13</v>
      </c>
      <c r="E249" s="644">
        <v>42</v>
      </c>
      <c r="F249" s="639"/>
      <c r="G249" s="717"/>
    </row>
    <row r="250" spans="1:16" s="505" customFormat="1">
      <c r="B250" s="637"/>
      <c r="C250" s="656"/>
      <c r="D250" s="543"/>
      <c r="E250" s="644"/>
      <c r="F250" s="645"/>
      <c r="G250" s="718"/>
    </row>
    <row r="251" spans="1:16" s="505" customFormat="1" ht="140">
      <c r="A251" s="636">
        <f>A249+1</f>
        <v>84</v>
      </c>
      <c r="B251" s="637" t="s">
        <v>905</v>
      </c>
      <c r="C251" s="655" t="s">
        <v>906</v>
      </c>
      <c r="D251" s="543" t="s">
        <v>13</v>
      </c>
      <c r="E251" s="644">
        <v>20</v>
      </c>
      <c r="F251" s="639"/>
      <c r="G251" s="718"/>
      <c r="P251" s="670"/>
    </row>
    <row r="252" spans="1:16" s="505" customFormat="1">
      <c r="B252" s="637"/>
      <c r="C252" s="656"/>
      <c r="D252" s="654"/>
      <c r="E252" s="649"/>
      <c r="F252" s="650"/>
      <c r="G252" s="719"/>
    </row>
    <row r="253" spans="1:16" s="505" customFormat="1" ht="62.5">
      <c r="A253" s="636">
        <f>A251+1</f>
        <v>85</v>
      </c>
      <c r="B253" s="637" t="s">
        <v>907</v>
      </c>
      <c r="C253" s="655" t="s">
        <v>908</v>
      </c>
      <c r="D253" s="543" t="s">
        <v>13</v>
      </c>
      <c r="E253" s="644">
        <f>E251</f>
        <v>20</v>
      </c>
      <c r="F253" s="639"/>
      <c r="G253" s="718"/>
    </row>
    <row r="254" spans="1:16" s="505" customFormat="1">
      <c r="A254" s="642"/>
      <c r="B254" s="637"/>
      <c r="C254" s="509"/>
      <c r="D254" s="543"/>
      <c r="E254" s="644"/>
      <c r="F254" s="645"/>
      <c r="G254" s="718"/>
    </row>
    <row r="255" spans="1:16" s="505" customFormat="1" ht="62.5">
      <c r="A255" s="636">
        <f>A253+1</f>
        <v>86</v>
      </c>
      <c r="B255" s="637" t="s">
        <v>913</v>
      </c>
      <c r="C255" s="509" t="s">
        <v>914</v>
      </c>
      <c r="D255" s="543" t="s">
        <v>126</v>
      </c>
      <c r="E255" s="644">
        <v>2</v>
      </c>
      <c r="F255" s="639"/>
      <c r="G255" s="718"/>
    </row>
    <row r="256" spans="1:16" s="505" customFormat="1">
      <c r="B256" s="637"/>
      <c r="C256" s="509"/>
      <c r="D256" s="543"/>
      <c r="E256" s="660"/>
      <c r="F256" s="639"/>
      <c r="G256" s="718"/>
    </row>
    <row r="257" spans="1:16" s="505" customFormat="1" ht="50">
      <c r="A257" s="636">
        <f>A255+1</f>
        <v>87</v>
      </c>
      <c r="B257" s="637" t="s">
        <v>915</v>
      </c>
      <c r="C257" s="509" t="s">
        <v>916</v>
      </c>
      <c r="D257" s="543" t="s">
        <v>834</v>
      </c>
      <c r="E257" s="644">
        <v>160</v>
      </c>
      <c r="F257" s="639"/>
      <c r="G257" s="718"/>
    </row>
    <row r="258" spans="1:16" s="505" customFormat="1">
      <c r="B258" s="637"/>
      <c r="C258" s="656"/>
      <c r="D258" s="654"/>
      <c r="E258" s="649"/>
      <c r="F258" s="650"/>
      <c r="G258" s="719"/>
    </row>
    <row r="259" spans="1:16" s="505" customFormat="1" ht="50">
      <c r="A259" s="636">
        <f>A257+1</f>
        <v>88</v>
      </c>
      <c r="B259" s="637" t="s">
        <v>917</v>
      </c>
      <c r="C259" s="655" t="s">
        <v>918</v>
      </c>
      <c r="D259" s="543" t="s">
        <v>834</v>
      </c>
      <c r="E259" s="644">
        <v>1600</v>
      </c>
      <c r="F259" s="639"/>
      <c r="G259" s="718"/>
      <c r="H259" s="640"/>
    </row>
    <row r="260" spans="1:16" s="505" customFormat="1">
      <c r="B260" s="637"/>
      <c r="C260" s="659"/>
      <c r="D260" s="543"/>
      <c r="E260" s="644"/>
      <c r="F260" s="650"/>
      <c r="G260" s="719"/>
    </row>
    <row r="261" spans="1:16" s="505" customFormat="1" ht="62.5">
      <c r="A261" s="636">
        <f>A259+1</f>
        <v>89</v>
      </c>
      <c r="B261" s="637" t="s">
        <v>919</v>
      </c>
      <c r="C261" s="659" t="s">
        <v>920</v>
      </c>
      <c r="D261" s="543" t="s">
        <v>834</v>
      </c>
      <c r="E261" s="644">
        <v>75</v>
      </c>
      <c r="F261" s="639"/>
      <c r="G261" s="717"/>
      <c r="O261" s="670"/>
      <c r="P261" s="640"/>
    </row>
    <row r="262" spans="1:16" s="505" customFormat="1">
      <c r="A262" s="663"/>
      <c r="B262" s="637"/>
      <c r="C262" s="509"/>
      <c r="D262" s="543"/>
      <c r="E262" s="644"/>
      <c r="F262" s="645"/>
      <c r="G262" s="718"/>
      <c r="O262" s="670"/>
      <c r="P262" s="640"/>
    </row>
    <row r="263" spans="1:16" s="505" customFormat="1" ht="50">
      <c r="A263" s="636">
        <f>A261+1</f>
        <v>90</v>
      </c>
      <c r="B263" s="637" t="s">
        <v>921</v>
      </c>
      <c r="C263" s="509" t="s">
        <v>922</v>
      </c>
      <c r="D263" s="543" t="s">
        <v>834</v>
      </c>
      <c r="E263" s="644">
        <v>560</v>
      </c>
      <c r="F263" s="639"/>
      <c r="G263" s="718"/>
      <c r="O263" s="670"/>
      <c r="P263" s="640"/>
    </row>
    <row r="264" spans="1:16" s="505" customFormat="1">
      <c r="A264" s="663"/>
      <c r="B264" s="637"/>
      <c r="C264" s="509"/>
      <c r="D264" s="543"/>
      <c r="E264" s="644"/>
      <c r="F264" s="645"/>
      <c r="G264" s="718"/>
      <c r="O264" s="670"/>
      <c r="P264" s="640"/>
    </row>
    <row r="265" spans="1:16" s="505" customFormat="1" ht="62.5">
      <c r="A265" s="636">
        <f>A263+1</f>
        <v>91</v>
      </c>
      <c r="B265" s="637" t="s">
        <v>923</v>
      </c>
      <c r="C265" s="509" t="s">
        <v>924</v>
      </c>
      <c r="D265" s="543" t="s">
        <v>834</v>
      </c>
      <c r="E265" s="644">
        <v>1160</v>
      </c>
      <c r="F265" s="639"/>
      <c r="G265" s="718"/>
      <c r="O265" s="670"/>
      <c r="P265" s="640"/>
    </row>
    <row r="266" spans="1:16" s="505" customFormat="1">
      <c r="A266" s="663"/>
      <c r="B266" s="637"/>
      <c r="C266" s="509"/>
      <c r="D266" s="543"/>
      <c r="E266" s="644"/>
      <c r="F266" s="645"/>
      <c r="G266" s="718"/>
      <c r="O266" s="670"/>
      <c r="P266" s="640"/>
    </row>
    <row r="267" spans="1:16" s="673" customFormat="1" ht="62.5">
      <c r="A267" s="636">
        <f>A265+1</f>
        <v>92</v>
      </c>
      <c r="B267" s="637" t="s">
        <v>937</v>
      </c>
      <c r="C267" s="509" t="s">
        <v>938</v>
      </c>
      <c r="D267" s="543" t="s">
        <v>896</v>
      </c>
      <c r="E267" s="644">
        <v>170</v>
      </c>
      <c r="F267" s="639"/>
      <c r="G267" s="718"/>
    </row>
    <row r="268" spans="1:16" s="673" customFormat="1">
      <c r="A268" s="663"/>
      <c r="B268" s="637"/>
      <c r="C268" s="509"/>
      <c r="D268" s="543"/>
      <c r="E268" s="660"/>
      <c r="F268" s="639"/>
      <c r="G268" s="718"/>
    </row>
    <row r="269" spans="1:16" s="673" customFormat="1" ht="112.5">
      <c r="A269" s="636">
        <f>A267+1</f>
        <v>93</v>
      </c>
      <c r="B269" s="637" t="s">
        <v>941</v>
      </c>
      <c r="C269" s="638" t="s">
        <v>942</v>
      </c>
      <c r="D269" s="543" t="s">
        <v>825</v>
      </c>
      <c r="E269" s="644">
        <v>90</v>
      </c>
      <c r="F269" s="639"/>
      <c r="G269" s="717"/>
    </row>
    <row r="270" spans="1:16" s="673" customFormat="1">
      <c r="A270" s="663"/>
      <c r="B270" s="637"/>
      <c r="C270" s="562"/>
      <c r="D270" s="543"/>
      <c r="E270" s="660"/>
      <c r="F270" s="639"/>
      <c r="G270" s="718"/>
    </row>
    <row r="271" spans="1:16" s="505" customFormat="1" ht="37.5">
      <c r="A271" s="636">
        <f>A269+1</f>
        <v>94</v>
      </c>
      <c r="B271" s="637" t="s">
        <v>943</v>
      </c>
      <c r="C271" s="638" t="s">
        <v>944</v>
      </c>
      <c r="D271" s="543"/>
      <c r="E271" s="660"/>
      <c r="F271" s="639"/>
      <c r="G271" s="718"/>
    </row>
    <row r="272" spans="1:16" s="505" customFormat="1">
      <c r="A272" s="642"/>
      <c r="B272" s="637"/>
      <c r="C272" s="562"/>
      <c r="D272" s="543"/>
      <c r="E272" s="660"/>
      <c r="F272" s="639"/>
      <c r="G272" s="718"/>
    </row>
    <row r="273" spans="1:16" s="505" customFormat="1">
      <c r="A273" s="642"/>
      <c r="B273" s="637"/>
      <c r="C273" s="562" t="s">
        <v>945</v>
      </c>
      <c r="D273" s="543" t="s">
        <v>825</v>
      </c>
      <c r="E273" s="660">
        <f>1500</f>
        <v>1500</v>
      </c>
      <c r="F273" s="639"/>
      <c r="G273" s="718"/>
    </row>
    <row r="274" spans="1:16" s="505" customFormat="1">
      <c r="A274" s="642"/>
      <c r="B274" s="637"/>
      <c r="C274" s="562"/>
      <c r="D274" s="543"/>
      <c r="E274" s="660"/>
      <c r="F274" s="639"/>
      <c r="G274" s="718"/>
    </row>
    <row r="275" spans="1:16" s="502" customFormat="1" ht="13">
      <c r="A275" s="735" t="s">
        <v>955</v>
      </c>
      <c r="B275" s="736"/>
      <c r="C275" s="737" t="s">
        <v>1030</v>
      </c>
      <c r="D275" s="738"/>
      <c r="E275" s="739"/>
      <c r="F275" s="740"/>
      <c r="G275" s="741"/>
    </row>
    <row r="276" spans="1:16" s="505" customFormat="1" ht="13">
      <c r="B276" s="633"/>
      <c r="C276" s="634"/>
      <c r="D276" s="554"/>
      <c r="E276" s="630"/>
      <c r="F276" s="635"/>
      <c r="G276" s="716"/>
    </row>
    <row r="277" spans="1:16" s="505" customFormat="1" ht="146.5" customHeight="1">
      <c r="A277" s="636">
        <f>A271+1</f>
        <v>95</v>
      </c>
      <c r="B277" s="637" t="s">
        <v>824</v>
      </c>
      <c r="C277" s="638" t="s">
        <v>686</v>
      </c>
      <c r="D277" s="543" t="s">
        <v>825</v>
      </c>
      <c r="E277" s="628">
        <v>9900</v>
      </c>
      <c r="F277" s="639"/>
      <c r="G277" s="718"/>
      <c r="H277" s="640"/>
      <c r="O277" s="641"/>
      <c r="P277" s="543"/>
    </row>
    <row r="278" spans="1:16" s="505" customFormat="1">
      <c r="A278" s="642"/>
      <c r="B278" s="637"/>
      <c r="C278" s="643"/>
      <c r="D278" s="543"/>
      <c r="E278" s="644"/>
      <c r="F278" s="645"/>
      <c r="G278" s="718"/>
      <c r="P278" s="543"/>
    </row>
    <row r="279" spans="1:16" s="505" customFormat="1" ht="62.5">
      <c r="A279" s="636">
        <f>A277+1</f>
        <v>96</v>
      </c>
      <c r="B279" s="637" t="s">
        <v>830</v>
      </c>
      <c r="C279" s="653" t="s">
        <v>831</v>
      </c>
      <c r="D279" s="543" t="s">
        <v>825</v>
      </c>
      <c r="E279" s="628">
        <v>900</v>
      </c>
      <c r="F279" s="639"/>
      <c r="G279" s="718"/>
      <c r="P279" s="654"/>
    </row>
    <row r="280" spans="1:16" s="505" customFormat="1">
      <c r="A280" s="647"/>
      <c r="B280" s="637"/>
      <c r="D280" s="543"/>
      <c r="E280" s="644"/>
      <c r="F280" s="650"/>
      <c r="G280" s="719"/>
      <c r="P280" s="652"/>
    </row>
    <row r="281" spans="1:16" s="505" customFormat="1" ht="37.5">
      <c r="A281" s="636">
        <f>A279+1</f>
        <v>97</v>
      </c>
      <c r="B281" s="637" t="s">
        <v>835</v>
      </c>
      <c r="C281" s="562" t="s">
        <v>836</v>
      </c>
      <c r="D281" s="543" t="s">
        <v>834</v>
      </c>
      <c r="E281" s="628">
        <f>24840</f>
        <v>24840</v>
      </c>
      <c r="F281" s="639"/>
      <c r="G281" s="718"/>
      <c r="P281" s="654"/>
    </row>
    <row r="282" spans="1:16" s="505" customFormat="1">
      <c r="A282" s="647"/>
      <c r="B282" s="637"/>
      <c r="C282" s="562"/>
      <c r="D282" s="543"/>
      <c r="E282" s="644"/>
      <c r="F282" s="645"/>
      <c r="G282" s="718"/>
      <c r="P282" s="654"/>
    </row>
    <row r="283" spans="1:16" s="505" customFormat="1" ht="75">
      <c r="A283" s="636">
        <f>A281+1</f>
        <v>98</v>
      </c>
      <c r="B283" s="637" t="s">
        <v>846</v>
      </c>
      <c r="C283" s="659" t="s">
        <v>847</v>
      </c>
      <c r="D283" s="543" t="s">
        <v>825</v>
      </c>
      <c r="E283" s="628">
        <v>4050</v>
      </c>
      <c r="F283" s="639"/>
      <c r="G283" s="718"/>
      <c r="P283" s="654"/>
    </row>
    <row r="284" spans="1:16" s="505" customFormat="1">
      <c r="A284" s="647"/>
      <c r="B284" s="637"/>
      <c r="C284" s="643"/>
      <c r="D284" s="648"/>
      <c r="E284" s="649"/>
      <c r="F284" s="650"/>
      <c r="G284" s="719"/>
    </row>
    <row r="285" spans="1:16" s="505" customFormat="1" ht="113.5">
      <c r="A285" s="636">
        <f>A283+1</f>
        <v>99</v>
      </c>
      <c r="B285" s="637" t="s">
        <v>851</v>
      </c>
      <c r="C285" s="656" t="s">
        <v>852</v>
      </c>
      <c r="D285" s="543" t="s">
        <v>825</v>
      </c>
      <c r="E285" s="628">
        <v>1890</v>
      </c>
      <c r="F285" s="639"/>
      <c r="G285" s="718"/>
    </row>
    <row r="286" spans="1:16" s="505" customFormat="1">
      <c r="B286" s="637"/>
      <c r="D286" s="543"/>
      <c r="E286" s="644"/>
      <c r="F286" s="650"/>
      <c r="G286" s="719"/>
    </row>
    <row r="287" spans="1:16" s="505" customFormat="1" ht="127">
      <c r="A287" s="636">
        <f>A285+1</f>
        <v>100</v>
      </c>
      <c r="B287" s="637" t="s">
        <v>853</v>
      </c>
      <c r="C287" s="562" t="s">
        <v>854</v>
      </c>
      <c r="D287" s="543" t="s">
        <v>825</v>
      </c>
      <c r="E287" s="628">
        <v>540</v>
      </c>
      <c r="F287" s="639"/>
      <c r="G287" s="718"/>
    </row>
    <row r="288" spans="1:16" s="505" customFormat="1">
      <c r="B288" s="637"/>
      <c r="C288" s="562"/>
      <c r="D288" s="543"/>
      <c r="E288" s="644"/>
      <c r="F288" s="645"/>
      <c r="G288" s="718"/>
    </row>
    <row r="289" spans="1:16" s="505" customFormat="1" ht="120" customHeight="1">
      <c r="A289" s="636">
        <f>A287+1</f>
        <v>101</v>
      </c>
      <c r="B289" s="637" t="s">
        <v>855</v>
      </c>
      <c r="C289" s="562" t="s">
        <v>856</v>
      </c>
      <c r="D289" s="543" t="s">
        <v>825</v>
      </c>
      <c r="E289" s="628">
        <v>990</v>
      </c>
      <c r="F289" s="639"/>
      <c r="G289" s="718"/>
    </row>
    <row r="290" spans="1:16" s="505" customFormat="1">
      <c r="B290" s="637"/>
      <c r="C290" s="562"/>
      <c r="D290" s="543"/>
      <c r="E290" s="644"/>
      <c r="F290" s="645"/>
      <c r="G290" s="718"/>
    </row>
    <row r="291" spans="1:16" s="505" customFormat="1" ht="126">
      <c r="A291" s="636">
        <f>A289+1</f>
        <v>102</v>
      </c>
      <c r="B291" s="637" t="s">
        <v>857</v>
      </c>
      <c r="C291" s="562" t="s">
        <v>858</v>
      </c>
      <c r="D291" s="543" t="s">
        <v>825</v>
      </c>
      <c r="E291" s="628">
        <v>1080</v>
      </c>
      <c r="F291" s="639"/>
      <c r="G291" s="718"/>
    </row>
    <row r="292" spans="1:16" s="505" customFormat="1">
      <c r="B292" s="637"/>
      <c r="C292" s="656"/>
      <c r="D292" s="654"/>
      <c r="E292" s="649"/>
      <c r="F292" s="645"/>
      <c r="G292" s="719"/>
    </row>
    <row r="293" spans="1:16" s="505" customFormat="1" ht="138.5">
      <c r="A293" s="636">
        <f>A291+1</f>
        <v>103</v>
      </c>
      <c r="B293" s="637" t="s">
        <v>861</v>
      </c>
      <c r="C293" s="562" t="s">
        <v>862</v>
      </c>
      <c r="D293" s="543" t="s">
        <v>825</v>
      </c>
      <c r="E293" s="628">
        <v>1080</v>
      </c>
      <c r="F293" s="639"/>
      <c r="G293" s="718"/>
      <c r="O293" s="640"/>
    </row>
    <row r="294" spans="1:16" s="505" customFormat="1">
      <c r="B294" s="637"/>
      <c r="C294" s="656"/>
      <c r="D294" s="654"/>
      <c r="E294" s="649"/>
      <c r="F294" s="650"/>
      <c r="G294" s="719"/>
    </row>
    <row r="295" spans="1:16" s="505" customFormat="1" ht="137.5">
      <c r="A295" s="636">
        <f>A293+1</f>
        <v>104</v>
      </c>
      <c r="B295" s="637" t="s">
        <v>874</v>
      </c>
      <c r="C295" s="562" t="s">
        <v>875</v>
      </c>
      <c r="D295" s="543" t="s">
        <v>876</v>
      </c>
      <c r="E295" s="660">
        <f>22.07*1000</f>
        <v>22070</v>
      </c>
      <c r="F295" s="639"/>
      <c r="G295" s="718"/>
    </row>
    <row r="296" spans="1:16" s="505" customFormat="1">
      <c r="B296" s="637"/>
      <c r="C296" s="656"/>
      <c r="D296" s="654"/>
      <c r="E296" s="649"/>
      <c r="F296" s="650"/>
      <c r="G296" s="719"/>
    </row>
    <row r="297" spans="1:16" s="505" customFormat="1" ht="62.5">
      <c r="A297" s="636">
        <f>A295+1</f>
        <v>105</v>
      </c>
      <c r="B297" s="637" t="s">
        <v>877</v>
      </c>
      <c r="C297" s="562" t="s">
        <v>878</v>
      </c>
      <c r="D297" s="543" t="s">
        <v>876</v>
      </c>
      <c r="E297" s="660">
        <f>6.7*1000</f>
        <v>6700</v>
      </c>
      <c r="F297" s="639"/>
      <c r="G297" s="718"/>
      <c r="O297" s="640"/>
    </row>
    <row r="298" spans="1:16" s="505" customFormat="1">
      <c r="A298" s="502"/>
      <c r="B298" s="637"/>
      <c r="C298" s="656"/>
      <c r="D298" s="654"/>
      <c r="E298" s="669"/>
      <c r="F298" s="650"/>
      <c r="G298" s="719"/>
    </row>
    <row r="299" spans="1:16" s="505" customFormat="1" ht="25">
      <c r="A299" s="636">
        <f>A297+1</f>
        <v>106</v>
      </c>
      <c r="B299" s="637" t="s">
        <v>956</v>
      </c>
      <c r="C299" s="674" t="s">
        <v>957</v>
      </c>
      <c r="D299" s="543" t="s">
        <v>876</v>
      </c>
      <c r="E299" s="660">
        <v>615</v>
      </c>
      <c r="F299" s="639"/>
      <c r="G299" s="718"/>
      <c r="I299" s="675"/>
      <c r="J299" s="675"/>
      <c r="O299" s="640"/>
    </row>
    <row r="300" spans="1:16" s="505" customFormat="1">
      <c r="A300" s="502"/>
      <c r="B300" s="637"/>
      <c r="C300" s="656"/>
      <c r="D300" s="654"/>
      <c r="E300" s="669"/>
      <c r="F300" s="650"/>
      <c r="G300" s="719"/>
      <c r="I300" s="675"/>
      <c r="J300" s="675"/>
    </row>
    <row r="301" spans="1:16" s="505" customFormat="1" ht="50">
      <c r="A301" s="636">
        <f>A299+1</f>
        <v>107</v>
      </c>
      <c r="B301" s="637" t="s">
        <v>958</v>
      </c>
      <c r="C301" s="655" t="s">
        <v>959</v>
      </c>
      <c r="D301" s="543" t="s">
        <v>834</v>
      </c>
      <c r="E301" s="660">
        <v>20610</v>
      </c>
      <c r="F301" s="639"/>
      <c r="G301" s="718"/>
      <c r="H301" s="640"/>
    </row>
    <row r="302" spans="1:16" s="505" customFormat="1">
      <c r="B302" s="637"/>
      <c r="C302" s="659"/>
      <c r="D302" s="543"/>
      <c r="E302" s="644"/>
      <c r="F302" s="650"/>
      <c r="G302" s="719"/>
    </row>
    <row r="303" spans="1:16" s="505" customFormat="1" ht="62.5">
      <c r="A303" s="636">
        <f>A301+1</f>
        <v>108</v>
      </c>
      <c r="B303" s="637" t="s">
        <v>923</v>
      </c>
      <c r="C303" s="509" t="s">
        <v>924</v>
      </c>
      <c r="D303" s="543" t="s">
        <v>834</v>
      </c>
      <c r="E303" s="660">
        <v>20610</v>
      </c>
      <c r="F303" s="639"/>
      <c r="G303" s="718"/>
      <c r="O303" s="670"/>
      <c r="P303" s="640"/>
    </row>
    <row r="304" spans="1:16" s="505" customFormat="1">
      <c r="A304" s="663"/>
      <c r="B304" s="637"/>
      <c r="C304" s="509"/>
      <c r="D304" s="543"/>
      <c r="E304" s="644"/>
      <c r="F304" s="645"/>
      <c r="G304" s="718"/>
      <c r="O304" s="670"/>
      <c r="P304" s="640"/>
    </row>
    <row r="305" spans="1:31" s="673" customFormat="1" ht="54" customHeight="1">
      <c r="A305" s="636">
        <f>A303+1</f>
        <v>109</v>
      </c>
      <c r="B305" s="637" t="s">
        <v>960</v>
      </c>
      <c r="C305" s="509" t="s">
        <v>961</v>
      </c>
      <c r="D305" s="543" t="s">
        <v>962</v>
      </c>
      <c r="E305" s="660">
        <v>180</v>
      </c>
      <c r="F305" s="639"/>
      <c r="G305" s="718"/>
    </row>
    <row r="306" spans="1:31" s="673" customFormat="1">
      <c r="A306" s="663"/>
      <c r="B306" s="637"/>
      <c r="C306" s="509"/>
      <c r="D306" s="543"/>
      <c r="E306" s="660"/>
      <c r="F306" s="639"/>
      <c r="G306" s="718"/>
    </row>
    <row r="307" spans="1:31" s="673" customFormat="1">
      <c r="A307" s="663"/>
      <c r="B307" s="637"/>
      <c r="C307" s="509"/>
      <c r="D307" s="543"/>
      <c r="E307" s="660"/>
      <c r="F307" s="639"/>
      <c r="G307" s="718"/>
    </row>
    <row r="308" spans="1:31" s="673" customFormat="1">
      <c r="A308" s="663"/>
      <c r="B308" s="637"/>
      <c r="C308" s="509"/>
      <c r="D308" s="543"/>
      <c r="E308" s="660"/>
      <c r="F308" s="639"/>
      <c r="G308" s="718"/>
    </row>
    <row r="309" spans="1:31" s="673" customFormat="1">
      <c r="A309" s="663"/>
      <c r="B309" s="637"/>
      <c r="C309" s="509"/>
      <c r="D309" s="543"/>
      <c r="E309" s="660"/>
      <c r="F309" s="639"/>
      <c r="G309" s="718"/>
    </row>
    <row r="310" spans="1:31" s="505" customFormat="1" ht="37.5">
      <c r="A310" s="636">
        <f>A305+1</f>
        <v>110</v>
      </c>
      <c r="B310" s="637" t="s">
        <v>943</v>
      </c>
      <c r="C310" s="638" t="s">
        <v>944</v>
      </c>
      <c r="D310" s="543"/>
      <c r="E310" s="660"/>
      <c r="F310" s="639"/>
      <c r="G310" s="718"/>
    </row>
    <row r="311" spans="1:31" s="505" customFormat="1">
      <c r="A311" s="642"/>
      <c r="B311" s="637"/>
      <c r="C311" s="562"/>
      <c r="D311" s="543"/>
      <c r="E311" s="660"/>
      <c r="F311" s="639"/>
      <c r="G311" s="718"/>
    </row>
    <row r="312" spans="1:31" s="505" customFormat="1">
      <c r="A312" s="642"/>
      <c r="B312" s="637"/>
      <c r="C312" s="562" t="s">
        <v>945</v>
      </c>
      <c r="D312" s="543" t="s">
        <v>825</v>
      </c>
      <c r="E312" s="660">
        <f>9900*0.75</f>
        <v>7425</v>
      </c>
      <c r="F312" s="639"/>
      <c r="G312" s="718"/>
    </row>
    <row r="313" spans="1:31" s="505" customFormat="1">
      <c r="A313" s="642"/>
      <c r="B313" s="637"/>
      <c r="C313" s="562"/>
      <c r="D313" s="543"/>
      <c r="E313" s="660"/>
      <c r="F313" s="639"/>
      <c r="G313" s="718"/>
    </row>
    <row r="314" spans="1:31" s="502" customFormat="1" ht="13">
      <c r="A314" s="735" t="s">
        <v>963</v>
      </c>
      <c r="B314" s="736"/>
      <c r="C314" s="737" t="s">
        <v>964</v>
      </c>
      <c r="D314" s="738"/>
      <c r="E314" s="739"/>
      <c r="F314" s="740"/>
      <c r="G314" s="741"/>
    </row>
    <row r="315" spans="1:31" s="505" customFormat="1" ht="13">
      <c r="B315" s="633"/>
      <c r="C315" s="634"/>
      <c r="D315" s="554"/>
      <c r="E315" s="630"/>
      <c r="F315" s="635"/>
      <c r="G315" s="721"/>
    </row>
    <row r="316" spans="1:31" s="505" customFormat="1" ht="150">
      <c r="A316" s="636">
        <f>A310+1</f>
        <v>111</v>
      </c>
      <c r="B316" s="637" t="s">
        <v>965</v>
      </c>
      <c r="C316" s="638" t="s">
        <v>966</v>
      </c>
      <c r="D316" s="543" t="s">
        <v>825</v>
      </c>
      <c r="E316" s="660">
        <v>9820</v>
      </c>
      <c r="F316" s="639"/>
      <c r="G316" s="718"/>
      <c r="K316" s="543"/>
      <c r="AD316" s="641"/>
      <c r="AE316" s="543"/>
    </row>
    <row r="317" spans="1:31" s="505" customFormat="1">
      <c r="A317" s="642"/>
      <c r="B317" s="637"/>
      <c r="C317" s="643"/>
      <c r="D317" s="543"/>
      <c r="E317" s="644"/>
      <c r="F317" s="645"/>
      <c r="G317" s="718"/>
      <c r="K317" s="543"/>
      <c r="AE317" s="543"/>
    </row>
    <row r="318" spans="1:31" s="676" customFormat="1" ht="13">
      <c r="A318" s="637"/>
      <c r="B318" s="637" t="s">
        <v>967</v>
      </c>
      <c r="C318" s="727" t="s">
        <v>968</v>
      </c>
      <c r="D318" s="654" t="s">
        <v>825</v>
      </c>
      <c r="E318" s="661">
        <v>4620</v>
      </c>
      <c r="F318" s="658"/>
      <c r="G318" s="719"/>
      <c r="H318" s="543"/>
      <c r="K318" s="677"/>
      <c r="AD318" s="677"/>
      <c r="AE318" s="678"/>
    </row>
    <row r="319" spans="1:31" s="676" customFormat="1" ht="13">
      <c r="A319" s="637"/>
      <c r="B319" s="637"/>
      <c r="C319" s="727"/>
      <c r="D319" s="543"/>
      <c r="E319" s="644"/>
      <c r="F319" s="646"/>
      <c r="G319" s="718"/>
      <c r="K319" s="679"/>
      <c r="AD319" s="679"/>
      <c r="AE319" s="678"/>
    </row>
    <row r="320" spans="1:31" s="676" customFormat="1" ht="13">
      <c r="A320" s="637"/>
      <c r="B320" s="637" t="s">
        <v>967</v>
      </c>
      <c r="C320" s="727" t="s">
        <v>969</v>
      </c>
      <c r="D320" s="654" t="s">
        <v>825</v>
      </c>
      <c r="E320" s="661">
        <v>4430</v>
      </c>
      <c r="F320" s="658"/>
      <c r="G320" s="719"/>
      <c r="K320" s="677"/>
      <c r="AD320" s="677"/>
      <c r="AE320" s="678"/>
    </row>
    <row r="321" spans="1:34" s="676" customFormat="1" ht="13">
      <c r="A321" s="637"/>
      <c r="B321" s="637"/>
      <c r="C321" s="727"/>
      <c r="D321" s="543"/>
      <c r="E321" s="644"/>
      <c r="F321" s="645"/>
      <c r="G321" s="718"/>
      <c r="K321" s="677"/>
      <c r="AD321" s="677"/>
      <c r="AE321" s="678"/>
    </row>
    <row r="322" spans="1:34" s="676" customFormat="1" ht="13">
      <c r="A322" s="637"/>
      <c r="B322" s="637" t="s">
        <v>967</v>
      </c>
      <c r="C322" s="727" t="s">
        <v>970</v>
      </c>
      <c r="D322" s="654" t="s">
        <v>825</v>
      </c>
      <c r="E322" s="661">
        <v>2280</v>
      </c>
      <c r="F322" s="658"/>
      <c r="G322" s="719"/>
      <c r="K322" s="677"/>
      <c r="AD322" s="677"/>
      <c r="AE322" s="678"/>
    </row>
    <row r="323" spans="1:34" s="676" customFormat="1" ht="13">
      <c r="A323" s="637"/>
      <c r="B323" s="637"/>
      <c r="C323" s="727"/>
      <c r="D323" s="543"/>
      <c r="E323" s="644"/>
      <c r="F323" s="645"/>
      <c r="G323" s="718"/>
      <c r="K323" s="677"/>
      <c r="AD323" s="677"/>
      <c r="AE323" s="678"/>
    </row>
    <row r="324" spans="1:34" s="676" customFormat="1" ht="13">
      <c r="A324" s="637"/>
      <c r="B324" s="637" t="s">
        <v>967</v>
      </c>
      <c r="C324" s="727" t="s">
        <v>971</v>
      </c>
      <c r="D324" s="654" t="s">
        <v>825</v>
      </c>
      <c r="E324" s="661">
        <v>160</v>
      </c>
      <c r="F324" s="658"/>
      <c r="G324" s="719"/>
      <c r="K324" s="677"/>
      <c r="AD324" s="677"/>
      <c r="AE324" s="678"/>
    </row>
    <row r="325" spans="1:34" s="676" customFormat="1" ht="13">
      <c r="A325" s="637"/>
      <c r="B325" s="637"/>
      <c r="C325" s="727"/>
      <c r="D325" s="543"/>
      <c r="E325" s="644"/>
      <c r="F325" s="645"/>
      <c r="G325" s="718"/>
      <c r="K325" s="677"/>
      <c r="AD325" s="677"/>
      <c r="AE325" s="678"/>
    </row>
    <row r="326" spans="1:34" s="676" customFormat="1" ht="13">
      <c r="A326" s="637"/>
      <c r="B326" s="637" t="s">
        <v>967</v>
      </c>
      <c r="C326" s="727" t="s">
        <v>972</v>
      </c>
      <c r="D326" s="654" t="s">
        <v>825</v>
      </c>
      <c r="E326" s="661">
        <v>140</v>
      </c>
      <c r="F326" s="658"/>
      <c r="G326" s="719"/>
      <c r="K326" s="677"/>
      <c r="AD326" s="677"/>
      <c r="AE326" s="678"/>
    </row>
    <row r="327" spans="1:34" s="676" customFormat="1" ht="13">
      <c r="A327" s="637"/>
      <c r="B327" s="637"/>
      <c r="C327" s="543"/>
      <c r="D327" s="543"/>
      <c r="E327" s="644"/>
      <c r="F327" s="645"/>
      <c r="G327" s="718"/>
      <c r="K327" s="677"/>
      <c r="AD327" s="677"/>
      <c r="AE327" s="678"/>
    </row>
    <row r="328" spans="1:34" s="505" customFormat="1" ht="75">
      <c r="A328" s="636">
        <f>A316+1</f>
        <v>112</v>
      </c>
      <c r="B328" s="637" t="s">
        <v>826</v>
      </c>
      <c r="C328" s="638" t="s">
        <v>827</v>
      </c>
      <c r="D328" s="543" t="s">
        <v>825</v>
      </c>
      <c r="E328" s="660">
        <v>850</v>
      </c>
      <c r="F328" s="639"/>
      <c r="G328" s="718"/>
      <c r="K328" s="543"/>
      <c r="AD328" s="641" t="e">
        <f>E316+E318+E320+E322+E326+#REF!+#REF!+#REF!+#REF!+#REF!+#REF!+#REF!+#REF!+#REF!+#REF!+#REF!+#REF!+#REF!+#REF!+#REF!+#REF!+#REF!+#REF!+#REF!+#REF!+#REF!+#REF!+#REF!+#REF!+#REF!</f>
        <v>#REF!</v>
      </c>
      <c r="AE328" s="543" t="e">
        <f>AD328-1720-316*2-140-3-102-61-32-32-32-16</f>
        <v>#REF!</v>
      </c>
    </row>
    <row r="329" spans="1:34" s="505" customFormat="1">
      <c r="A329" s="642"/>
      <c r="B329" s="637"/>
      <c r="C329" s="643"/>
      <c r="D329" s="543"/>
      <c r="E329" s="644"/>
      <c r="F329" s="645"/>
      <c r="G329" s="718"/>
      <c r="K329" s="543"/>
      <c r="AE329" s="543"/>
    </row>
    <row r="330" spans="1:34" s="505" customFormat="1" ht="62.5">
      <c r="A330" s="636">
        <f>A328+1</f>
        <v>113</v>
      </c>
      <c r="B330" s="637" t="s">
        <v>830</v>
      </c>
      <c r="C330" s="638" t="s">
        <v>831</v>
      </c>
      <c r="D330" s="543" t="s">
        <v>825</v>
      </c>
      <c r="E330" s="660">
        <v>600</v>
      </c>
      <c r="F330" s="639"/>
      <c r="G330" s="718"/>
      <c r="K330" s="543"/>
      <c r="AD330" s="641"/>
      <c r="AE330" s="543"/>
    </row>
    <row r="331" spans="1:34" s="505" customFormat="1">
      <c r="A331" s="642"/>
      <c r="B331" s="637"/>
      <c r="C331" s="643"/>
      <c r="D331" s="543"/>
      <c r="E331" s="644"/>
      <c r="F331" s="645"/>
      <c r="G331" s="718"/>
      <c r="K331" s="543"/>
      <c r="AE331" s="543"/>
    </row>
    <row r="332" spans="1:34" s="505" customFormat="1" ht="112.5">
      <c r="A332" s="636">
        <f>A330+1</f>
        <v>114</v>
      </c>
      <c r="B332" s="637" t="s">
        <v>973</v>
      </c>
      <c r="C332" s="638" t="s">
        <v>974</v>
      </c>
      <c r="D332" s="543" t="s">
        <v>825</v>
      </c>
      <c r="E332" s="660">
        <v>120</v>
      </c>
      <c r="F332" s="639"/>
      <c r="G332" s="718"/>
      <c r="K332" s="543"/>
      <c r="AD332" s="641"/>
      <c r="AE332" s="543"/>
    </row>
    <row r="333" spans="1:34" s="505" customFormat="1">
      <c r="A333" s="642"/>
      <c r="B333" s="637"/>
      <c r="C333" s="643"/>
      <c r="D333" s="543"/>
      <c r="E333" s="644"/>
      <c r="F333" s="645"/>
      <c r="G333" s="718"/>
      <c r="K333" s="543"/>
      <c r="AE333" s="543"/>
    </row>
    <row r="334" spans="1:34" s="505" customFormat="1" ht="37.5">
      <c r="A334" s="636">
        <f>A332+1</f>
        <v>115</v>
      </c>
      <c r="B334" s="637" t="s">
        <v>835</v>
      </c>
      <c r="C334" s="638" t="s">
        <v>836</v>
      </c>
      <c r="D334" s="543" t="s">
        <v>834</v>
      </c>
      <c r="E334" s="660">
        <f>(4130)*4</f>
        <v>16520</v>
      </c>
      <c r="F334" s="639"/>
      <c r="G334" s="718"/>
      <c r="K334" s="543"/>
      <c r="AD334" s="641"/>
      <c r="AE334" s="543"/>
      <c r="AH334" s="505" t="e">
        <f>9000*#REF!*2.8</f>
        <v>#REF!</v>
      </c>
    </row>
    <row r="335" spans="1:34" s="505" customFormat="1">
      <c r="A335" s="642"/>
      <c r="B335" s="637"/>
      <c r="C335" s="643"/>
      <c r="D335" s="543"/>
      <c r="E335" s="644"/>
      <c r="F335" s="645"/>
      <c r="G335" s="718"/>
      <c r="K335" s="543"/>
      <c r="AE335" s="543"/>
    </row>
    <row r="336" spans="1:34" s="505" customFormat="1" ht="62.5">
      <c r="A336" s="636">
        <f>A334+1</f>
        <v>116</v>
      </c>
      <c r="B336" s="637" t="s">
        <v>842</v>
      </c>
      <c r="C336" s="638" t="s">
        <v>843</v>
      </c>
      <c r="D336" s="543" t="s">
        <v>825</v>
      </c>
      <c r="E336" s="660">
        <v>40</v>
      </c>
      <c r="F336" s="639"/>
      <c r="G336" s="718"/>
      <c r="K336" s="543"/>
      <c r="AD336" s="641"/>
      <c r="AE336" s="543"/>
    </row>
    <row r="337" spans="1:31" s="505" customFormat="1">
      <c r="A337" s="642"/>
      <c r="B337" s="637"/>
      <c r="C337" s="643"/>
      <c r="D337" s="543"/>
      <c r="E337" s="644"/>
      <c r="F337" s="645"/>
      <c r="G337" s="718"/>
      <c r="K337" s="543"/>
      <c r="AE337" s="543"/>
    </row>
    <row r="338" spans="1:31" s="505" customFormat="1" ht="75">
      <c r="A338" s="636">
        <f>A336+1</f>
        <v>117</v>
      </c>
      <c r="B338" s="637" t="s">
        <v>846</v>
      </c>
      <c r="C338" s="638" t="s">
        <v>847</v>
      </c>
      <c r="D338" s="543" t="s">
        <v>825</v>
      </c>
      <c r="E338" s="660">
        <v>330</v>
      </c>
      <c r="F338" s="639"/>
      <c r="G338" s="718"/>
      <c r="K338" s="543"/>
      <c r="AD338" s="641"/>
      <c r="AE338" s="543"/>
    </row>
    <row r="339" spans="1:31" s="505" customFormat="1">
      <c r="A339" s="642"/>
      <c r="B339" s="637"/>
      <c r="C339" s="643"/>
      <c r="D339" s="543"/>
      <c r="E339" s="644"/>
      <c r="F339" s="645"/>
      <c r="G339" s="718"/>
      <c r="K339" s="543"/>
      <c r="AE339" s="543"/>
    </row>
    <row r="340" spans="1:31" s="505" customFormat="1" ht="127">
      <c r="A340" s="636">
        <f>A338+1</f>
        <v>118</v>
      </c>
      <c r="B340" s="637" t="s">
        <v>853</v>
      </c>
      <c r="C340" s="638" t="s">
        <v>854</v>
      </c>
      <c r="D340" s="543" t="s">
        <v>825</v>
      </c>
      <c r="E340" s="660">
        <v>105</v>
      </c>
      <c r="F340" s="639"/>
      <c r="G340" s="718"/>
      <c r="K340" s="543"/>
      <c r="AD340" s="641"/>
      <c r="AE340" s="543"/>
    </row>
    <row r="341" spans="1:31" s="505" customFormat="1">
      <c r="A341" s="642"/>
      <c r="B341" s="637"/>
      <c r="C341" s="643"/>
      <c r="D341" s="543"/>
      <c r="E341" s="644"/>
      <c r="F341" s="645"/>
      <c r="G341" s="718"/>
      <c r="K341" s="543"/>
      <c r="AE341" s="543"/>
    </row>
    <row r="342" spans="1:31" s="505" customFormat="1">
      <c r="A342" s="642"/>
      <c r="B342" s="637"/>
      <c r="C342" s="643"/>
      <c r="D342" s="543"/>
      <c r="E342" s="644"/>
      <c r="F342" s="645"/>
      <c r="G342" s="718"/>
      <c r="K342" s="543"/>
      <c r="AE342" s="543"/>
    </row>
    <row r="343" spans="1:31" s="505" customFormat="1">
      <c r="A343" s="642"/>
      <c r="B343" s="637"/>
      <c r="C343" s="643"/>
      <c r="D343" s="543"/>
      <c r="E343" s="644"/>
      <c r="F343" s="645"/>
      <c r="G343" s="718"/>
      <c r="K343" s="543"/>
      <c r="AE343" s="543"/>
    </row>
    <row r="344" spans="1:31" s="505" customFormat="1">
      <c r="A344" s="642"/>
      <c r="B344" s="637"/>
      <c r="C344" s="643"/>
      <c r="D344" s="543"/>
      <c r="E344" s="644"/>
      <c r="F344" s="645"/>
      <c r="G344" s="718"/>
      <c r="K344" s="543"/>
      <c r="AE344" s="543"/>
    </row>
    <row r="345" spans="1:31" s="505" customFormat="1">
      <c r="A345" s="642"/>
      <c r="B345" s="637"/>
      <c r="C345" s="643"/>
      <c r="D345" s="543"/>
      <c r="E345" s="644"/>
      <c r="F345" s="645"/>
      <c r="G345" s="718"/>
      <c r="K345" s="543"/>
      <c r="AE345" s="543"/>
    </row>
    <row r="346" spans="1:31" s="505" customFormat="1">
      <c r="A346" s="642"/>
      <c r="B346" s="637"/>
      <c r="C346" s="643"/>
      <c r="D346" s="543"/>
      <c r="E346" s="644"/>
      <c r="F346" s="645"/>
      <c r="G346" s="718"/>
      <c r="K346" s="543"/>
      <c r="AE346" s="543"/>
    </row>
    <row r="347" spans="1:31" s="505" customFormat="1">
      <c r="A347" s="642"/>
      <c r="B347" s="637"/>
      <c r="C347" s="643"/>
      <c r="D347" s="543"/>
      <c r="E347" s="644"/>
      <c r="F347" s="645"/>
      <c r="G347" s="718"/>
      <c r="K347" s="543"/>
      <c r="AE347" s="543"/>
    </row>
    <row r="348" spans="1:31" s="505" customFormat="1" ht="126">
      <c r="A348" s="636">
        <f>A340+1</f>
        <v>119</v>
      </c>
      <c r="B348" s="637" t="s">
        <v>857</v>
      </c>
      <c r="C348" s="638" t="s">
        <v>858</v>
      </c>
      <c r="D348" s="543" t="s">
        <v>825</v>
      </c>
      <c r="E348" s="660">
        <v>80</v>
      </c>
      <c r="F348" s="639"/>
      <c r="G348" s="718"/>
      <c r="K348" s="543"/>
      <c r="AD348" s="641"/>
      <c r="AE348" s="543"/>
    </row>
    <row r="349" spans="1:31" s="505" customFormat="1">
      <c r="A349" s="642"/>
      <c r="B349" s="637"/>
      <c r="C349" s="643"/>
      <c r="D349" s="543"/>
      <c r="E349" s="644"/>
      <c r="F349" s="645"/>
      <c r="G349" s="718"/>
      <c r="K349" s="543"/>
      <c r="AE349" s="543"/>
    </row>
    <row r="350" spans="1:31" s="505" customFormat="1" ht="62.5">
      <c r="A350" s="636">
        <f>A348+1</f>
        <v>120</v>
      </c>
      <c r="B350" s="637" t="s">
        <v>1037</v>
      </c>
      <c r="C350" s="728" t="s">
        <v>848</v>
      </c>
      <c r="D350" s="729" t="s">
        <v>825</v>
      </c>
      <c r="E350" s="730">
        <v>20</v>
      </c>
      <c r="F350" s="651"/>
      <c r="G350" s="719"/>
      <c r="K350" s="543"/>
      <c r="AD350" s="641"/>
      <c r="AE350" s="543"/>
    </row>
    <row r="351" spans="1:31" s="505" customFormat="1">
      <c r="A351" s="642"/>
      <c r="B351" s="637"/>
      <c r="C351" s="643"/>
      <c r="D351" s="543"/>
      <c r="E351" s="644"/>
      <c r="F351" s="645"/>
      <c r="G351" s="718"/>
      <c r="K351" s="543"/>
      <c r="AE351" s="543"/>
    </row>
    <row r="352" spans="1:31" s="505" customFormat="1" ht="132.65" customHeight="1">
      <c r="A352" s="636">
        <f>A350+1</f>
        <v>121</v>
      </c>
      <c r="B352" s="637" t="s">
        <v>859</v>
      </c>
      <c r="C352" s="638" t="s">
        <v>860</v>
      </c>
      <c r="D352" s="543" t="s">
        <v>825</v>
      </c>
      <c r="E352" s="660">
        <v>40</v>
      </c>
      <c r="F352" s="639"/>
      <c r="G352" s="718"/>
      <c r="K352" s="543"/>
      <c r="AD352" s="641"/>
      <c r="AE352" s="543"/>
    </row>
    <row r="353" spans="1:31" s="505" customFormat="1">
      <c r="A353" s="642"/>
      <c r="B353" s="637"/>
      <c r="C353" s="643"/>
      <c r="D353" s="543"/>
      <c r="E353" s="644"/>
      <c r="F353" s="645"/>
      <c r="G353" s="718"/>
      <c r="K353" s="543"/>
      <c r="AE353" s="543"/>
    </row>
    <row r="354" spans="1:31" s="505" customFormat="1" ht="138.5">
      <c r="A354" s="636">
        <f>A352+1</f>
        <v>122</v>
      </c>
      <c r="B354" s="637" t="s">
        <v>861</v>
      </c>
      <c r="C354" s="638" t="s">
        <v>862</v>
      </c>
      <c r="D354" s="543" t="s">
        <v>825</v>
      </c>
      <c r="E354" s="660">
        <v>140</v>
      </c>
      <c r="F354" s="639"/>
      <c r="G354" s="718"/>
      <c r="K354" s="543"/>
      <c r="AD354" s="641"/>
      <c r="AE354" s="543"/>
    </row>
    <row r="355" spans="1:31" s="505" customFormat="1">
      <c r="A355" s="642"/>
      <c r="B355" s="637"/>
      <c r="C355" s="643"/>
      <c r="D355" s="543"/>
      <c r="E355" s="644"/>
      <c r="F355" s="645"/>
      <c r="G355" s="718"/>
      <c r="K355" s="543"/>
      <c r="AE355" s="543"/>
    </row>
    <row r="356" spans="1:31" s="505" customFormat="1" ht="133.15" customHeight="1">
      <c r="A356" s="636">
        <f>A354+1</f>
        <v>123</v>
      </c>
      <c r="B356" s="637" t="s">
        <v>863</v>
      </c>
      <c r="C356" s="638" t="s">
        <v>864</v>
      </c>
      <c r="D356" s="543" t="s">
        <v>825</v>
      </c>
      <c r="E356" s="660">
        <v>110</v>
      </c>
      <c r="F356" s="639"/>
      <c r="G356" s="718"/>
      <c r="K356" s="543"/>
      <c r="AD356" s="641"/>
      <c r="AE356" s="543"/>
    </row>
    <row r="357" spans="1:31" s="505" customFormat="1">
      <c r="A357" s="642"/>
      <c r="B357" s="637"/>
      <c r="C357" s="643"/>
      <c r="D357" s="543"/>
      <c r="E357" s="644"/>
      <c r="F357" s="645"/>
      <c r="G357" s="718"/>
      <c r="K357" s="543"/>
      <c r="AE357" s="543"/>
    </row>
    <row r="358" spans="1:31" s="505" customFormat="1" ht="132" customHeight="1">
      <c r="A358" s="636">
        <f>A356+1</f>
        <v>124</v>
      </c>
      <c r="B358" s="637" t="s">
        <v>867</v>
      </c>
      <c r="C358" s="638" t="s">
        <v>868</v>
      </c>
      <c r="D358" s="543" t="s">
        <v>825</v>
      </c>
      <c r="E358" s="660">
        <v>145</v>
      </c>
      <c r="F358" s="639"/>
      <c r="G358" s="718"/>
      <c r="K358" s="543"/>
      <c r="AD358" s="641"/>
      <c r="AE358" s="543"/>
    </row>
    <row r="359" spans="1:31" s="505" customFormat="1">
      <c r="A359" s="642"/>
      <c r="B359" s="637"/>
      <c r="C359" s="643"/>
      <c r="D359" s="543"/>
      <c r="E359" s="644"/>
      <c r="F359" s="645"/>
      <c r="G359" s="718"/>
      <c r="K359" s="543"/>
      <c r="AE359" s="543"/>
    </row>
    <row r="360" spans="1:31" s="505" customFormat="1" ht="126">
      <c r="A360" s="636">
        <f>A358+1</f>
        <v>125</v>
      </c>
      <c r="B360" s="637" t="s">
        <v>975</v>
      </c>
      <c r="C360" s="638" t="s">
        <v>976</v>
      </c>
      <c r="D360" s="543" t="s">
        <v>825</v>
      </c>
      <c r="E360" s="660">
        <v>2150</v>
      </c>
      <c r="F360" s="639"/>
      <c r="G360" s="718"/>
      <c r="K360" s="543"/>
      <c r="AD360" s="641"/>
      <c r="AE360" s="543"/>
    </row>
    <row r="361" spans="1:31" s="505" customFormat="1">
      <c r="A361" s="642"/>
      <c r="B361" s="637"/>
      <c r="C361" s="643"/>
      <c r="D361" s="543"/>
      <c r="E361" s="644"/>
      <c r="F361" s="645"/>
      <c r="G361" s="718"/>
      <c r="K361" s="543"/>
      <c r="AE361" s="543"/>
    </row>
    <row r="362" spans="1:31" s="505" customFormat="1" ht="113">
      <c r="A362" s="636">
        <f>A360+1</f>
        <v>126</v>
      </c>
      <c r="B362" s="637" t="s">
        <v>977</v>
      </c>
      <c r="C362" s="638" t="s">
        <v>978</v>
      </c>
      <c r="D362" s="543" t="s">
        <v>825</v>
      </c>
      <c r="E362" s="660">
        <v>1970</v>
      </c>
      <c r="F362" s="639"/>
      <c r="G362" s="718"/>
      <c r="K362" s="543"/>
      <c r="AD362" s="641"/>
      <c r="AE362" s="543"/>
    </row>
    <row r="363" spans="1:31" s="505" customFormat="1">
      <c r="A363" s="642"/>
      <c r="B363" s="637"/>
      <c r="C363" s="643"/>
      <c r="D363" s="543"/>
      <c r="E363" s="644"/>
      <c r="F363" s="645"/>
      <c r="G363" s="718"/>
      <c r="K363" s="543"/>
      <c r="AE363" s="543"/>
    </row>
    <row r="364" spans="1:31" s="505" customFormat="1" ht="118.9" customHeight="1">
      <c r="A364" s="636">
        <f>A362+1</f>
        <v>127</v>
      </c>
      <c r="B364" s="637" t="s">
        <v>979</v>
      </c>
      <c r="C364" s="638" t="s">
        <v>980</v>
      </c>
      <c r="D364" s="543" t="s">
        <v>825</v>
      </c>
      <c r="E364" s="660">
        <v>765</v>
      </c>
      <c r="F364" s="639"/>
      <c r="G364" s="718"/>
      <c r="K364" s="543"/>
      <c r="AD364" s="641"/>
      <c r="AE364" s="543"/>
    </row>
    <row r="365" spans="1:31" s="505" customFormat="1">
      <c r="A365" s="642"/>
      <c r="B365" s="637"/>
      <c r="C365" s="643"/>
      <c r="D365" s="543"/>
      <c r="E365" s="644"/>
      <c r="F365" s="645"/>
      <c r="G365" s="718"/>
      <c r="K365" s="543"/>
      <c r="AE365" s="543"/>
    </row>
    <row r="366" spans="1:31" s="505" customFormat="1" ht="120" customHeight="1">
      <c r="A366" s="636">
        <f>A364+1</f>
        <v>128</v>
      </c>
      <c r="B366" s="637" t="s">
        <v>981</v>
      </c>
      <c r="C366" s="638" t="s">
        <v>982</v>
      </c>
      <c r="D366" s="543" t="s">
        <v>825</v>
      </c>
      <c r="E366" s="660">
        <v>335</v>
      </c>
      <c r="F366" s="639"/>
      <c r="G366" s="718"/>
      <c r="K366" s="543"/>
      <c r="AD366" s="641"/>
      <c r="AE366" s="543"/>
    </row>
    <row r="367" spans="1:31" s="505" customFormat="1">
      <c r="A367" s="642"/>
      <c r="B367" s="637"/>
      <c r="C367" s="643"/>
      <c r="D367" s="543"/>
      <c r="E367" s="644"/>
      <c r="F367" s="645"/>
      <c r="G367" s="718"/>
      <c r="K367" s="543"/>
      <c r="AE367" s="543"/>
    </row>
    <row r="368" spans="1:31" s="505" customFormat="1" ht="113.5">
      <c r="A368" s="636">
        <f>A366+1</f>
        <v>129</v>
      </c>
      <c r="B368" s="637" t="s">
        <v>983</v>
      </c>
      <c r="C368" s="638" t="s">
        <v>984</v>
      </c>
      <c r="D368" s="543" t="s">
        <v>825</v>
      </c>
      <c r="E368" s="660">
        <v>740</v>
      </c>
      <c r="F368" s="639"/>
      <c r="G368" s="718"/>
      <c r="K368" s="543"/>
      <c r="AD368" s="641">
        <f>605+140</f>
        <v>745</v>
      </c>
      <c r="AE368" s="543"/>
    </row>
    <row r="369" spans="1:31" s="505" customFormat="1">
      <c r="A369" s="642"/>
      <c r="B369" s="637"/>
      <c r="C369" s="643"/>
      <c r="D369" s="543"/>
      <c r="E369" s="644"/>
      <c r="F369" s="645"/>
      <c r="G369" s="718"/>
      <c r="K369" s="543"/>
      <c r="AE369" s="543"/>
    </row>
    <row r="370" spans="1:31" s="505" customFormat="1" ht="114">
      <c r="A370" s="636">
        <f>A368+1</f>
        <v>130</v>
      </c>
      <c r="B370" s="637" t="s">
        <v>985</v>
      </c>
      <c r="C370" s="638" t="s">
        <v>986</v>
      </c>
      <c r="D370" s="543" t="s">
        <v>825</v>
      </c>
      <c r="E370" s="660">
        <v>80</v>
      </c>
      <c r="F370" s="639"/>
      <c r="G370" s="718"/>
      <c r="K370" s="543"/>
      <c r="AD370" s="641">
        <f>SUM(E366:E370)</f>
        <v>1155</v>
      </c>
      <c r="AE370" s="543">
        <f>AD370/38851.36</f>
        <v>2.9728689034309225E-2</v>
      </c>
    </row>
    <row r="371" spans="1:31" s="505" customFormat="1">
      <c r="A371" s="642"/>
      <c r="B371" s="637"/>
      <c r="C371" s="643"/>
      <c r="D371" s="543"/>
      <c r="E371" s="644"/>
      <c r="F371" s="645"/>
      <c r="G371" s="718"/>
      <c r="K371" s="543"/>
      <c r="AE371" s="543"/>
    </row>
    <row r="372" spans="1:31" s="505" customFormat="1" ht="137.5">
      <c r="A372" s="636">
        <f>A370+1</f>
        <v>131</v>
      </c>
      <c r="B372" s="637" t="s">
        <v>874</v>
      </c>
      <c r="C372" s="638" t="s">
        <v>875</v>
      </c>
      <c r="D372" s="543" t="s">
        <v>876</v>
      </c>
      <c r="E372" s="660">
        <f>13.04*1000</f>
        <v>13040</v>
      </c>
      <c r="F372" s="639"/>
      <c r="G372" s="718"/>
      <c r="K372" s="543"/>
      <c r="AD372" s="641">
        <f>13.04</f>
        <v>13.04</v>
      </c>
      <c r="AE372" s="543"/>
    </row>
    <row r="373" spans="1:31" s="505" customFormat="1">
      <c r="A373" s="642"/>
      <c r="B373" s="637"/>
      <c r="C373" s="643"/>
      <c r="D373" s="543"/>
      <c r="E373" s="644"/>
      <c r="F373" s="645"/>
      <c r="G373" s="718"/>
      <c r="K373" s="543"/>
      <c r="AE373" s="543"/>
    </row>
    <row r="374" spans="1:31" s="505" customFormat="1" ht="62.5">
      <c r="A374" s="636">
        <f>A372+1</f>
        <v>132</v>
      </c>
      <c r="B374" s="637" t="s">
        <v>877</v>
      </c>
      <c r="C374" s="638" t="s">
        <v>878</v>
      </c>
      <c r="D374" s="543" t="s">
        <v>876</v>
      </c>
      <c r="E374" s="660">
        <f>3.98*1000</f>
        <v>3980</v>
      </c>
      <c r="F374" s="639"/>
      <c r="G374" s="718"/>
      <c r="K374" s="543"/>
      <c r="AD374" s="641">
        <f>1.14+2.84</f>
        <v>3.9799999999999995</v>
      </c>
      <c r="AE374" s="543"/>
    </row>
    <row r="375" spans="1:31" s="505" customFormat="1">
      <c r="A375" s="642"/>
      <c r="B375" s="637"/>
      <c r="C375" s="643"/>
      <c r="D375" s="543"/>
      <c r="E375" s="644"/>
      <c r="F375" s="645"/>
      <c r="G375" s="718"/>
      <c r="K375" s="543"/>
      <c r="AE375" s="543"/>
    </row>
    <row r="376" spans="1:31" s="505" customFormat="1" ht="50">
      <c r="A376" s="636">
        <f>A374+1</f>
        <v>133</v>
      </c>
      <c r="B376" s="637" t="s">
        <v>881</v>
      </c>
      <c r="C376" s="638" t="s">
        <v>882</v>
      </c>
      <c r="D376" s="543" t="s">
        <v>825</v>
      </c>
      <c r="E376" s="660">
        <v>190</v>
      </c>
      <c r="F376" s="639"/>
      <c r="G376" s="718"/>
      <c r="K376" s="543"/>
      <c r="AD376" s="641">
        <f>1.9*400+1.9*8/2.2046*138</f>
        <v>1711.4651183888232</v>
      </c>
      <c r="AE376" s="543"/>
    </row>
    <row r="377" spans="1:31" s="505" customFormat="1">
      <c r="A377" s="642"/>
      <c r="B377" s="637"/>
      <c r="C377" s="643"/>
      <c r="D377" s="543"/>
      <c r="E377" s="644"/>
      <c r="F377" s="645"/>
      <c r="G377" s="718"/>
      <c r="K377" s="543"/>
      <c r="AE377" s="543"/>
    </row>
    <row r="378" spans="1:31" s="505" customFormat="1" ht="76">
      <c r="A378" s="636">
        <f>A376+1</f>
        <v>134</v>
      </c>
      <c r="B378" s="637" t="s">
        <v>987</v>
      </c>
      <c r="C378" s="638" t="s">
        <v>988</v>
      </c>
      <c r="D378" s="543" t="s">
        <v>834</v>
      </c>
      <c r="E378" s="660">
        <v>610</v>
      </c>
      <c r="F378" s="639"/>
      <c r="G378" s="718"/>
      <c r="K378" s="543"/>
      <c r="AD378" s="641">
        <f>512.5/4</f>
        <v>128.125</v>
      </c>
      <c r="AE378" s="543"/>
    </row>
    <row r="379" spans="1:31" s="505" customFormat="1">
      <c r="A379" s="642"/>
      <c r="B379" s="637"/>
      <c r="C379" s="643"/>
      <c r="D379" s="543"/>
      <c r="E379" s="644"/>
      <c r="F379" s="645"/>
      <c r="G379" s="718"/>
      <c r="K379" s="543"/>
      <c r="AE379" s="543"/>
    </row>
    <row r="380" spans="1:31" s="505" customFormat="1" ht="137.5">
      <c r="A380" s="636">
        <f>A378+1</f>
        <v>135</v>
      </c>
      <c r="B380" s="637" t="s">
        <v>892</v>
      </c>
      <c r="C380" s="638" t="s">
        <v>893</v>
      </c>
      <c r="D380" s="543" t="s">
        <v>887</v>
      </c>
      <c r="E380" s="660">
        <v>500</v>
      </c>
      <c r="F380" s="639"/>
      <c r="G380" s="718"/>
      <c r="K380" s="543"/>
      <c r="AD380" s="641">
        <f>1.9*400+1.9*8/2.2046*138</f>
        <v>1711.4651183888232</v>
      </c>
      <c r="AE380" s="543"/>
    </row>
    <row r="381" spans="1:31" s="505" customFormat="1">
      <c r="A381" s="642"/>
      <c r="B381" s="637"/>
      <c r="C381" s="643"/>
      <c r="D381" s="543"/>
      <c r="E381" s="644"/>
      <c r="F381" s="645"/>
      <c r="G381" s="718"/>
      <c r="K381" s="543"/>
      <c r="AE381" s="543"/>
    </row>
    <row r="382" spans="1:31" s="505" customFormat="1" ht="62.5">
      <c r="A382" s="636">
        <f>A380+1</f>
        <v>136</v>
      </c>
      <c r="B382" s="637" t="s">
        <v>989</v>
      </c>
      <c r="C382" s="638" t="s">
        <v>990</v>
      </c>
      <c r="D382" s="543" t="s">
        <v>887</v>
      </c>
      <c r="E382" s="660">
        <v>250</v>
      </c>
      <c r="F382" s="639"/>
      <c r="G382" s="718"/>
      <c r="K382" s="543"/>
      <c r="AD382" s="641"/>
      <c r="AE382" s="543"/>
    </row>
    <row r="383" spans="1:31" s="505" customFormat="1">
      <c r="A383" s="642"/>
      <c r="B383" s="637"/>
      <c r="C383" s="643"/>
      <c r="D383" s="543"/>
      <c r="E383" s="644"/>
      <c r="F383" s="645"/>
      <c r="G383" s="718"/>
      <c r="K383" s="543"/>
      <c r="AE383" s="543"/>
    </row>
    <row r="384" spans="1:31" s="505" customFormat="1" ht="93" customHeight="1">
      <c r="A384" s="636">
        <f>A382+1</f>
        <v>137</v>
      </c>
      <c r="B384" s="637" t="s">
        <v>899</v>
      </c>
      <c r="C384" s="638" t="s">
        <v>900</v>
      </c>
      <c r="D384" s="543" t="s">
        <v>13</v>
      </c>
      <c r="E384" s="660">
        <v>28</v>
      </c>
      <c r="F384" s="639"/>
      <c r="G384" s="718"/>
      <c r="K384" s="543"/>
      <c r="AD384" s="641"/>
      <c r="AE384" s="543"/>
    </row>
    <row r="385" spans="1:34" s="505" customFormat="1">
      <c r="A385" s="642"/>
      <c r="B385" s="637"/>
      <c r="C385" s="643"/>
      <c r="D385" s="543"/>
      <c r="E385" s="644"/>
      <c r="F385" s="645"/>
      <c r="G385" s="718"/>
      <c r="K385" s="543"/>
      <c r="AE385" s="543"/>
    </row>
    <row r="386" spans="1:34" s="505" customFormat="1" ht="52.15" customHeight="1">
      <c r="A386" s="636">
        <f>A384+1</f>
        <v>138</v>
      </c>
      <c r="B386" s="637" t="s">
        <v>991</v>
      </c>
      <c r="C386" s="638" t="s">
        <v>992</v>
      </c>
      <c r="D386" s="543" t="s">
        <v>876</v>
      </c>
      <c r="E386" s="660">
        <v>160</v>
      </c>
      <c r="F386" s="639"/>
      <c r="G386" s="718"/>
      <c r="K386" s="543"/>
      <c r="AD386" s="641">
        <f>25.261/3.281</f>
        <v>7.6991770801584876</v>
      </c>
      <c r="AE386" s="543">
        <f>10/25.4</f>
        <v>0.39370078740157483</v>
      </c>
      <c r="AF386" s="505">
        <f>10*25.4</f>
        <v>254</v>
      </c>
      <c r="AG386" s="505">
        <f>1.5*25.4</f>
        <v>38.099999999999994</v>
      </c>
    </row>
    <row r="387" spans="1:34" s="505" customFormat="1">
      <c r="A387" s="642"/>
      <c r="B387" s="637"/>
      <c r="C387" s="643"/>
      <c r="D387" s="543"/>
      <c r="E387" s="644"/>
      <c r="F387" s="645"/>
      <c r="G387" s="718"/>
      <c r="K387" s="543"/>
      <c r="AD387" s="505">
        <f>AD386*20*1.05</f>
        <v>161.68271868332826</v>
      </c>
      <c r="AE387" s="543"/>
      <c r="AF387" s="505">
        <f>5*25.4</f>
        <v>127</v>
      </c>
      <c r="AG387" s="505">
        <f>3/16</f>
        <v>0.1875</v>
      </c>
      <c r="AH387" s="505">
        <f>AG387*25.4</f>
        <v>4.7624999999999993</v>
      </c>
    </row>
    <row r="388" spans="1:34" s="505" customFormat="1" ht="137.5">
      <c r="A388" s="636">
        <f>A386+1</f>
        <v>139</v>
      </c>
      <c r="B388" s="637" t="s">
        <v>993</v>
      </c>
      <c r="C388" s="638" t="s">
        <v>994</v>
      </c>
      <c r="D388" s="543" t="s">
        <v>13</v>
      </c>
      <c r="E388" s="660">
        <v>48</v>
      </c>
      <c r="F388" s="639"/>
      <c r="G388" s="718"/>
      <c r="K388" s="543"/>
      <c r="AD388" s="641">
        <f>2.669/3.281</f>
        <v>0.81347150259067358</v>
      </c>
      <c r="AE388" s="543"/>
    </row>
    <row r="389" spans="1:34" s="505" customFormat="1">
      <c r="A389" s="642"/>
      <c r="B389" s="637"/>
      <c r="C389" s="643"/>
      <c r="D389" s="543"/>
      <c r="E389" s="644"/>
      <c r="F389" s="645"/>
      <c r="G389" s="718"/>
      <c r="K389" s="543"/>
      <c r="AD389" s="505">
        <f>AD388*480</f>
        <v>390.46632124352334</v>
      </c>
      <c r="AE389" s="543"/>
    </row>
    <row r="390" spans="1:34" s="505" customFormat="1" ht="87.5">
      <c r="A390" s="636">
        <f>A388+1</f>
        <v>140</v>
      </c>
      <c r="B390" s="637" t="s">
        <v>995</v>
      </c>
      <c r="C390" s="638" t="s">
        <v>996</v>
      </c>
      <c r="D390" s="543" t="s">
        <v>27</v>
      </c>
      <c r="E390" s="660">
        <v>45</v>
      </c>
      <c r="F390" s="639"/>
      <c r="G390" s="718"/>
      <c r="K390" s="543"/>
      <c r="AD390" s="641"/>
      <c r="AE390" s="543"/>
    </row>
    <row r="391" spans="1:34" s="505" customFormat="1">
      <c r="A391" s="642"/>
      <c r="B391" s="637"/>
      <c r="C391" s="643"/>
      <c r="D391" s="543"/>
      <c r="E391" s="644"/>
      <c r="F391" s="645"/>
      <c r="G391" s="718"/>
      <c r="K391" s="543"/>
      <c r="AE391" s="543"/>
    </row>
    <row r="392" spans="1:34" s="505" customFormat="1" ht="62.5">
      <c r="A392" s="636">
        <f>A390+1</f>
        <v>141</v>
      </c>
      <c r="B392" s="637" t="s">
        <v>907</v>
      </c>
      <c r="C392" s="638" t="s">
        <v>908</v>
      </c>
      <c r="D392" s="543" t="s">
        <v>13</v>
      </c>
      <c r="E392" s="660">
        <f>E388</f>
        <v>48</v>
      </c>
      <c r="F392" s="639"/>
      <c r="G392" s="718"/>
      <c r="K392" s="543"/>
      <c r="AD392" s="641"/>
      <c r="AE392" s="543"/>
    </row>
    <row r="393" spans="1:34" s="505" customFormat="1" ht="12" customHeight="1">
      <c r="A393" s="642"/>
      <c r="B393" s="637"/>
      <c r="C393" s="643"/>
      <c r="D393" s="543"/>
      <c r="E393" s="644"/>
      <c r="F393" s="645"/>
      <c r="G393" s="718"/>
      <c r="K393" s="543"/>
      <c r="AE393" s="543"/>
    </row>
    <row r="394" spans="1:34" s="505" customFormat="1" ht="50">
      <c r="A394" s="636">
        <f>A392+1</f>
        <v>142</v>
      </c>
      <c r="B394" s="637" t="s">
        <v>915</v>
      </c>
      <c r="C394" s="638" t="s">
        <v>916</v>
      </c>
      <c r="D394" s="543" t="s">
        <v>834</v>
      </c>
      <c r="E394" s="660">
        <v>690</v>
      </c>
      <c r="F394" s="639"/>
      <c r="G394" s="718"/>
      <c r="K394" s="543"/>
      <c r="AD394" s="641"/>
      <c r="AE394" s="543"/>
    </row>
    <row r="395" spans="1:34" s="505" customFormat="1" ht="12" customHeight="1">
      <c r="A395" s="642"/>
      <c r="B395" s="637"/>
      <c r="C395" s="643"/>
      <c r="D395" s="543"/>
      <c r="E395" s="644"/>
      <c r="F395" s="645"/>
      <c r="G395" s="718"/>
      <c r="K395" s="543"/>
      <c r="AE395" s="543"/>
    </row>
    <row r="396" spans="1:34" s="505" customFormat="1" ht="50">
      <c r="A396" s="636">
        <f>A394+1</f>
        <v>143</v>
      </c>
      <c r="B396" s="637" t="s">
        <v>917</v>
      </c>
      <c r="C396" s="638" t="s">
        <v>918</v>
      </c>
      <c r="D396" s="543" t="s">
        <v>834</v>
      </c>
      <c r="E396" s="660">
        <v>3050</v>
      </c>
      <c r="F396" s="639"/>
      <c r="G396" s="718"/>
      <c r="K396" s="543"/>
      <c r="AD396" s="641"/>
      <c r="AE396" s="543"/>
    </row>
    <row r="397" spans="1:34" s="505" customFormat="1" ht="12" customHeight="1">
      <c r="A397" s="642"/>
      <c r="B397" s="637"/>
      <c r="C397" s="643"/>
      <c r="D397" s="543"/>
      <c r="E397" s="644"/>
      <c r="F397" s="645"/>
      <c r="G397" s="718"/>
      <c r="K397" s="543"/>
      <c r="AE397" s="543"/>
    </row>
    <row r="398" spans="1:34" s="505" customFormat="1" ht="50">
      <c r="A398" s="636">
        <f>A396+1</f>
        <v>144</v>
      </c>
      <c r="B398" s="637" t="s">
        <v>921</v>
      </c>
      <c r="C398" s="638" t="s">
        <v>922</v>
      </c>
      <c r="D398" s="543" t="s">
        <v>834</v>
      </c>
      <c r="E398" s="660">
        <v>2480</v>
      </c>
      <c r="F398" s="639"/>
      <c r="G398" s="718"/>
      <c r="K398" s="543"/>
      <c r="AD398" s="641"/>
      <c r="AE398" s="543"/>
    </row>
    <row r="399" spans="1:34" s="505" customFormat="1" ht="12" customHeight="1">
      <c r="A399" s="642"/>
      <c r="B399" s="637"/>
      <c r="C399" s="643"/>
      <c r="D399" s="543"/>
      <c r="E399" s="644"/>
      <c r="F399" s="645"/>
      <c r="G399" s="718"/>
      <c r="K399" s="543"/>
      <c r="AE399" s="543"/>
    </row>
    <row r="400" spans="1:34" s="505" customFormat="1" ht="62.5">
      <c r="A400" s="636">
        <f>A398+1</f>
        <v>145</v>
      </c>
      <c r="B400" s="637" t="s">
        <v>923</v>
      </c>
      <c r="C400" s="638" t="s">
        <v>924</v>
      </c>
      <c r="D400" s="543" t="s">
        <v>834</v>
      </c>
      <c r="E400" s="660">
        <v>1280</v>
      </c>
      <c r="F400" s="639"/>
      <c r="G400" s="718"/>
      <c r="K400" s="543"/>
      <c r="AD400" s="641"/>
      <c r="AE400" s="543"/>
    </row>
    <row r="401" spans="1:16378" s="505" customFormat="1" ht="12" customHeight="1">
      <c r="A401" s="642"/>
      <c r="B401" s="637"/>
      <c r="C401" s="643"/>
      <c r="D401" s="543"/>
      <c r="E401" s="644"/>
      <c r="F401" s="645"/>
      <c r="G401" s="718"/>
      <c r="K401" s="543"/>
      <c r="AE401" s="543"/>
    </row>
    <row r="402" spans="1:16378" s="505" customFormat="1" ht="40.9" customHeight="1">
      <c r="A402" s="636">
        <f>A400+1</f>
        <v>146</v>
      </c>
      <c r="B402" s="637" t="s">
        <v>927</v>
      </c>
      <c r="C402" s="638" t="s">
        <v>928</v>
      </c>
      <c r="D402" s="543" t="s">
        <v>353</v>
      </c>
      <c r="E402" s="660">
        <v>320</v>
      </c>
      <c r="F402" s="639"/>
      <c r="G402" s="718"/>
      <c r="K402" s="543"/>
      <c r="AD402" s="641">
        <f>25*5+18*4+18*4+15*3</f>
        <v>314</v>
      </c>
      <c r="AE402" s="543"/>
    </row>
    <row r="403" spans="1:16378" s="505" customFormat="1" ht="12" customHeight="1">
      <c r="A403" s="642"/>
      <c r="B403" s="637"/>
      <c r="C403" s="643"/>
      <c r="D403" s="543"/>
      <c r="E403" s="644"/>
      <c r="F403" s="645"/>
      <c r="G403" s="718"/>
      <c r="K403" s="543"/>
      <c r="AE403" s="543"/>
    </row>
    <row r="404" spans="1:16378" s="505" customFormat="1" ht="50">
      <c r="A404" s="636">
        <f>A402+1</f>
        <v>147</v>
      </c>
      <c r="B404" s="637" t="s">
        <v>997</v>
      </c>
      <c r="C404" s="638" t="s">
        <v>998</v>
      </c>
      <c r="D404" s="543" t="s">
        <v>27</v>
      </c>
      <c r="E404" s="660">
        <v>180</v>
      </c>
      <c r="F404" s="639"/>
      <c r="G404" s="718"/>
      <c r="K404" s="543"/>
      <c r="AD404" s="641"/>
      <c r="AE404" s="543"/>
    </row>
    <row r="405" spans="1:16378" s="505" customFormat="1" ht="12" customHeight="1">
      <c r="A405" s="642"/>
      <c r="B405" s="637"/>
      <c r="C405" s="643"/>
      <c r="D405" s="543"/>
      <c r="E405" s="644"/>
      <c r="F405" s="645"/>
      <c r="G405" s="718"/>
      <c r="K405" s="543"/>
      <c r="AE405" s="543"/>
    </row>
    <row r="406" spans="1:16378" s="505" customFormat="1" ht="112.5">
      <c r="A406" s="636">
        <f>A404+1</f>
        <v>148</v>
      </c>
      <c r="B406" s="637" t="s">
        <v>941</v>
      </c>
      <c r="C406" s="638" t="s">
        <v>942</v>
      </c>
      <c r="D406" s="543" t="s">
        <v>825</v>
      </c>
      <c r="E406" s="660">
        <v>140</v>
      </c>
      <c r="F406" s="639"/>
      <c r="G406" s="718"/>
      <c r="K406" s="543"/>
      <c r="AD406" s="641"/>
      <c r="AE406" s="543"/>
    </row>
    <row r="407" spans="1:16378" s="505" customFormat="1" ht="12" customHeight="1">
      <c r="A407" s="642"/>
      <c r="B407" s="637"/>
      <c r="C407" s="643"/>
      <c r="D407" s="543"/>
      <c r="E407" s="644"/>
      <c r="F407" s="645"/>
      <c r="G407" s="718"/>
      <c r="K407" s="543"/>
      <c r="AE407" s="543"/>
    </row>
    <row r="408" spans="1:16378" s="505" customFormat="1" ht="37.5">
      <c r="A408" s="636">
        <f>A406+1</f>
        <v>149</v>
      </c>
      <c r="B408" s="637" t="s">
        <v>999</v>
      </c>
      <c r="C408" s="638" t="s">
        <v>944</v>
      </c>
      <c r="D408" s="543"/>
      <c r="E408" s="660"/>
      <c r="F408" s="639"/>
      <c r="G408" s="718"/>
      <c r="K408" s="543"/>
      <c r="AD408" s="641"/>
      <c r="AE408" s="543"/>
    </row>
    <row r="409" spans="1:16378" s="505" customFormat="1" ht="12" customHeight="1">
      <c r="A409" s="642"/>
      <c r="B409" s="637"/>
      <c r="C409" s="643"/>
      <c r="D409" s="543"/>
      <c r="E409" s="644"/>
      <c r="F409" s="645"/>
      <c r="G409" s="718"/>
      <c r="K409" s="543"/>
      <c r="AE409" s="543"/>
    </row>
    <row r="410" spans="1:16378" s="505" customFormat="1">
      <c r="A410" s="636"/>
      <c r="B410" s="637"/>
      <c r="C410" s="638" t="s">
        <v>945</v>
      </c>
      <c r="D410" s="543" t="s">
        <v>825</v>
      </c>
      <c r="E410" s="660">
        <f>21450-E328</f>
        <v>20600</v>
      </c>
      <c r="F410" s="639"/>
      <c r="G410" s="718"/>
      <c r="X410" s="641" t="e">
        <f>SUM(E316:E327)+#REF!</f>
        <v>#REF!</v>
      </c>
      <c r="Y410" s="543">
        <f>1635+300*2+135+100*2+60*2+30*6+15*2</f>
        <v>2900</v>
      </c>
    </row>
    <row r="411" spans="1:16378" s="505" customFormat="1" ht="12" customHeight="1">
      <c r="A411" s="642"/>
      <c r="B411" s="637"/>
      <c r="C411" s="643"/>
      <c r="D411" s="543"/>
      <c r="E411" s="644"/>
      <c r="F411" s="645"/>
      <c r="G411" s="718"/>
      <c r="Y411" s="543"/>
    </row>
    <row r="412" spans="1:16378" s="505" customFormat="1" ht="19.899999999999999" customHeight="1">
      <c r="A412" s="798" t="s">
        <v>540</v>
      </c>
      <c r="B412" s="799"/>
      <c r="C412" s="799"/>
      <c r="D412" s="799"/>
      <c r="E412" s="799"/>
      <c r="F412" s="800"/>
      <c r="G412" s="742">
        <f>SUM(G20:G410)</f>
        <v>0</v>
      </c>
      <c r="H412" s="629"/>
      <c r="I412" s="499"/>
      <c r="J412" s="499"/>
      <c r="K412" s="795"/>
      <c r="L412" s="795"/>
      <c r="M412" s="795"/>
      <c r="N412" s="795"/>
      <c r="O412" s="732"/>
      <c r="P412" s="729"/>
      <c r="Q412" s="499"/>
      <c r="R412" s="795"/>
      <c r="S412" s="795"/>
      <c r="T412" s="795"/>
      <c r="U412" s="795"/>
      <c r="V412" s="680"/>
      <c r="W412" s="629"/>
      <c r="X412" s="499"/>
      <c r="Y412" s="795"/>
      <c r="Z412" s="795"/>
      <c r="AA412" s="795"/>
      <c r="AB412" s="795"/>
      <c r="AC412" s="680"/>
      <c r="AD412" s="629"/>
      <c r="AE412" s="499"/>
      <c r="AF412" s="795"/>
      <c r="AG412" s="795"/>
      <c r="AH412" s="795"/>
      <c r="AI412" s="795"/>
      <c r="AJ412" s="680"/>
      <c r="AK412" s="629"/>
      <c r="AL412" s="499"/>
      <c r="AM412" s="795"/>
      <c r="AN412" s="795"/>
      <c r="AO412" s="795"/>
      <c r="AP412" s="795"/>
      <c r="AQ412" s="680"/>
      <c r="AR412" s="629"/>
      <c r="AS412" s="499"/>
      <c r="AT412" s="795"/>
      <c r="AU412" s="795"/>
      <c r="AV412" s="795"/>
      <c r="AW412" s="795"/>
      <c r="AX412" s="680"/>
      <c r="AY412" s="629"/>
      <c r="AZ412" s="499"/>
      <c r="BA412" s="795"/>
      <c r="BB412" s="795"/>
      <c r="BC412" s="795"/>
      <c r="BD412" s="795"/>
      <c r="BE412" s="680"/>
      <c r="BF412" s="629"/>
      <c r="BG412" s="499"/>
      <c r="BH412" s="795"/>
      <c r="BI412" s="795"/>
      <c r="BJ412" s="795"/>
      <c r="BK412" s="795"/>
      <c r="BL412" s="680"/>
      <c r="BM412" s="629"/>
      <c r="BN412" s="499"/>
      <c r="BO412" s="795"/>
      <c r="BP412" s="795"/>
      <c r="BQ412" s="795"/>
      <c r="BR412" s="795"/>
      <c r="BS412" s="680"/>
      <c r="BT412" s="629"/>
      <c r="BU412" s="499"/>
      <c r="BV412" s="795"/>
      <c r="BW412" s="795"/>
      <c r="BX412" s="795"/>
      <c r="BY412" s="795"/>
      <c r="BZ412" s="680"/>
      <c r="CA412" s="629"/>
      <c r="CB412" s="499"/>
      <c r="CC412" s="795"/>
      <c r="CD412" s="795"/>
      <c r="CE412" s="795"/>
      <c r="CF412" s="795"/>
      <c r="CG412" s="680"/>
      <c r="CH412" s="629"/>
      <c r="CI412" s="499"/>
      <c r="CJ412" s="795"/>
      <c r="CK412" s="795"/>
      <c r="CL412" s="795"/>
      <c r="CM412" s="795"/>
      <c r="CN412" s="680"/>
      <c r="CO412" s="629"/>
      <c r="CP412" s="499"/>
      <c r="CQ412" s="795"/>
      <c r="CR412" s="795"/>
      <c r="CS412" s="795"/>
      <c r="CT412" s="795"/>
      <c r="CU412" s="680"/>
      <c r="CV412" s="629"/>
      <c r="CW412" s="499"/>
      <c r="CX412" s="795"/>
      <c r="CY412" s="795"/>
      <c r="CZ412" s="795"/>
      <c r="DA412" s="795"/>
      <c r="DB412" s="680"/>
      <c r="DC412" s="629"/>
      <c r="DD412" s="499"/>
      <c r="DE412" s="795"/>
      <c r="DF412" s="795"/>
      <c r="DG412" s="795"/>
      <c r="DH412" s="795"/>
      <c r="DI412" s="680"/>
      <c r="DJ412" s="629"/>
      <c r="DK412" s="499"/>
      <c r="DL412" s="795"/>
      <c r="DM412" s="795"/>
      <c r="DN412" s="795"/>
      <c r="DO412" s="795"/>
      <c r="DP412" s="680"/>
      <c r="DQ412" s="629"/>
      <c r="DR412" s="499"/>
      <c r="DS412" s="795"/>
      <c r="DT412" s="795"/>
      <c r="DU412" s="795"/>
      <c r="DV412" s="795"/>
      <c r="DW412" s="680"/>
      <c r="DX412" s="629"/>
      <c r="DY412" s="499"/>
      <c r="DZ412" s="795"/>
      <c r="EA412" s="795"/>
      <c r="EB412" s="795"/>
      <c r="EC412" s="795"/>
      <c r="ED412" s="680"/>
      <c r="EE412" s="629"/>
      <c r="EF412" s="499"/>
      <c r="EG412" s="795"/>
      <c r="EH412" s="795"/>
      <c r="EI412" s="795"/>
      <c r="EJ412" s="795"/>
      <c r="EK412" s="680"/>
      <c r="EL412" s="629"/>
      <c r="EM412" s="499"/>
      <c r="EN412" s="795"/>
      <c r="EO412" s="795"/>
      <c r="EP412" s="795"/>
      <c r="EQ412" s="795"/>
      <c r="ER412" s="680"/>
      <c r="ES412" s="629"/>
      <c r="ET412" s="499"/>
      <c r="EU412" s="795"/>
      <c r="EV412" s="795"/>
      <c r="EW412" s="795"/>
      <c r="EX412" s="795"/>
      <c r="EY412" s="680"/>
      <c r="EZ412" s="629"/>
      <c r="FA412" s="499"/>
      <c r="FB412" s="795"/>
      <c r="FC412" s="795"/>
      <c r="FD412" s="795"/>
      <c r="FE412" s="795"/>
      <c r="FF412" s="680"/>
      <c r="FG412" s="629"/>
      <c r="FH412" s="499"/>
      <c r="FI412" s="795"/>
      <c r="FJ412" s="795"/>
      <c r="FK412" s="795"/>
      <c r="FL412" s="795"/>
      <c r="FM412" s="680"/>
      <c r="FN412" s="629"/>
      <c r="FO412" s="499"/>
      <c r="FP412" s="795"/>
      <c r="FQ412" s="795"/>
      <c r="FR412" s="795"/>
      <c r="FS412" s="795"/>
      <c r="FT412" s="680"/>
      <c r="FU412" s="629"/>
      <c r="FV412" s="499"/>
      <c r="FW412" s="795"/>
      <c r="FX412" s="795"/>
      <c r="FY412" s="795"/>
      <c r="FZ412" s="795"/>
      <c r="GA412" s="680"/>
      <c r="GB412" s="629"/>
      <c r="GC412" s="499"/>
      <c r="GD412" s="795"/>
      <c r="GE412" s="795"/>
      <c r="GF412" s="795"/>
      <c r="GG412" s="795"/>
      <c r="GH412" s="680"/>
      <c r="GI412" s="629"/>
      <c r="GJ412" s="499"/>
      <c r="GK412" s="795"/>
      <c r="GL412" s="795"/>
      <c r="GM412" s="795"/>
      <c r="GN412" s="795"/>
      <c r="GO412" s="680"/>
      <c r="GP412" s="629"/>
      <c r="GQ412" s="499"/>
      <c r="GR412" s="795"/>
      <c r="GS412" s="795"/>
      <c r="GT412" s="795"/>
      <c r="GU412" s="795"/>
      <c r="GV412" s="680"/>
      <c r="GW412" s="629"/>
      <c r="GX412" s="499"/>
      <c r="GY412" s="795"/>
      <c r="GZ412" s="795"/>
      <c r="HA412" s="795"/>
      <c r="HB412" s="795"/>
      <c r="HC412" s="680"/>
      <c r="HD412" s="629"/>
      <c r="HE412" s="499"/>
      <c r="HF412" s="795"/>
      <c r="HG412" s="795"/>
      <c r="HH412" s="795"/>
      <c r="HI412" s="795"/>
      <c r="HJ412" s="680"/>
      <c r="HK412" s="629"/>
      <c r="HL412" s="499"/>
      <c r="HM412" s="795"/>
      <c r="HN412" s="795"/>
      <c r="HO412" s="795"/>
      <c r="HP412" s="795"/>
      <c r="HQ412" s="680"/>
      <c r="HR412" s="629"/>
      <c r="HS412" s="499"/>
      <c r="HT412" s="795"/>
      <c r="HU412" s="795"/>
      <c r="HV412" s="795"/>
      <c r="HW412" s="795"/>
      <c r="HX412" s="680"/>
      <c r="HY412" s="629"/>
      <c r="HZ412" s="499"/>
      <c r="IA412" s="795"/>
      <c r="IB412" s="795"/>
      <c r="IC412" s="795"/>
      <c r="ID412" s="795"/>
      <c r="IE412" s="680"/>
      <c r="IF412" s="629"/>
      <c r="IG412" s="499"/>
      <c r="IH412" s="795"/>
      <c r="II412" s="795"/>
      <c r="IJ412" s="795"/>
      <c r="IK412" s="795"/>
      <c r="IL412" s="680"/>
      <c r="IM412" s="629"/>
      <c r="IN412" s="499"/>
      <c r="IO412" s="795"/>
      <c r="IP412" s="795"/>
      <c r="IQ412" s="795"/>
      <c r="IR412" s="795"/>
      <c r="IS412" s="680"/>
      <c r="IT412" s="629"/>
      <c r="IU412" s="499"/>
      <c r="IV412" s="795"/>
      <c r="IW412" s="795"/>
      <c r="IX412" s="795"/>
      <c r="IY412" s="795"/>
      <c r="IZ412" s="680"/>
      <c r="JA412" s="629"/>
      <c r="JB412" s="499"/>
      <c r="JC412" s="795"/>
      <c r="JD412" s="795"/>
      <c r="JE412" s="795"/>
      <c r="JF412" s="795"/>
      <c r="JG412" s="680"/>
      <c r="JH412" s="629"/>
      <c r="JI412" s="499"/>
      <c r="JJ412" s="795"/>
      <c r="JK412" s="795"/>
      <c r="JL412" s="795"/>
      <c r="JM412" s="795"/>
      <c r="JN412" s="680"/>
      <c r="JO412" s="629"/>
      <c r="JP412" s="499"/>
      <c r="JQ412" s="795"/>
      <c r="JR412" s="795"/>
      <c r="JS412" s="795"/>
      <c r="JT412" s="795"/>
      <c r="JU412" s="680"/>
      <c r="JV412" s="629"/>
      <c r="JW412" s="499"/>
      <c r="JX412" s="795"/>
      <c r="JY412" s="795"/>
      <c r="JZ412" s="795"/>
      <c r="KA412" s="795"/>
      <c r="KB412" s="680"/>
      <c r="KC412" s="629"/>
      <c r="KD412" s="499"/>
      <c r="KE412" s="795"/>
      <c r="KF412" s="795"/>
      <c r="KG412" s="795"/>
      <c r="KH412" s="795"/>
      <c r="KI412" s="680"/>
      <c r="KJ412" s="629"/>
      <c r="KK412" s="499"/>
      <c r="KL412" s="795"/>
      <c r="KM412" s="795"/>
      <c r="KN412" s="795"/>
      <c r="KO412" s="795"/>
      <c r="KP412" s="680"/>
      <c r="KQ412" s="629"/>
      <c r="KR412" s="499"/>
      <c r="KS412" s="795"/>
      <c r="KT412" s="795"/>
      <c r="KU412" s="795"/>
      <c r="KV412" s="795"/>
      <c r="KW412" s="680"/>
      <c r="KX412" s="629"/>
      <c r="KY412" s="499"/>
      <c r="KZ412" s="795"/>
      <c r="LA412" s="795"/>
      <c r="LB412" s="795"/>
      <c r="LC412" s="795"/>
      <c r="LD412" s="680"/>
      <c r="LE412" s="629"/>
      <c r="LF412" s="499"/>
      <c r="LG412" s="795"/>
      <c r="LH412" s="795"/>
      <c r="LI412" s="795"/>
      <c r="LJ412" s="795"/>
      <c r="LK412" s="680"/>
      <c r="LL412" s="629"/>
      <c r="LM412" s="499"/>
      <c r="LN412" s="795"/>
      <c r="LO412" s="795"/>
      <c r="LP412" s="795"/>
      <c r="LQ412" s="795"/>
      <c r="LR412" s="680"/>
      <c r="LS412" s="629"/>
      <c r="LT412" s="499"/>
      <c r="LU412" s="795"/>
      <c r="LV412" s="795"/>
      <c r="LW412" s="795"/>
      <c r="LX412" s="795"/>
      <c r="LY412" s="680"/>
      <c r="LZ412" s="629"/>
      <c r="MA412" s="499"/>
      <c r="MB412" s="795"/>
      <c r="MC412" s="795"/>
      <c r="MD412" s="795"/>
      <c r="ME412" s="795"/>
      <c r="MF412" s="680"/>
      <c r="MG412" s="629"/>
      <c r="MH412" s="499"/>
      <c r="MI412" s="795"/>
      <c r="MJ412" s="795"/>
      <c r="MK412" s="795"/>
      <c r="ML412" s="795"/>
      <c r="MM412" s="680"/>
      <c r="MN412" s="629"/>
      <c r="MO412" s="499"/>
      <c r="MP412" s="795"/>
      <c r="MQ412" s="795"/>
      <c r="MR412" s="795"/>
      <c r="MS412" s="795"/>
      <c r="MT412" s="680"/>
      <c r="MU412" s="629"/>
      <c r="MV412" s="499"/>
      <c r="MW412" s="795"/>
      <c r="MX412" s="795"/>
      <c r="MY412" s="795"/>
      <c r="MZ412" s="795"/>
      <c r="NA412" s="680"/>
      <c r="NB412" s="629"/>
      <c r="NC412" s="499"/>
      <c r="ND412" s="795"/>
      <c r="NE412" s="795"/>
      <c r="NF412" s="795"/>
      <c r="NG412" s="795"/>
      <c r="NH412" s="680"/>
      <c r="NI412" s="629"/>
      <c r="NJ412" s="499"/>
      <c r="NK412" s="795"/>
      <c r="NL412" s="795"/>
      <c r="NM412" s="795"/>
      <c r="NN412" s="795"/>
      <c r="NO412" s="680"/>
      <c r="NP412" s="629"/>
      <c r="NQ412" s="499"/>
      <c r="NR412" s="795"/>
      <c r="NS412" s="795"/>
      <c r="NT412" s="795"/>
      <c r="NU412" s="795"/>
      <c r="NV412" s="680"/>
      <c r="NW412" s="629"/>
      <c r="NX412" s="499"/>
      <c r="NY412" s="795"/>
      <c r="NZ412" s="795"/>
      <c r="OA412" s="795"/>
      <c r="OB412" s="795"/>
      <c r="OC412" s="680"/>
      <c r="OD412" s="629"/>
      <c r="OE412" s="499"/>
      <c r="OF412" s="795"/>
      <c r="OG412" s="795"/>
      <c r="OH412" s="795"/>
      <c r="OI412" s="795"/>
      <c r="OJ412" s="680"/>
      <c r="OK412" s="629"/>
      <c r="OL412" s="499"/>
      <c r="OM412" s="795"/>
      <c r="ON412" s="795"/>
      <c r="OO412" s="795"/>
      <c r="OP412" s="795"/>
      <c r="OQ412" s="680"/>
      <c r="OR412" s="629"/>
      <c r="OS412" s="499"/>
      <c r="OT412" s="795"/>
      <c r="OU412" s="795"/>
      <c r="OV412" s="795"/>
      <c r="OW412" s="795"/>
      <c r="OX412" s="680"/>
      <c r="OY412" s="629"/>
      <c r="OZ412" s="499"/>
      <c r="PA412" s="795"/>
      <c r="PB412" s="795"/>
      <c r="PC412" s="795"/>
      <c r="PD412" s="795"/>
      <c r="PE412" s="680"/>
      <c r="PF412" s="629"/>
      <c r="PG412" s="499"/>
      <c r="PH412" s="795"/>
      <c r="PI412" s="795"/>
      <c r="PJ412" s="795"/>
      <c r="PK412" s="795"/>
      <c r="PL412" s="680"/>
      <c r="PM412" s="629"/>
      <c r="PN412" s="499"/>
      <c r="PO412" s="795"/>
      <c r="PP412" s="795"/>
      <c r="PQ412" s="795"/>
      <c r="PR412" s="795"/>
      <c r="PS412" s="680"/>
      <c r="PT412" s="629"/>
      <c r="PU412" s="499"/>
      <c r="PV412" s="795"/>
      <c r="PW412" s="795"/>
      <c r="PX412" s="795"/>
      <c r="PY412" s="795"/>
      <c r="PZ412" s="680"/>
      <c r="QA412" s="629"/>
      <c r="QB412" s="499"/>
      <c r="QC412" s="795"/>
      <c r="QD412" s="795"/>
      <c r="QE412" s="795"/>
      <c r="QF412" s="795"/>
      <c r="QG412" s="680"/>
      <c r="QH412" s="629"/>
      <c r="QI412" s="499"/>
      <c r="QJ412" s="795"/>
      <c r="QK412" s="795"/>
      <c r="QL412" s="795"/>
      <c r="QM412" s="795"/>
      <c r="QN412" s="680"/>
      <c r="QO412" s="629"/>
      <c r="QP412" s="499"/>
      <c r="QQ412" s="795"/>
      <c r="QR412" s="795"/>
      <c r="QS412" s="795"/>
      <c r="QT412" s="795"/>
      <c r="QU412" s="680"/>
      <c r="QV412" s="629"/>
      <c r="QW412" s="499"/>
      <c r="QX412" s="795"/>
      <c r="QY412" s="795"/>
      <c r="QZ412" s="795"/>
      <c r="RA412" s="795"/>
      <c r="RB412" s="680"/>
      <c r="RC412" s="629"/>
      <c r="RD412" s="499"/>
      <c r="RE412" s="795"/>
      <c r="RF412" s="795"/>
      <c r="RG412" s="795"/>
      <c r="RH412" s="795"/>
      <c r="RI412" s="680"/>
      <c r="RJ412" s="629"/>
      <c r="RK412" s="499"/>
      <c r="RL412" s="795"/>
      <c r="RM412" s="795"/>
      <c r="RN412" s="795"/>
      <c r="RO412" s="795"/>
      <c r="RP412" s="680"/>
      <c r="RQ412" s="629"/>
      <c r="RR412" s="499"/>
      <c r="RS412" s="795"/>
      <c r="RT412" s="795"/>
      <c r="RU412" s="795"/>
      <c r="RV412" s="795"/>
      <c r="RW412" s="680"/>
      <c r="RX412" s="629"/>
      <c r="RY412" s="499"/>
      <c r="RZ412" s="795"/>
      <c r="SA412" s="795"/>
      <c r="SB412" s="795"/>
      <c r="SC412" s="795"/>
      <c r="SD412" s="680"/>
      <c r="SE412" s="629"/>
      <c r="SF412" s="499"/>
      <c r="SG412" s="795"/>
      <c r="SH412" s="795"/>
      <c r="SI412" s="795"/>
      <c r="SJ412" s="795"/>
      <c r="SK412" s="680"/>
      <c r="SL412" s="629"/>
      <c r="SM412" s="499"/>
      <c r="SN412" s="795"/>
      <c r="SO412" s="795"/>
      <c r="SP412" s="795"/>
      <c r="SQ412" s="795"/>
      <c r="SR412" s="680"/>
      <c r="SS412" s="629"/>
      <c r="ST412" s="499"/>
      <c r="SU412" s="795"/>
      <c r="SV412" s="795"/>
      <c r="SW412" s="795"/>
      <c r="SX412" s="795"/>
      <c r="SY412" s="680"/>
      <c r="SZ412" s="629"/>
      <c r="TA412" s="499"/>
      <c r="TB412" s="795"/>
      <c r="TC412" s="795"/>
      <c r="TD412" s="795"/>
      <c r="TE412" s="795"/>
      <c r="TF412" s="680"/>
      <c r="TG412" s="629"/>
      <c r="TH412" s="499"/>
      <c r="TI412" s="795"/>
      <c r="TJ412" s="795"/>
      <c r="TK412" s="795"/>
      <c r="TL412" s="795"/>
      <c r="TM412" s="680"/>
      <c r="TN412" s="629"/>
      <c r="TO412" s="499"/>
      <c r="TP412" s="795"/>
      <c r="TQ412" s="795"/>
      <c r="TR412" s="795"/>
      <c r="TS412" s="795"/>
      <c r="TT412" s="680"/>
      <c r="TU412" s="629"/>
      <c r="TV412" s="499"/>
      <c r="TW412" s="795"/>
      <c r="TX412" s="795"/>
      <c r="TY412" s="795"/>
      <c r="TZ412" s="795"/>
      <c r="UA412" s="680"/>
      <c r="UB412" s="629"/>
      <c r="UC412" s="499"/>
      <c r="UD412" s="795"/>
      <c r="UE412" s="795"/>
      <c r="UF412" s="795"/>
      <c r="UG412" s="795"/>
      <c r="UH412" s="680"/>
      <c r="UI412" s="629"/>
      <c r="UJ412" s="499"/>
      <c r="UK412" s="795"/>
      <c r="UL412" s="795"/>
      <c r="UM412" s="795"/>
      <c r="UN412" s="795"/>
      <c r="UO412" s="680"/>
      <c r="UP412" s="629"/>
      <c r="UQ412" s="499"/>
      <c r="UR412" s="795"/>
      <c r="US412" s="795"/>
      <c r="UT412" s="795"/>
      <c r="UU412" s="795"/>
      <c r="UV412" s="680"/>
      <c r="UW412" s="629"/>
      <c r="UX412" s="499"/>
      <c r="UY412" s="795"/>
      <c r="UZ412" s="795"/>
      <c r="VA412" s="795"/>
      <c r="VB412" s="795"/>
      <c r="VC412" s="680"/>
      <c r="VD412" s="629"/>
      <c r="VE412" s="499"/>
      <c r="VF412" s="795"/>
      <c r="VG412" s="795"/>
      <c r="VH412" s="795"/>
      <c r="VI412" s="795"/>
      <c r="VJ412" s="680"/>
      <c r="VK412" s="629"/>
      <c r="VL412" s="499"/>
      <c r="VM412" s="795"/>
      <c r="VN412" s="795"/>
      <c r="VO412" s="795"/>
      <c r="VP412" s="795"/>
      <c r="VQ412" s="680"/>
      <c r="VR412" s="629"/>
      <c r="VS412" s="499"/>
      <c r="VT412" s="795"/>
      <c r="VU412" s="795"/>
      <c r="VV412" s="795"/>
      <c r="VW412" s="795"/>
      <c r="VX412" s="680"/>
      <c r="VY412" s="629"/>
      <c r="VZ412" s="499"/>
      <c r="WA412" s="795"/>
      <c r="WB412" s="795"/>
      <c r="WC412" s="795"/>
      <c r="WD412" s="795"/>
      <c r="WE412" s="680"/>
      <c r="WF412" s="629"/>
      <c r="WG412" s="499"/>
      <c r="WH412" s="795"/>
      <c r="WI412" s="795"/>
      <c r="WJ412" s="795"/>
      <c r="WK412" s="795"/>
      <c r="WL412" s="680"/>
      <c r="WM412" s="629"/>
      <c r="WN412" s="499"/>
      <c r="WO412" s="795"/>
      <c r="WP412" s="795"/>
      <c r="WQ412" s="795"/>
      <c r="WR412" s="795"/>
      <c r="WS412" s="680"/>
      <c r="WT412" s="629"/>
      <c r="WU412" s="499"/>
      <c r="WV412" s="795"/>
      <c r="WW412" s="795"/>
      <c r="WX412" s="795"/>
      <c r="WY412" s="795"/>
      <c r="WZ412" s="680"/>
      <c r="XA412" s="629"/>
      <c r="XB412" s="499"/>
      <c r="XC412" s="795"/>
      <c r="XD412" s="795"/>
      <c r="XE412" s="795"/>
      <c r="XF412" s="795"/>
      <c r="XG412" s="680"/>
      <c r="XH412" s="629"/>
      <c r="XI412" s="499"/>
      <c r="XJ412" s="795"/>
      <c r="XK412" s="795"/>
      <c r="XL412" s="795"/>
      <c r="XM412" s="795"/>
      <c r="XN412" s="680"/>
      <c r="XO412" s="629"/>
      <c r="XP412" s="499"/>
      <c r="XQ412" s="795"/>
      <c r="XR412" s="795"/>
      <c r="XS412" s="795"/>
      <c r="XT412" s="795"/>
      <c r="XU412" s="680"/>
      <c r="XV412" s="629"/>
      <c r="XW412" s="499"/>
      <c r="XX412" s="795"/>
      <c r="XY412" s="795"/>
      <c r="XZ412" s="795"/>
      <c r="YA412" s="795"/>
      <c r="YB412" s="680"/>
      <c r="YC412" s="629"/>
      <c r="YD412" s="499"/>
      <c r="YE412" s="795"/>
      <c r="YF412" s="795"/>
      <c r="YG412" s="795"/>
      <c r="YH412" s="795"/>
      <c r="YI412" s="680"/>
      <c r="YJ412" s="629"/>
      <c r="YK412" s="499"/>
      <c r="YL412" s="795"/>
      <c r="YM412" s="795"/>
      <c r="YN412" s="795"/>
      <c r="YO412" s="795"/>
      <c r="YP412" s="680"/>
      <c r="YQ412" s="629"/>
      <c r="YR412" s="499"/>
      <c r="YS412" s="795"/>
      <c r="YT412" s="795"/>
      <c r="YU412" s="795"/>
      <c r="YV412" s="795"/>
      <c r="YW412" s="680"/>
      <c r="YX412" s="629"/>
      <c r="YY412" s="499"/>
      <c r="YZ412" s="795"/>
      <c r="ZA412" s="795"/>
      <c r="ZB412" s="795"/>
      <c r="ZC412" s="795"/>
      <c r="ZD412" s="680"/>
      <c r="ZE412" s="629"/>
      <c r="ZF412" s="499"/>
      <c r="ZG412" s="795"/>
      <c r="ZH412" s="795"/>
      <c r="ZI412" s="795"/>
      <c r="ZJ412" s="795"/>
      <c r="ZK412" s="680"/>
      <c r="ZL412" s="629"/>
      <c r="ZM412" s="499"/>
      <c r="ZN412" s="795"/>
      <c r="ZO412" s="795"/>
      <c r="ZP412" s="795"/>
      <c r="ZQ412" s="795"/>
      <c r="ZR412" s="680"/>
      <c r="ZS412" s="629"/>
      <c r="ZT412" s="499"/>
      <c r="ZU412" s="795"/>
      <c r="ZV412" s="795"/>
      <c r="ZW412" s="795"/>
      <c r="ZX412" s="795"/>
      <c r="ZY412" s="680"/>
      <c r="ZZ412" s="629"/>
      <c r="AAA412" s="499"/>
      <c r="AAB412" s="795"/>
      <c r="AAC412" s="795"/>
      <c r="AAD412" s="795"/>
      <c r="AAE412" s="795"/>
      <c r="AAF412" s="680"/>
      <c r="AAG412" s="629"/>
      <c r="AAH412" s="499"/>
      <c r="AAI412" s="795"/>
      <c r="AAJ412" s="795"/>
      <c r="AAK412" s="795"/>
      <c r="AAL412" s="795"/>
      <c r="AAM412" s="680"/>
      <c r="AAN412" s="629"/>
      <c r="AAO412" s="499"/>
      <c r="AAP412" s="795"/>
      <c r="AAQ412" s="795"/>
      <c r="AAR412" s="795"/>
      <c r="AAS412" s="795"/>
      <c r="AAT412" s="680"/>
      <c r="AAU412" s="629"/>
      <c r="AAV412" s="499"/>
      <c r="AAW412" s="795"/>
      <c r="AAX412" s="795"/>
      <c r="AAY412" s="795"/>
      <c r="AAZ412" s="795"/>
      <c r="ABA412" s="680"/>
      <c r="ABB412" s="629"/>
      <c r="ABC412" s="499"/>
      <c r="ABD412" s="795"/>
      <c r="ABE412" s="795"/>
      <c r="ABF412" s="795"/>
      <c r="ABG412" s="795"/>
      <c r="ABH412" s="680"/>
      <c r="ABI412" s="629"/>
      <c r="ABJ412" s="499"/>
      <c r="ABK412" s="795"/>
      <c r="ABL412" s="795"/>
      <c r="ABM412" s="795"/>
      <c r="ABN412" s="795"/>
      <c r="ABO412" s="680"/>
      <c r="ABP412" s="629"/>
      <c r="ABQ412" s="499"/>
      <c r="ABR412" s="795"/>
      <c r="ABS412" s="795"/>
      <c r="ABT412" s="795"/>
      <c r="ABU412" s="795"/>
      <c r="ABV412" s="680"/>
      <c r="ABW412" s="629"/>
      <c r="ABX412" s="499"/>
      <c r="ABY412" s="795"/>
      <c r="ABZ412" s="795"/>
      <c r="ACA412" s="795"/>
      <c r="ACB412" s="795"/>
      <c r="ACC412" s="680"/>
      <c r="ACD412" s="629"/>
      <c r="ACE412" s="499"/>
      <c r="ACF412" s="795"/>
      <c r="ACG412" s="795"/>
      <c r="ACH412" s="795"/>
      <c r="ACI412" s="795"/>
      <c r="ACJ412" s="680"/>
      <c r="ACK412" s="629"/>
      <c r="ACL412" s="499"/>
      <c r="ACM412" s="795"/>
      <c r="ACN412" s="795"/>
      <c r="ACO412" s="795"/>
      <c r="ACP412" s="795"/>
      <c r="ACQ412" s="680"/>
      <c r="ACR412" s="629"/>
      <c r="ACS412" s="499"/>
      <c r="ACT412" s="795"/>
      <c r="ACU412" s="795"/>
      <c r="ACV412" s="795"/>
      <c r="ACW412" s="795"/>
      <c r="ACX412" s="680"/>
      <c r="ACY412" s="629"/>
      <c r="ACZ412" s="499"/>
      <c r="ADA412" s="795"/>
      <c r="ADB412" s="795"/>
      <c r="ADC412" s="795"/>
      <c r="ADD412" s="795"/>
      <c r="ADE412" s="680"/>
      <c r="ADF412" s="629"/>
      <c r="ADG412" s="499"/>
      <c r="ADH412" s="795"/>
      <c r="ADI412" s="795"/>
      <c r="ADJ412" s="795"/>
      <c r="ADK412" s="795"/>
      <c r="ADL412" s="680"/>
      <c r="ADM412" s="629"/>
      <c r="ADN412" s="499"/>
      <c r="ADO412" s="795"/>
      <c r="ADP412" s="795"/>
      <c r="ADQ412" s="795"/>
      <c r="ADR412" s="795"/>
      <c r="ADS412" s="680"/>
      <c r="ADT412" s="629"/>
      <c r="ADU412" s="499"/>
      <c r="ADV412" s="795"/>
      <c r="ADW412" s="795"/>
      <c r="ADX412" s="795"/>
      <c r="ADY412" s="795"/>
      <c r="ADZ412" s="680"/>
      <c r="AEA412" s="629"/>
      <c r="AEB412" s="499"/>
      <c r="AEC412" s="795"/>
      <c r="AED412" s="795"/>
      <c r="AEE412" s="795"/>
      <c r="AEF412" s="795"/>
      <c r="AEG412" s="680"/>
      <c r="AEH412" s="629"/>
      <c r="AEI412" s="499"/>
      <c r="AEJ412" s="795"/>
      <c r="AEK412" s="795"/>
      <c r="AEL412" s="795"/>
      <c r="AEM412" s="795"/>
      <c r="AEN412" s="680"/>
      <c r="AEO412" s="629"/>
      <c r="AEP412" s="499"/>
      <c r="AEQ412" s="795"/>
      <c r="AER412" s="795"/>
      <c r="AES412" s="795"/>
      <c r="AET412" s="795"/>
      <c r="AEU412" s="680"/>
      <c r="AEV412" s="629"/>
      <c r="AEW412" s="499"/>
      <c r="AEX412" s="795"/>
      <c r="AEY412" s="795"/>
      <c r="AEZ412" s="795"/>
      <c r="AFA412" s="795"/>
      <c r="AFB412" s="680"/>
      <c r="AFC412" s="629"/>
      <c r="AFD412" s="499"/>
      <c r="AFE412" s="795"/>
      <c r="AFF412" s="795"/>
      <c r="AFG412" s="795"/>
      <c r="AFH412" s="795"/>
      <c r="AFI412" s="680"/>
      <c r="AFJ412" s="629"/>
      <c r="AFK412" s="499"/>
      <c r="AFL412" s="795"/>
      <c r="AFM412" s="795"/>
      <c r="AFN412" s="795"/>
      <c r="AFO412" s="795"/>
      <c r="AFP412" s="680"/>
      <c r="AFQ412" s="629"/>
      <c r="AFR412" s="499"/>
      <c r="AFS412" s="795"/>
      <c r="AFT412" s="795"/>
      <c r="AFU412" s="795"/>
      <c r="AFV412" s="795"/>
      <c r="AFW412" s="680"/>
      <c r="AFX412" s="629"/>
      <c r="AFY412" s="499"/>
      <c r="AFZ412" s="795"/>
      <c r="AGA412" s="795"/>
      <c r="AGB412" s="795"/>
      <c r="AGC412" s="795"/>
      <c r="AGD412" s="680"/>
      <c r="AGE412" s="629"/>
      <c r="AGF412" s="499"/>
      <c r="AGG412" s="795"/>
      <c r="AGH412" s="795"/>
      <c r="AGI412" s="795"/>
      <c r="AGJ412" s="795"/>
      <c r="AGK412" s="680"/>
      <c r="AGL412" s="629"/>
      <c r="AGM412" s="499"/>
      <c r="AGN412" s="795"/>
      <c r="AGO412" s="795"/>
      <c r="AGP412" s="795"/>
      <c r="AGQ412" s="795"/>
      <c r="AGR412" s="680"/>
      <c r="AGS412" s="629"/>
      <c r="AGT412" s="499"/>
      <c r="AGU412" s="795"/>
      <c r="AGV412" s="795"/>
      <c r="AGW412" s="795"/>
      <c r="AGX412" s="795"/>
      <c r="AGY412" s="680"/>
      <c r="AGZ412" s="629"/>
      <c r="AHA412" s="499"/>
      <c r="AHB412" s="795"/>
      <c r="AHC412" s="795"/>
      <c r="AHD412" s="795"/>
      <c r="AHE412" s="795"/>
      <c r="AHF412" s="680"/>
      <c r="AHG412" s="629"/>
      <c r="AHH412" s="499"/>
      <c r="AHI412" s="795"/>
      <c r="AHJ412" s="795"/>
      <c r="AHK412" s="795"/>
      <c r="AHL412" s="795"/>
      <c r="AHM412" s="680"/>
      <c r="AHN412" s="629"/>
      <c r="AHO412" s="499"/>
      <c r="AHP412" s="795"/>
      <c r="AHQ412" s="795"/>
      <c r="AHR412" s="795"/>
      <c r="AHS412" s="795"/>
      <c r="AHT412" s="680"/>
      <c r="AHU412" s="629"/>
      <c r="AHV412" s="499"/>
      <c r="AHW412" s="795"/>
      <c r="AHX412" s="795"/>
      <c r="AHY412" s="795"/>
      <c r="AHZ412" s="795"/>
      <c r="AIA412" s="680"/>
      <c r="AIB412" s="629"/>
      <c r="AIC412" s="499"/>
      <c r="AID412" s="795"/>
      <c r="AIE412" s="795"/>
      <c r="AIF412" s="795"/>
      <c r="AIG412" s="795"/>
      <c r="AIH412" s="680"/>
      <c r="AII412" s="629"/>
      <c r="AIJ412" s="499"/>
      <c r="AIK412" s="795"/>
      <c r="AIL412" s="795"/>
      <c r="AIM412" s="795"/>
      <c r="AIN412" s="795"/>
      <c r="AIO412" s="680"/>
      <c r="AIP412" s="629"/>
      <c r="AIQ412" s="499"/>
      <c r="AIR412" s="795"/>
      <c r="AIS412" s="795"/>
      <c r="AIT412" s="795"/>
      <c r="AIU412" s="795"/>
      <c r="AIV412" s="680"/>
      <c r="AIW412" s="629"/>
      <c r="AIX412" s="499"/>
      <c r="AIY412" s="795"/>
      <c r="AIZ412" s="795"/>
      <c r="AJA412" s="795"/>
      <c r="AJB412" s="795"/>
      <c r="AJC412" s="680"/>
      <c r="AJD412" s="629"/>
      <c r="AJE412" s="499"/>
      <c r="AJF412" s="795"/>
      <c r="AJG412" s="795"/>
      <c r="AJH412" s="795"/>
      <c r="AJI412" s="795"/>
      <c r="AJJ412" s="680"/>
      <c r="AJK412" s="629"/>
      <c r="AJL412" s="499"/>
      <c r="AJM412" s="795"/>
      <c r="AJN412" s="795"/>
      <c r="AJO412" s="795"/>
      <c r="AJP412" s="795"/>
      <c r="AJQ412" s="680"/>
      <c r="AJR412" s="629"/>
      <c r="AJS412" s="499"/>
      <c r="AJT412" s="795"/>
      <c r="AJU412" s="795"/>
      <c r="AJV412" s="795"/>
      <c r="AJW412" s="795"/>
      <c r="AJX412" s="680"/>
      <c r="AJY412" s="629"/>
      <c r="AJZ412" s="499"/>
      <c r="AKA412" s="795"/>
      <c r="AKB412" s="795"/>
      <c r="AKC412" s="795"/>
      <c r="AKD412" s="795"/>
      <c r="AKE412" s="680"/>
      <c r="AKF412" s="629"/>
      <c r="AKG412" s="499"/>
      <c r="AKH412" s="795"/>
      <c r="AKI412" s="795"/>
      <c r="AKJ412" s="795"/>
      <c r="AKK412" s="795"/>
      <c r="AKL412" s="680"/>
      <c r="AKM412" s="629"/>
      <c r="AKN412" s="499"/>
      <c r="AKO412" s="795"/>
      <c r="AKP412" s="795"/>
      <c r="AKQ412" s="795"/>
      <c r="AKR412" s="795"/>
      <c r="AKS412" s="680"/>
      <c r="AKT412" s="629"/>
      <c r="AKU412" s="499"/>
      <c r="AKV412" s="795"/>
      <c r="AKW412" s="795"/>
      <c r="AKX412" s="795"/>
      <c r="AKY412" s="795"/>
      <c r="AKZ412" s="680"/>
      <c r="ALA412" s="629"/>
      <c r="ALB412" s="499"/>
      <c r="ALC412" s="795"/>
      <c r="ALD412" s="795"/>
      <c r="ALE412" s="795"/>
      <c r="ALF412" s="795"/>
      <c r="ALG412" s="680"/>
      <c r="ALH412" s="629"/>
      <c r="ALI412" s="499"/>
      <c r="ALJ412" s="795"/>
      <c r="ALK412" s="795"/>
      <c r="ALL412" s="795"/>
      <c r="ALM412" s="795"/>
      <c r="ALN412" s="680"/>
      <c r="ALO412" s="629"/>
      <c r="ALP412" s="499"/>
      <c r="ALQ412" s="795"/>
      <c r="ALR412" s="795"/>
      <c r="ALS412" s="795"/>
      <c r="ALT412" s="795"/>
      <c r="ALU412" s="680"/>
      <c r="ALV412" s="629"/>
      <c r="ALW412" s="499"/>
      <c r="ALX412" s="795"/>
      <c r="ALY412" s="795"/>
      <c r="ALZ412" s="795"/>
      <c r="AMA412" s="795"/>
      <c r="AMB412" s="680"/>
      <c r="AMC412" s="629"/>
      <c r="AMD412" s="499"/>
      <c r="AME412" s="795"/>
      <c r="AMF412" s="795"/>
      <c r="AMG412" s="795"/>
      <c r="AMH412" s="795"/>
      <c r="AMI412" s="680"/>
      <c r="AMJ412" s="629"/>
      <c r="AMK412" s="499"/>
      <c r="AML412" s="795"/>
      <c r="AMM412" s="795"/>
      <c r="AMN412" s="795"/>
      <c r="AMO412" s="795"/>
      <c r="AMP412" s="680"/>
      <c r="AMQ412" s="629"/>
      <c r="AMR412" s="499"/>
      <c r="AMS412" s="795"/>
      <c r="AMT412" s="795"/>
      <c r="AMU412" s="795"/>
      <c r="AMV412" s="795"/>
      <c r="AMW412" s="680"/>
      <c r="AMX412" s="629"/>
      <c r="AMY412" s="499"/>
      <c r="AMZ412" s="795"/>
      <c r="ANA412" s="795"/>
      <c r="ANB412" s="795"/>
      <c r="ANC412" s="795"/>
      <c r="AND412" s="680"/>
      <c r="ANE412" s="629"/>
      <c r="ANF412" s="499"/>
      <c r="ANG412" s="795"/>
      <c r="ANH412" s="795"/>
      <c r="ANI412" s="795"/>
      <c r="ANJ412" s="795"/>
      <c r="ANK412" s="680"/>
      <c r="ANL412" s="629"/>
      <c r="ANM412" s="499"/>
      <c r="ANN412" s="795"/>
      <c r="ANO412" s="795"/>
      <c r="ANP412" s="795"/>
      <c r="ANQ412" s="795"/>
      <c r="ANR412" s="680"/>
      <c r="ANS412" s="629"/>
      <c r="ANT412" s="499"/>
      <c r="ANU412" s="795"/>
      <c r="ANV412" s="795"/>
      <c r="ANW412" s="795"/>
      <c r="ANX412" s="795"/>
      <c r="ANY412" s="680"/>
      <c r="ANZ412" s="629"/>
      <c r="AOA412" s="499"/>
      <c r="AOB412" s="795"/>
      <c r="AOC412" s="795"/>
      <c r="AOD412" s="795"/>
      <c r="AOE412" s="795"/>
      <c r="AOF412" s="680"/>
      <c r="AOG412" s="629"/>
      <c r="AOH412" s="499"/>
      <c r="AOI412" s="795"/>
      <c r="AOJ412" s="795"/>
      <c r="AOK412" s="795"/>
      <c r="AOL412" s="795"/>
      <c r="AOM412" s="680"/>
      <c r="AON412" s="629"/>
      <c r="AOO412" s="499"/>
      <c r="AOP412" s="795"/>
      <c r="AOQ412" s="795"/>
      <c r="AOR412" s="795"/>
      <c r="AOS412" s="795"/>
      <c r="AOT412" s="680"/>
      <c r="AOU412" s="629"/>
      <c r="AOV412" s="499"/>
      <c r="AOW412" s="795"/>
      <c r="AOX412" s="795"/>
      <c r="AOY412" s="795"/>
      <c r="AOZ412" s="795"/>
      <c r="APA412" s="680"/>
      <c r="APB412" s="629"/>
      <c r="APC412" s="499"/>
      <c r="APD412" s="795"/>
      <c r="APE412" s="795"/>
      <c r="APF412" s="795"/>
      <c r="APG412" s="795"/>
      <c r="APH412" s="680"/>
      <c r="API412" s="629"/>
      <c r="APJ412" s="499"/>
      <c r="APK412" s="795"/>
      <c r="APL412" s="795"/>
      <c r="APM412" s="795"/>
      <c r="APN412" s="795"/>
      <c r="APO412" s="680"/>
      <c r="APP412" s="629"/>
      <c r="APQ412" s="499"/>
      <c r="APR412" s="795"/>
      <c r="APS412" s="795"/>
      <c r="APT412" s="795"/>
      <c r="APU412" s="795"/>
      <c r="APV412" s="680"/>
      <c r="APW412" s="629"/>
      <c r="APX412" s="499"/>
      <c r="APY412" s="795"/>
      <c r="APZ412" s="795"/>
      <c r="AQA412" s="795"/>
      <c r="AQB412" s="795"/>
      <c r="AQC412" s="680"/>
      <c r="AQD412" s="629"/>
      <c r="AQE412" s="499"/>
      <c r="AQF412" s="795"/>
      <c r="AQG412" s="795"/>
      <c r="AQH412" s="795"/>
      <c r="AQI412" s="795"/>
      <c r="AQJ412" s="680"/>
      <c r="AQK412" s="629"/>
      <c r="AQL412" s="499"/>
      <c r="AQM412" s="795"/>
      <c r="AQN412" s="795"/>
      <c r="AQO412" s="795"/>
      <c r="AQP412" s="795"/>
      <c r="AQQ412" s="680"/>
      <c r="AQR412" s="629"/>
      <c r="AQS412" s="499"/>
      <c r="AQT412" s="795"/>
      <c r="AQU412" s="795"/>
      <c r="AQV412" s="795"/>
      <c r="AQW412" s="795"/>
      <c r="AQX412" s="680"/>
      <c r="AQY412" s="629"/>
      <c r="AQZ412" s="499"/>
      <c r="ARA412" s="795"/>
      <c r="ARB412" s="795"/>
      <c r="ARC412" s="795"/>
      <c r="ARD412" s="795"/>
      <c r="ARE412" s="680"/>
      <c r="ARF412" s="629"/>
      <c r="ARG412" s="499"/>
      <c r="ARH412" s="795"/>
      <c r="ARI412" s="795"/>
      <c r="ARJ412" s="795"/>
      <c r="ARK412" s="795"/>
      <c r="ARL412" s="680"/>
      <c r="ARM412" s="629"/>
      <c r="ARN412" s="499"/>
      <c r="ARO412" s="795"/>
      <c r="ARP412" s="795"/>
      <c r="ARQ412" s="795"/>
      <c r="ARR412" s="795"/>
      <c r="ARS412" s="680"/>
      <c r="ART412" s="629"/>
      <c r="ARU412" s="499"/>
      <c r="ARV412" s="795"/>
      <c r="ARW412" s="795"/>
      <c r="ARX412" s="795"/>
      <c r="ARY412" s="795"/>
      <c r="ARZ412" s="680"/>
      <c r="ASA412" s="629"/>
      <c r="ASB412" s="499"/>
      <c r="ASC412" s="795"/>
      <c r="ASD412" s="795"/>
      <c r="ASE412" s="795"/>
      <c r="ASF412" s="795"/>
      <c r="ASG412" s="680"/>
      <c r="ASH412" s="629"/>
      <c r="ASI412" s="499"/>
      <c r="ASJ412" s="795"/>
      <c r="ASK412" s="795"/>
      <c r="ASL412" s="795"/>
      <c r="ASM412" s="795"/>
      <c r="ASN412" s="680"/>
      <c r="ASO412" s="629"/>
      <c r="ASP412" s="499"/>
      <c r="ASQ412" s="795"/>
      <c r="ASR412" s="795"/>
      <c r="ASS412" s="795"/>
      <c r="AST412" s="795"/>
      <c r="ASU412" s="680"/>
      <c r="ASV412" s="629"/>
      <c r="ASW412" s="499"/>
      <c r="ASX412" s="795"/>
      <c r="ASY412" s="795"/>
      <c r="ASZ412" s="795"/>
      <c r="ATA412" s="795"/>
      <c r="ATB412" s="680"/>
      <c r="ATC412" s="629"/>
      <c r="ATD412" s="499"/>
      <c r="ATE412" s="795"/>
      <c r="ATF412" s="795"/>
      <c r="ATG412" s="795"/>
      <c r="ATH412" s="795"/>
      <c r="ATI412" s="680"/>
      <c r="ATJ412" s="629"/>
      <c r="ATK412" s="499"/>
      <c r="ATL412" s="795"/>
      <c r="ATM412" s="795"/>
      <c r="ATN412" s="795"/>
      <c r="ATO412" s="795"/>
      <c r="ATP412" s="680"/>
      <c r="ATQ412" s="629"/>
      <c r="ATR412" s="499"/>
      <c r="ATS412" s="795"/>
      <c r="ATT412" s="795"/>
      <c r="ATU412" s="795"/>
      <c r="ATV412" s="795"/>
      <c r="ATW412" s="680"/>
      <c r="ATX412" s="629"/>
      <c r="ATY412" s="499"/>
      <c r="ATZ412" s="795"/>
      <c r="AUA412" s="795"/>
      <c r="AUB412" s="795"/>
      <c r="AUC412" s="795"/>
      <c r="AUD412" s="680"/>
      <c r="AUE412" s="629"/>
      <c r="AUF412" s="499"/>
      <c r="AUG412" s="795"/>
      <c r="AUH412" s="795"/>
      <c r="AUI412" s="795"/>
      <c r="AUJ412" s="795"/>
      <c r="AUK412" s="680"/>
      <c r="AUL412" s="629"/>
      <c r="AUM412" s="499"/>
      <c r="AUN412" s="795"/>
      <c r="AUO412" s="795"/>
      <c r="AUP412" s="795"/>
      <c r="AUQ412" s="795"/>
      <c r="AUR412" s="680"/>
      <c r="AUS412" s="629"/>
      <c r="AUT412" s="499"/>
      <c r="AUU412" s="795"/>
      <c r="AUV412" s="795"/>
      <c r="AUW412" s="795"/>
      <c r="AUX412" s="795"/>
      <c r="AUY412" s="680"/>
      <c r="AUZ412" s="629"/>
      <c r="AVA412" s="499"/>
      <c r="AVB412" s="795"/>
      <c r="AVC412" s="795"/>
      <c r="AVD412" s="795"/>
      <c r="AVE412" s="795"/>
      <c r="AVF412" s="680"/>
      <c r="AVG412" s="629"/>
      <c r="AVH412" s="499"/>
      <c r="AVI412" s="795"/>
      <c r="AVJ412" s="795"/>
      <c r="AVK412" s="795"/>
      <c r="AVL412" s="795"/>
      <c r="AVM412" s="680"/>
      <c r="AVN412" s="629"/>
      <c r="AVO412" s="499"/>
      <c r="AVP412" s="795"/>
      <c r="AVQ412" s="795"/>
      <c r="AVR412" s="795"/>
      <c r="AVS412" s="795"/>
      <c r="AVT412" s="680"/>
      <c r="AVU412" s="629"/>
      <c r="AVV412" s="499"/>
      <c r="AVW412" s="795"/>
      <c r="AVX412" s="795"/>
      <c r="AVY412" s="795"/>
      <c r="AVZ412" s="795"/>
      <c r="AWA412" s="680"/>
      <c r="AWB412" s="629"/>
      <c r="AWC412" s="499"/>
      <c r="AWD412" s="795"/>
      <c r="AWE412" s="795"/>
      <c r="AWF412" s="795"/>
      <c r="AWG412" s="795"/>
      <c r="AWH412" s="680"/>
      <c r="AWI412" s="629"/>
      <c r="AWJ412" s="499"/>
      <c r="AWK412" s="795"/>
      <c r="AWL412" s="795"/>
      <c r="AWM412" s="795"/>
      <c r="AWN412" s="795"/>
      <c r="AWO412" s="680"/>
      <c r="AWP412" s="629"/>
      <c r="AWQ412" s="499"/>
      <c r="AWR412" s="795"/>
      <c r="AWS412" s="795"/>
      <c r="AWT412" s="795"/>
      <c r="AWU412" s="795"/>
      <c r="AWV412" s="680"/>
      <c r="AWW412" s="629"/>
      <c r="AWX412" s="499"/>
      <c r="AWY412" s="795"/>
      <c r="AWZ412" s="795"/>
      <c r="AXA412" s="795"/>
      <c r="AXB412" s="795"/>
      <c r="AXC412" s="680"/>
      <c r="AXD412" s="629"/>
      <c r="AXE412" s="499"/>
      <c r="AXF412" s="795"/>
      <c r="AXG412" s="795"/>
      <c r="AXH412" s="795"/>
      <c r="AXI412" s="795"/>
      <c r="AXJ412" s="680"/>
      <c r="AXK412" s="629"/>
      <c r="AXL412" s="499"/>
      <c r="AXM412" s="795"/>
      <c r="AXN412" s="795"/>
      <c r="AXO412" s="795"/>
      <c r="AXP412" s="795"/>
      <c r="AXQ412" s="680"/>
      <c r="AXR412" s="629"/>
      <c r="AXS412" s="499"/>
      <c r="AXT412" s="795"/>
      <c r="AXU412" s="795"/>
      <c r="AXV412" s="795"/>
      <c r="AXW412" s="795"/>
      <c r="AXX412" s="680"/>
      <c r="AXY412" s="629"/>
      <c r="AXZ412" s="499"/>
      <c r="AYA412" s="795"/>
      <c r="AYB412" s="795"/>
      <c r="AYC412" s="795"/>
      <c r="AYD412" s="795"/>
      <c r="AYE412" s="680"/>
      <c r="AYF412" s="629"/>
      <c r="AYG412" s="499"/>
      <c r="AYH412" s="795"/>
      <c r="AYI412" s="795"/>
      <c r="AYJ412" s="795"/>
      <c r="AYK412" s="795"/>
      <c r="AYL412" s="680"/>
      <c r="AYM412" s="629"/>
      <c r="AYN412" s="499"/>
      <c r="AYO412" s="795"/>
      <c r="AYP412" s="795"/>
      <c r="AYQ412" s="795"/>
      <c r="AYR412" s="795"/>
      <c r="AYS412" s="680"/>
      <c r="AYT412" s="629"/>
      <c r="AYU412" s="499"/>
      <c r="AYV412" s="795"/>
      <c r="AYW412" s="795"/>
      <c r="AYX412" s="795"/>
      <c r="AYY412" s="795"/>
      <c r="AYZ412" s="680"/>
      <c r="AZA412" s="629"/>
      <c r="AZB412" s="499"/>
      <c r="AZC412" s="795"/>
      <c r="AZD412" s="795"/>
      <c r="AZE412" s="795"/>
      <c r="AZF412" s="795"/>
      <c r="AZG412" s="680"/>
      <c r="AZH412" s="629"/>
      <c r="AZI412" s="499"/>
      <c r="AZJ412" s="795"/>
      <c r="AZK412" s="795"/>
      <c r="AZL412" s="795"/>
      <c r="AZM412" s="795"/>
      <c r="AZN412" s="680"/>
      <c r="AZO412" s="629"/>
      <c r="AZP412" s="499"/>
      <c r="AZQ412" s="795"/>
      <c r="AZR412" s="795"/>
      <c r="AZS412" s="795"/>
      <c r="AZT412" s="795"/>
      <c r="AZU412" s="680"/>
      <c r="AZV412" s="629"/>
      <c r="AZW412" s="499"/>
      <c r="AZX412" s="795"/>
      <c r="AZY412" s="795"/>
      <c r="AZZ412" s="795"/>
      <c r="BAA412" s="795"/>
      <c r="BAB412" s="680"/>
      <c r="BAC412" s="629"/>
      <c r="BAD412" s="499"/>
      <c r="BAE412" s="795"/>
      <c r="BAF412" s="795"/>
      <c r="BAG412" s="795"/>
      <c r="BAH412" s="795"/>
      <c r="BAI412" s="680"/>
      <c r="BAJ412" s="629"/>
      <c r="BAK412" s="499"/>
      <c r="BAL412" s="795"/>
      <c r="BAM412" s="795"/>
      <c r="BAN412" s="795"/>
      <c r="BAO412" s="795"/>
      <c r="BAP412" s="680"/>
      <c r="BAQ412" s="629"/>
      <c r="BAR412" s="499"/>
      <c r="BAS412" s="795"/>
      <c r="BAT412" s="795"/>
      <c r="BAU412" s="795"/>
      <c r="BAV412" s="795"/>
      <c r="BAW412" s="680"/>
      <c r="BAX412" s="629"/>
      <c r="BAY412" s="499"/>
      <c r="BAZ412" s="795"/>
      <c r="BBA412" s="795"/>
      <c r="BBB412" s="795"/>
      <c r="BBC412" s="795"/>
      <c r="BBD412" s="680"/>
      <c r="BBE412" s="629"/>
      <c r="BBF412" s="499"/>
      <c r="BBG412" s="795"/>
      <c r="BBH412" s="795"/>
      <c r="BBI412" s="795"/>
      <c r="BBJ412" s="795"/>
      <c r="BBK412" s="680"/>
      <c r="BBL412" s="629"/>
      <c r="BBM412" s="499"/>
      <c r="BBN412" s="795"/>
      <c r="BBO412" s="795"/>
      <c r="BBP412" s="795"/>
      <c r="BBQ412" s="795"/>
      <c r="BBR412" s="680"/>
      <c r="BBS412" s="629"/>
      <c r="BBT412" s="499"/>
      <c r="BBU412" s="795"/>
      <c r="BBV412" s="795"/>
      <c r="BBW412" s="795"/>
      <c r="BBX412" s="795"/>
      <c r="BBY412" s="680"/>
      <c r="BBZ412" s="629"/>
      <c r="BCA412" s="499"/>
      <c r="BCB412" s="795"/>
      <c r="BCC412" s="795"/>
      <c r="BCD412" s="795"/>
      <c r="BCE412" s="795"/>
      <c r="BCF412" s="680"/>
      <c r="BCG412" s="629"/>
      <c r="BCH412" s="499"/>
      <c r="BCI412" s="795"/>
      <c r="BCJ412" s="795"/>
      <c r="BCK412" s="795"/>
      <c r="BCL412" s="795"/>
      <c r="BCM412" s="680"/>
      <c r="BCN412" s="629"/>
      <c r="BCO412" s="499"/>
      <c r="BCP412" s="795"/>
      <c r="BCQ412" s="795"/>
      <c r="BCR412" s="795"/>
      <c r="BCS412" s="795"/>
      <c r="BCT412" s="680"/>
      <c r="BCU412" s="629"/>
      <c r="BCV412" s="499"/>
      <c r="BCW412" s="795"/>
      <c r="BCX412" s="795"/>
      <c r="BCY412" s="795"/>
      <c r="BCZ412" s="795"/>
      <c r="BDA412" s="680"/>
      <c r="BDB412" s="629"/>
      <c r="BDC412" s="499"/>
      <c r="BDD412" s="795"/>
      <c r="BDE412" s="795"/>
      <c r="BDF412" s="795"/>
      <c r="BDG412" s="795"/>
      <c r="BDH412" s="680"/>
      <c r="BDI412" s="629"/>
      <c r="BDJ412" s="499"/>
      <c r="BDK412" s="795"/>
      <c r="BDL412" s="795"/>
      <c r="BDM412" s="795"/>
      <c r="BDN412" s="795"/>
      <c r="BDO412" s="680"/>
      <c r="BDP412" s="629"/>
      <c r="BDQ412" s="499"/>
      <c r="BDR412" s="795"/>
      <c r="BDS412" s="795"/>
      <c r="BDT412" s="795"/>
      <c r="BDU412" s="795"/>
      <c r="BDV412" s="680"/>
      <c r="BDW412" s="629"/>
      <c r="BDX412" s="499"/>
      <c r="BDY412" s="795"/>
      <c r="BDZ412" s="795"/>
      <c r="BEA412" s="795"/>
      <c r="BEB412" s="795"/>
      <c r="BEC412" s="680"/>
      <c r="BED412" s="629"/>
      <c r="BEE412" s="499"/>
      <c r="BEF412" s="795"/>
      <c r="BEG412" s="795"/>
      <c r="BEH412" s="795"/>
      <c r="BEI412" s="795"/>
      <c r="BEJ412" s="680"/>
      <c r="BEK412" s="629"/>
      <c r="BEL412" s="499"/>
      <c r="BEM412" s="795"/>
      <c r="BEN412" s="795"/>
      <c r="BEO412" s="795"/>
      <c r="BEP412" s="795"/>
      <c r="BEQ412" s="680"/>
      <c r="BER412" s="629"/>
      <c r="BES412" s="499"/>
      <c r="BET412" s="795"/>
      <c r="BEU412" s="795"/>
      <c r="BEV412" s="795"/>
      <c r="BEW412" s="795"/>
      <c r="BEX412" s="680"/>
      <c r="BEY412" s="629"/>
      <c r="BEZ412" s="499"/>
      <c r="BFA412" s="795"/>
      <c r="BFB412" s="795"/>
      <c r="BFC412" s="795"/>
      <c r="BFD412" s="795"/>
      <c r="BFE412" s="680"/>
      <c r="BFF412" s="629"/>
      <c r="BFG412" s="499"/>
      <c r="BFH412" s="795"/>
      <c r="BFI412" s="795"/>
      <c r="BFJ412" s="795"/>
      <c r="BFK412" s="795"/>
      <c r="BFL412" s="680"/>
      <c r="BFM412" s="629"/>
      <c r="BFN412" s="499"/>
      <c r="BFO412" s="795"/>
      <c r="BFP412" s="795"/>
      <c r="BFQ412" s="795"/>
      <c r="BFR412" s="795"/>
      <c r="BFS412" s="680"/>
      <c r="BFT412" s="629"/>
      <c r="BFU412" s="499"/>
      <c r="BFV412" s="795"/>
      <c r="BFW412" s="795"/>
      <c r="BFX412" s="795"/>
      <c r="BFY412" s="795"/>
      <c r="BFZ412" s="680"/>
      <c r="BGA412" s="629"/>
      <c r="BGB412" s="499"/>
      <c r="BGC412" s="795"/>
      <c r="BGD412" s="795"/>
      <c r="BGE412" s="795"/>
      <c r="BGF412" s="795"/>
      <c r="BGG412" s="680"/>
      <c r="BGH412" s="629"/>
      <c r="BGI412" s="499"/>
      <c r="BGJ412" s="795"/>
      <c r="BGK412" s="795"/>
      <c r="BGL412" s="795"/>
      <c r="BGM412" s="795"/>
      <c r="BGN412" s="680"/>
      <c r="BGO412" s="629"/>
      <c r="BGP412" s="499"/>
      <c r="BGQ412" s="795"/>
      <c r="BGR412" s="795"/>
      <c r="BGS412" s="795"/>
      <c r="BGT412" s="795"/>
      <c r="BGU412" s="680"/>
      <c r="BGV412" s="629"/>
      <c r="BGW412" s="499"/>
      <c r="BGX412" s="795"/>
      <c r="BGY412" s="795"/>
      <c r="BGZ412" s="795"/>
      <c r="BHA412" s="795"/>
      <c r="BHB412" s="680"/>
      <c r="BHC412" s="629"/>
      <c r="BHD412" s="499"/>
      <c r="BHE412" s="795"/>
      <c r="BHF412" s="795"/>
      <c r="BHG412" s="795"/>
      <c r="BHH412" s="795"/>
      <c r="BHI412" s="680"/>
      <c r="BHJ412" s="629"/>
      <c r="BHK412" s="499"/>
      <c r="BHL412" s="795"/>
      <c r="BHM412" s="795"/>
      <c r="BHN412" s="795"/>
      <c r="BHO412" s="795"/>
      <c r="BHP412" s="680"/>
      <c r="BHQ412" s="629"/>
      <c r="BHR412" s="499"/>
      <c r="BHS412" s="795"/>
      <c r="BHT412" s="795"/>
      <c r="BHU412" s="795"/>
      <c r="BHV412" s="795"/>
      <c r="BHW412" s="680"/>
      <c r="BHX412" s="629"/>
      <c r="BHY412" s="499"/>
      <c r="BHZ412" s="795"/>
      <c r="BIA412" s="795"/>
      <c r="BIB412" s="795"/>
      <c r="BIC412" s="795"/>
      <c r="BID412" s="680"/>
      <c r="BIE412" s="629"/>
      <c r="BIF412" s="499"/>
      <c r="BIG412" s="795"/>
      <c r="BIH412" s="795"/>
      <c r="BII412" s="795"/>
      <c r="BIJ412" s="795"/>
      <c r="BIK412" s="680"/>
      <c r="BIL412" s="629"/>
      <c r="BIM412" s="499"/>
      <c r="BIN412" s="795"/>
      <c r="BIO412" s="795"/>
      <c r="BIP412" s="795"/>
      <c r="BIQ412" s="795"/>
      <c r="BIR412" s="680"/>
      <c r="BIS412" s="629"/>
      <c r="BIT412" s="499"/>
      <c r="BIU412" s="795"/>
      <c r="BIV412" s="795"/>
      <c r="BIW412" s="795"/>
      <c r="BIX412" s="795"/>
      <c r="BIY412" s="680"/>
      <c r="BIZ412" s="629"/>
      <c r="BJA412" s="499"/>
      <c r="BJB412" s="795"/>
      <c r="BJC412" s="795"/>
      <c r="BJD412" s="795"/>
      <c r="BJE412" s="795"/>
      <c r="BJF412" s="680"/>
      <c r="BJG412" s="629"/>
      <c r="BJH412" s="499"/>
      <c r="BJI412" s="795"/>
      <c r="BJJ412" s="795"/>
      <c r="BJK412" s="795"/>
      <c r="BJL412" s="795"/>
      <c r="BJM412" s="680"/>
      <c r="BJN412" s="629"/>
      <c r="BJO412" s="499"/>
      <c r="BJP412" s="795"/>
      <c r="BJQ412" s="795"/>
      <c r="BJR412" s="795"/>
      <c r="BJS412" s="795"/>
      <c r="BJT412" s="680"/>
      <c r="BJU412" s="629"/>
      <c r="BJV412" s="499"/>
      <c r="BJW412" s="795"/>
      <c r="BJX412" s="795"/>
      <c r="BJY412" s="795"/>
      <c r="BJZ412" s="795"/>
      <c r="BKA412" s="680"/>
      <c r="BKB412" s="629"/>
      <c r="BKC412" s="499"/>
      <c r="BKD412" s="795"/>
      <c r="BKE412" s="795"/>
      <c r="BKF412" s="795"/>
      <c r="BKG412" s="795"/>
      <c r="BKH412" s="680"/>
      <c r="BKI412" s="629"/>
      <c r="BKJ412" s="499"/>
      <c r="BKK412" s="795"/>
      <c r="BKL412" s="795"/>
      <c r="BKM412" s="795"/>
      <c r="BKN412" s="795"/>
      <c r="BKO412" s="680"/>
      <c r="BKP412" s="629"/>
      <c r="BKQ412" s="499"/>
      <c r="BKR412" s="795"/>
      <c r="BKS412" s="795"/>
      <c r="BKT412" s="795"/>
      <c r="BKU412" s="795"/>
      <c r="BKV412" s="680"/>
      <c r="BKW412" s="629"/>
      <c r="BKX412" s="499"/>
      <c r="BKY412" s="795"/>
      <c r="BKZ412" s="795"/>
      <c r="BLA412" s="795"/>
      <c r="BLB412" s="795"/>
      <c r="BLC412" s="680"/>
      <c r="BLD412" s="629"/>
      <c r="BLE412" s="499"/>
      <c r="BLF412" s="795"/>
      <c r="BLG412" s="795"/>
      <c r="BLH412" s="795"/>
      <c r="BLI412" s="795"/>
      <c r="BLJ412" s="680"/>
      <c r="BLK412" s="629"/>
      <c r="BLL412" s="499"/>
      <c r="BLM412" s="795"/>
      <c r="BLN412" s="795"/>
      <c r="BLO412" s="795"/>
      <c r="BLP412" s="795"/>
      <c r="BLQ412" s="680"/>
      <c r="BLR412" s="629"/>
      <c r="BLS412" s="499"/>
      <c r="BLT412" s="795"/>
      <c r="BLU412" s="795"/>
      <c r="BLV412" s="795"/>
      <c r="BLW412" s="795"/>
      <c r="BLX412" s="680"/>
      <c r="BLY412" s="629"/>
      <c r="BLZ412" s="499"/>
      <c r="BMA412" s="795"/>
      <c r="BMB412" s="795"/>
      <c r="BMC412" s="795"/>
      <c r="BMD412" s="795"/>
      <c r="BME412" s="680"/>
      <c r="BMF412" s="629"/>
      <c r="BMG412" s="499"/>
      <c r="BMH412" s="795"/>
      <c r="BMI412" s="795"/>
      <c r="BMJ412" s="795"/>
      <c r="BMK412" s="795"/>
      <c r="BML412" s="680"/>
      <c r="BMM412" s="629"/>
      <c r="BMN412" s="499"/>
      <c r="BMO412" s="795"/>
      <c r="BMP412" s="795"/>
      <c r="BMQ412" s="795"/>
      <c r="BMR412" s="795"/>
      <c r="BMS412" s="680"/>
      <c r="BMT412" s="629"/>
      <c r="BMU412" s="499"/>
      <c r="BMV412" s="795"/>
      <c r="BMW412" s="795"/>
      <c r="BMX412" s="795"/>
      <c r="BMY412" s="795"/>
      <c r="BMZ412" s="680"/>
      <c r="BNA412" s="629"/>
      <c r="BNB412" s="499"/>
      <c r="BNC412" s="795"/>
      <c r="BND412" s="795"/>
      <c r="BNE412" s="795"/>
      <c r="BNF412" s="795"/>
      <c r="BNG412" s="680"/>
      <c r="BNH412" s="629"/>
      <c r="BNI412" s="499"/>
      <c r="BNJ412" s="795"/>
      <c r="BNK412" s="795"/>
      <c r="BNL412" s="795"/>
      <c r="BNM412" s="795"/>
      <c r="BNN412" s="680"/>
      <c r="BNO412" s="629"/>
      <c r="BNP412" s="499"/>
      <c r="BNQ412" s="795"/>
      <c r="BNR412" s="795"/>
      <c r="BNS412" s="795"/>
      <c r="BNT412" s="795"/>
      <c r="BNU412" s="680"/>
      <c r="BNV412" s="629"/>
      <c r="BNW412" s="499"/>
      <c r="BNX412" s="795"/>
      <c r="BNY412" s="795"/>
      <c r="BNZ412" s="795"/>
      <c r="BOA412" s="795"/>
      <c r="BOB412" s="680"/>
      <c r="BOC412" s="629"/>
      <c r="BOD412" s="499"/>
      <c r="BOE412" s="795"/>
      <c r="BOF412" s="795"/>
      <c r="BOG412" s="795"/>
      <c r="BOH412" s="795"/>
      <c r="BOI412" s="680"/>
      <c r="BOJ412" s="629"/>
      <c r="BOK412" s="499"/>
      <c r="BOL412" s="795"/>
      <c r="BOM412" s="795"/>
      <c r="BON412" s="795"/>
      <c r="BOO412" s="795"/>
      <c r="BOP412" s="680"/>
      <c r="BOQ412" s="629"/>
      <c r="BOR412" s="499"/>
      <c r="BOS412" s="795"/>
      <c r="BOT412" s="795"/>
      <c r="BOU412" s="795"/>
      <c r="BOV412" s="795"/>
      <c r="BOW412" s="680"/>
      <c r="BOX412" s="629"/>
      <c r="BOY412" s="499"/>
      <c r="BOZ412" s="795"/>
      <c r="BPA412" s="795"/>
      <c r="BPB412" s="795"/>
      <c r="BPC412" s="795"/>
      <c r="BPD412" s="680"/>
      <c r="BPE412" s="629"/>
      <c r="BPF412" s="499"/>
      <c r="BPG412" s="795"/>
      <c r="BPH412" s="795"/>
      <c r="BPI412" s="795"/>
      <c r="BPJ412" s="795"/>
      <c r="BPK412" s="680"/>
      <c r="BPL412" s="629"/>
      <c r="BPM412" s="499"/>
      <c r="BPN412" s="795"/>
      <c r="BPO412" s="795"/>
      <c r="BPP412" s="795"/>
      <c r="BPQ412" s="795"/>
      <c r="BPR412" s="680"/>
      <c r="BPS412" s="629"/>
      <c r="BPT412" s="499"/>
      <c r="BPU412" s="795"/>
      <c r="BPV412" s="795"/>
      <c r="BPW412" s="795"/>
      <c r="BPX412" s="795"/>
      <c r="BPY412" s="680"/>
      <c r="BPZ412" s="629"/>
      <c r="BQA412" s="499"/>
      <c r="BQB412" s="795"/>
      <c r="BQC412" s="795"/>
      <c r="BQD412" s="795"/>
      <c r="BQE412" s="795"/>
      <c r="BQF412" s="680"/>
      <c r="BQG412" s="629"/>
      <c r="BQH412" s="499"/>
      <c r="BQI412" s="795"/>
      <c r="BQJ412" s="795"/>
      <c r="BQK412" s="795"/>
      <c r="BQL412" s="795"/>
      <c r="BQM412" s="680"/>
      <c r="BQN412" s="629"/>
      <c r="BQO412" s="499"/>
      <c r="BQP412" s="795"/>
      <c r="BQQ412" s="795"/>
      <c r="BQR412" s="795"/>
      <c r="BQS412" s="795"/>
      <c r="BQT412" s="680"/>
      <c r="BQU412" s="629"/>
      <c r="BQV412" s="499"/>
      <c r="BQW412" s="795"/>
      <c r="BQX412" s="795"/>
      <c r="BQY412" s="795"/>
      <c r="BQZ412" s="795"/>
      <c r="BRA412" s="680"/>
      <c r="BRB412" s="629"/>
      <c r="BRC412" s="499"/>
      <c r="BRD412" s="795"/>
      <c r="BRE412" s="795"/>
      <c r="BRF412" s="795"/>
      <c r="BRG412" s="795"/>
      <c r="BRH412" s="680"/>
      <c r="BRI412" s="629"/>
      <c r="BRJ412" s="499"/>
      <c r="BRK412" s="795"/>
      <c r="BRL412" s="795"/>
      <c r="BRM412" s="795"/>
      <c r="BRN412" s="795"/>
      <c r="BRO412" s="680"/>
      <c r="BRP412" s="629"/>
      <c r="BRQ412" s="499"/>
      <c r="BRR412" s="795"/>
      <c r="BRS412" s="795"/>
      <c r="BRT412" s="795"/>
      <c r="BRU412" s="795"/>
      <c r="BRV412" s="680"/>
      <c r="BRW412" s="629"/>
      <c r="BRX412" s="499"/>
      <c r="BRY412" s="795"/>
      <c r="BRZ412" s="795"/>
      <c r="BSA412" s="795"/>
      <c r="BSB412" s="795"/>
      <c r="BSC412" s="680"/>
      <c r="BSD412" s="629"/>
      <c r="BSE412" s="499"/>
      <c r="BSF412" s="795"/>
      <c r="BSG412" s="795"/>
      <c r="BSH412" s="795"/>
      <c r="BSI412" s="795"/>
      <c r="BSJ412" s="680"/>
      <c r="BSK412" s="629"/>
      <c r="BSL412" s="499"/>
      <c r="BSM412" s="795"/>
      <c r="BSN412" s="795"/>
      <c r="BSO412" s="795"/>
      <c r="BSP412" s="795"/>
      <c r="BSQ412" s="680"/>
      <c r="BSR412" s="629"/>
      <c r="BSS412" s="499"/>
      <c r="BST412" s="795"/>
      <c r="BSU412" s="795"/>
      <c r="BSV412" s="795"/>
      <c r="BSW412" s="795"/>
      <c r="BSX412" s="680"/>
      <c r="BSY412" s="629"/>
      <c r="BSZ412" s="499"/>
      <c r="BTA412" s="795"/>
      <c r="BTB412" s="795"/>
      <c r="BTC412" s="795"/>
      <c r="BTD412" s="795"/>
      <c r="BTE412" s="680"/>
      <c r="BTF412" s="629"/>
      <c r="BTG412" s="499"/>
      <c r="BTH412" s="795"/>
      <c r="BTI412" s="795"/>
      <c r="BTJ412" s="795"/>
      <c r="BTK412" s="795"/>
      <c r="BTL412" s="680"/>
      <c r="BTM412" s="629"/>
      <c r="BTN412" s="499"/>
      <c r="BTO412" s="795"/>
      <c r="BTP412" s="795"/>
      <c r="BTQ412" s="795"/>
      <c r="BTR412" s="795"/>
      <c r="BTS412" s="680"/>
      <c r="BTT412" s="629"/>
      <c r="BTU412" s="499"/>
      <c r="BTV412" s="795"/>
      <c r="BTW412" s="795"/>
      <c r="BTX412" s="795"/>
      <c r="BTY412" s="795"/>
      <c r="BTZ412" s="680"/>
      <c r="BUA412" s="629"/>
      <c r="BUB412" s="499"/>
      <c r="BUC412" s="795"/>
      <c r="BUD412" s="795"/>
      <c r="BUE412" s="795"/>
      <c r="BUF412" s="795"/>
      <c r="BUG412" s="680"/>
      <c r="BUH412" s="629"/>
      <c r="BUI412" s="499"/>
      <c r="BUJ412" s="795"/>
      <c r="BUK412" s="795"/>
      <c r="BUL412" s="795"/>
      <c r="BUM412" s="795"/>
      <c r="BUN412" s="680"/>
      <c r="BUO412" s="629"/>
      <c r="BUP412" s="499"/>
      <c r="BUQ412" s="795"/>
      <c r="BUR412" s="795"/>
      <c r="BUS412" s="795"/>
      <c r="BUT412" s="795"/>
      <c r="BUU412" s="680"/>
      <c r="BUV412" s="629"/>
      <c r="BUW412" s="499"/>
      <c r="BUX412" s="795"/>
      <c r="BUY412" s="795"/>
      <c r="BUZ412" s="795"/>
      <c r="BVA412" s="795"/>
      <c r="BVB412" s="680"/>
      <c r="BVC412" s="629"/>
      <c r="BVD412" s="499"/>
      <c r="BVE412" s="795"/>
      <c r="BVF412" s="795"/>
      <c r="BVG412" s="795"/>
      <c r="BVH412" s="795"/>
      <c r="BVI412" s="680"/>
      <c r="BVJ412" s="629"/>
      <c r="BVK412" s="499"/>
      <c r="BVL412" s="795"/>
      <c r="BVM412" s="795"/>
      <c r="BVN412" s="795"/>
      <c r="BVO412" s="795"/>
      <c r="BVP412" s="680"/>
      <c r="BVQ412" s="629"/>
      <c r="BVR412" s="499"/>
      <c r="BVS412" s="795"/>
      <c r="BVT412" s="795"/>
      <c r="BVU412" s="795"/>
      <c r="BVV412" s="795"/>
      <c r="BVW412" s="680"/>
      <c r="BVX412" s="629"/>
      <c r="BVY412" s="499"/>
      <c r="BVZ412" s="795"/>
      <c r="BWA412" s="795"/>
      <c r="BWB412" s="795"/>
      <c r="BWC412" s="795"/>
      <c r="BWD412" s="680"/>
      <c r="BWE412" s="629"/>
      <c r="BWF412" s="499"/>
      <c r="BWG412" s="795"/>
      <c r="BWH412" s="795"/>
      <c r="BWI412" s="795"/>
      <c r="BWJ412" s="795"/>
      <c r="BWK412" s="680"/>
      <c r="BWL412" s="629"/>
      <c r="BWM412" s="499"/>
      <c r="BWN412" s="795"/>
      <c r="BWO412" s="795"/>
      <c r="BWP412" s="795"/>
      <c r="BWQ412" s="795"/>
      <c r="BWR412" s="680"/>
      <c r="BWS412" s="629"/>
      <c r="BWT412" s="499"/>
      <c r="BWU412" s="795"/>
      <c r="BWV412" s="795"/>
      <c r="BWW412" s="795"/>
      <c r="BWX412" s="795"/>
      <c r="BWY412" s="680"/>
      <c r="BWZ412" s="629"/>
      <c r="BXA412" s="499"/>
      <c r="BXB412" s="795"/>
      <c r="BXC412" s="795"/>
      <c r="BXD412" s="795"/>
      <c r="BXE412" s="795"/>
      <c r="BXF412" s="680"/>
      <c r="BXG412" s="629"/>
      <c r="BXH412" s="499"/>
      <c r="BXI412" s="795"/>
      <c r="BXJ412" s="795"/>
      <c r="BXK412" s="795"/>
      <c r="BXL412" s="795"/>
      <c r="BXM412" s="680"/>
      <c r="BXN412" s="629"/>
      <c r="BXO412" s="499"/>
      <c r="BXP412" s="795"/>
      <c r="BXQ412" s="795"/>
      <c r="BXR412" s="795"/>
      <c r="BXS412" s="795"/>
      <c r="BXT412" s="680"/>
      <c r="BXU412" s="629"/>
      <c r="BXV412" s="499"/>
      <c r="BXW412" s="795"/>
      <c r="BXX412" s="795"/>
      <c r="BXY412" s="795"/>
      <c r="BXZ412" s="795"/>
      <c r="BYA412" s="680"/>
      <c r="BYB412" s="629"/>
      <c r="BYC412" s="499"/>
      <c r="BYD412" s="795"/>
      <c r="BYE412" s="795"/>
      <c r="BYF412" s="795"/>
      <c r="BYG412" s="795"/>
      <c r="BYH412" s="680"/>
      <c r="BYI412" s="629"/>
      <c r="BYJ412" s="499"/>
      <c r="BYK412" s="795"/>
      <c r="BYL412" s="795"/>
      <c r="BYM412" s="795"/>
      <c r="BYN412" s="795"/>
      <c r="BYO412" s="680"/>
      <c r="BYP412" s="629"/>
      <c r="BYQ412" s="499"/>
      <c r="BYR412" s="795"/>
      <c r="BYS412" s="795"/>
      <c r="BYT412" s="795"/>
      <c r="BYU412" s="795"/>
      <c r="BYV412" s="680"/>
      <c r="BYW412" s="629"/>
      <c r="BYX412" s="499"/>
      <c r="BYY412" s="795"/>
      <c r="BYZ412" s="795"/>
      <c r="BZA412" s="795"/>
      <c r="BZB412" s="795"/>
      <c r="BZC412" s="680"/>
      <c r="BZD412" s="629"/>
      <c r="BZE412" s="499"/>
      <c r="BZF412" s="795"/>
      <c r="BZG412" s="795"/>
      <c r="BZH412" s="795"/>
      <c r="BZI412" s="795"/>
      <c r="BZJ412" s="680"/>
      <c r="BZK412" s="629"/>
      <c r="BZL412" s="499"/>
      <c r="BZM412" s="795"/>
      <c r="BZN412" s="795"/>
      <c r="BZO412" s="795"/>
      <c r="BZP412" s="795"/>
      <c r="BZQ412" s="680"/>
      <c r="BZR412" s="629"/>
      <c r="BZS412" s="499"/>
      <c r="BZT412" s="795"/>
      <c r="BZU412" s="795"/>
      <c r="BZV412" s="795"/>
      <c r="BZW412" s="795"/>
      <c r="BZX412" s="680"/>
      <c r="BZY412" s="629"/>
      <c r="BZZ412" s="499"/>
      <c r="CAA412" s="795"/>
      <c r="CAB412" s="795"/>
      <c r="CAC412" s="795"/>
      <c r="CAD412" s="795"/>
      <c r="CAE412" s="680"/>
      <c r="CAF412" s="629"/>
      <c r="CAG412" s="499"/>
      <c r="CAH412" s="795"/>
      <c r="CAI412" s="795"/>
      <c r="CAJ412" s="795"/>
      <c r="CAK412" s="795"/>
      <c r="CAL412" s="680"/>
      <c r="CAM412" s="629"/>
      <c r="CAN412" s="499"/>
      <c r="CAO412" s="795"/>
      <c r="CAP412" s="795"/>
      <c r="CAQ412" s="795"/>
      <c r="CAR412" s="795"/>
      <c r="CAS412" s="680"/>
      <c r="CAT412" s="629"/>
      <c r="CAU412" s="499"/>
      <c r="CAV412" s="795"/>
      <c r="CAW412" s="795"/>
      <c r="CAX412" s="795"/>
      <c r="CAY412" s="795"/>
      <c r="CAZ412" s="680"/>
      <c r="CBA412" s="629"/>
      <c r="CBB412" s="499"/>
      <c r="CBC412" s="795"/>
      <c r="CBD412" s="795"/>
      <c r="CBE412" s="795"/>
      <c r="CBF412" s="795"/>
      <c r="CBG412" s="680"/>
      <c r="CBH412" s="629"/>
      <c r="CBI412" s="499"/>
      <c r="CBJ412" s="795"/>
      <c r="CBK412" s="795"/>
      <c r="CBL412" s="795"/>
      <c r="CBM412" s="795"/>
      <c r="CBN412" s="680"/>
      <c r="CBO412" s="629"/>
      <c r="CBP412" s="499"/>
      <c r="CBQ412" s="795"/>
      <c r="CBR412" s="795"/>
      <c r="CBS412" s="795"/>
      <c r="CBT412" s="795"/>
      <c r="CBU412" s="680"/>
      <c r="CBV412" s="629"/>
      <c r="CBW412" s="499"/>
      <c r="CBX412" s="795"/>
      <c r="CBY412" s="795"/>
      <c r="CBZ412" s="795"/>
      <c r="CCA412" s="795"/>
      <c r="CCB412" s="680"/>
      <c r="CCC412" s="629"/>
      <c r="CCD412" s="499"/>
      <c r="CCE412" s="795"/>
      <c r="CCF412" s="795"/>
      <c r="CCG412" s="795"/>
      <c r="CCH412" s="795"/>
      <c r="CCI412" s="680"/>
      <c r="CCJ412" s="629"/>
      <c r="CCK412" s="499"/>
      <c r="CCL412" s="795"/>
      <c r="CCM412" s="795"/>
      <c r="CCN412" s="795"/>
      <c r="CCO412" s="795"/>
      <c r="CCP412" s="680"/>
      <c r="CCQ412" s="629"/>
      <c r="CCR412" s="499"/>
      <c r="CCS412" s="795"/>
      <c r="CCT412" s="795"/>
      <c r="CCU412" s="795"/>
      <c r="CCV412" s="795"/>
      <c r="CCW412" s="680"/>
      <c r="CCX412" s="629"/>
      <c r="CCY412" s="499"/>
      <c r="CCZ412" s="795"/>
      <c r="CDA412" s="795"/>
      <c r="CDB412" s="795"/>
      <c r="CDC412" s="795"/>
      <c r="CDD412" s="680"/>
      <c r="CDE412" s="629"/>
      <c r="CDF412" s="499"/>
      <c r="CDG412" s="795"/>
      <c r="CDH412" s="795"/>
      <c r="CDI412" s="795"/>
      <c r="CDJ412" s="795"/>
      <c r="CDK412" s="680"/>
      <c r="CDL412" s="629"/>
      <c r="CDM412" s="499"/>
      <c r="CDN412" s="795"/>
      <c r="CDO412" s="795"/>
      <c r="CDP412" s="795"/>
      <c r="CDQ412" s="795"/>
      <c r="CDR412" s="680"/>
      <c r="CDS412" s="629"/>
      <c r="CDT412" s="499"/>
      <c r="CDU412" s="795"/>
      <c r="CDV412" s="795"/>
      <c r="CDW412" s="795"/>
      <c r="CDX412" s="795"/>
      <c r="CDY412" s="680"/>
      <c r="CDZ412" s="629"/>
      <c r="CEA412" s="499"/>
      <c r="CEB412" s="795"/>
      <c r="CEC412" s="795"/>
      <c r="CED412" s="795"/>
      <c r="CEE412" s="795"/>
      <c r="CEF412" s="680"/>
      <c r="CEG412" s="629"/>
      <c r="CEH412" s="499"/>
      <c r="CEI412" s="795"/>
      <c r="CEJ412" s="795"/>
      <c r="CEK412" s="795"/>
      <c r="CEL412" s="795"/>
      <c r="CEM412" s="680"/>
      <c r="CEN412" s="629"/>
      <c r="CEO412" s="499"/>
      <c r="CEP412" s="795"/>
      <c r="CEQ412" s="795"/>
      <c r="CER412" s="795"/>
      <c r="CES412" s="795"/>
      <c r="CET412" s="680"/>
      <c r="CEU412" s="629"/>
      <c r="CEV412" s="499"/>
      <c r="CEW412" s="795"/>
      <c r="CEX412" s="795"/>
      <c r="CEY412" s="795"/>
      <c r="CEZ412" s="795"/>
      <c r="CFA412" s="680"/>
      <c r="CFB412" s="629"/>
      <c r="CFC412" s="499"/>
      <c r="CFD412" s="795"/>
      <c r="CFE412" s="795"/>
      <c r="CFF412" s="795"/>
      <c r="CFG412" s="795"/>
      <c r="CFH412" s="680"/>
      <c r="CFI412" s="629"/>
      <c r="CFJ412" s="499"/>
      <c r="CFK412" s="795"/>
      <c r="CFL412" s="795"/>
      <c r="CFM412" s="795"/>
      <c r="CFN412" s="795"/>
      <c r="CFO412" s="680"/>
      <c r="CFP412" s="629"/>
      <c r="CFQ412" s="499"/>
      <c r="CFR412" s="795"/>
      <c r="CFS412" s="795"/>
      <c r="CFT412" s="795"/>
      <c r="CFU412" s="795"/>
      <c r="CFV412" s="680"/>
      <c r="CFW412" s="629"/>
      <c r="CFX412" s="499"/>
      <c r="CFY412" s="795"/>
      <c r="CFZ412" s="795"/>
      <c r="CGA412" s="795"/>
      <c r="CGB412" s="795"/>
      <c r="CGC412" s="680"/>
      <c r="CGD412" s="629"/>
      <c r="CGE412" s="499"/>
      <c r="CGF412" s="795"/>
      <c r="CGG412" s="795"/>
      <c r="CGH412" s="795"/>
      <c r="CGI412" s="795"/>
      <c r="CGJ412" s="680"/>
      <c r="CGK412" s="629"/>
      <c r="CGL412" s="499"/>
      <c r="CGM412" s="795"/>
      <c r="CGN412" s="795"/>
      <c r="CGO412" s="795"/>
      <c r="CGP412" s="795"/>
      <c r="CGQ412" s="680"/>
      <c r="CGR412" s="629"/>
      <c r="CGS412" s="499"/>
      <c r="CGT412" s="795"/>
      <c r="CGU412" s="795"/>
      <c r="CGV412" s="795"/>
      <c r="CGW412" s="795"/>
      <c r="CGX412" s="680"/>
      <c r="CGY412" s="629"/>
      <c r="CGZ412" s="499"/>
      <c r="CHA412" s="795"/>
      <c r="CHB412" s="795"/>
      <c r="CHC412" s="795"/>
      <c r="CHD412" s="795"/>
      <c r="CHE412" s="680"/>
      <c r="CHF412" s="629"/>
      <c r="CHG412" s="499"/>
      <c r="CHH412" s="795"/>
      <c r="CHI412" s="795"/>
      <c r="CHJ412" s="795"/>
      <c r="CHK412" s="795"/>
      <c r="CHL412" s="680"/>
      <c r="CHM412" s="629"/>
      <c r="CHN412" s="499"/>
      <c r="CHO412" s="795"/>
      <c r="CHP412" s="795"/>
      <c r="CHQ412" s="795"/>
      <c r="CHR412" s="795"/>
      <c r="CHS412" s="680"/>
      <c r="CHT412" s="629"/>
      <c r="CHU412" s="499"/>
      <c r="CHV412" s="795"/>
      <c r="CHW412" s="795"/>
      <c r="CHX412" s="795"/>
      <c r="CHY412" s="795"/>
      <c r="CHZ412" s="680"/>
      <c r="CIA412" s="629"/>
      <c r="CIB412" s="499"/>
      <c r="CIC412" s="795"/>
      <c r="CID412" s="795"/>
      <c r="CIE412" s="795"/>
      <c r="CIF412" s="795"/>
      <c r="CIG412" s="680"/>
      <c r="CIH412" s="629"/>
      <c r="CII412" s="499"/>
      <c r="CIJ412" s="795"/>
      <c r="CIK412" s="795"/>
      <c r="CIL412" s="795"/>
      <c r="CIM412" s="795"/>
      <c r="CIN412" s="680"/>
      <c r="CIO412" s="629"/>
      <c r="CIP412" s="499"/>
      <c r="CIQ412" s="795"/>
      <c r="CIR412" s="795"/>
      <c r="CIS412" s="795"/>
      <c r="CIT412" s="795"/>
      <c r="CIU412" s="680"/>
      <c r="CIV412" s="629"/>
      <c r="CIW412" s="499"/>
      <c r="CIX412" s="795"/>
      <c r="CIY412" s="795"/>
      <c r="CIZ412" s="795"/>
      <c r="CJA412" s="795"/>
      <c r="CJB412" s="680"/>
      <c r="CJC412" s="629"/>
      <c r="CJD412" s="499"/>
      <c r="CJE412" s="795"/>
      <c r="CJF412" s="795"/>
      <c r="CJG412" s="795"/>
      <c r="CJH412" s="795"/>
      <c r="CJI412" s="680"/>
      <c r="CJJ412" s="629"/>
      <c r="CJK412" s="499"/>
      <c r="CJL412" s="795"/>
      <c r="CJM412" s="795"/>
      <c r="CJN412" s="795"/>
      <c r="CJO412" s="795"/>
      <c r="CJP412" s="680"/>
      <c r="CJQ412" s="629"/>
      <c r="CJR412" s="499"/>
      <c r="CJS412" s="795"/>
      <c r="CJT412" s="795"/>
      <c r="CJU412" s="795"/>
      <c r="CJV412" s="795"/>
      <c r="CJW412" s="680"/>
      <c r="CJX412" s="629"/>
      <c r="CJY412" s="499"/>
      <c r="CJZ412" s="795"/>
      <c r="CKA412" s="795"/>
      <c r="CKB412" s="795"/>
      <c r="CKC412" s="795"/>
      <c r="CKD412" s="680"/>
      <c r="CKE412" s="629"/>
      <c r="CKF412" s="499"/>
      <c r="CKG412" s="795"/>
      <c r="CKH412" s="795"/>
      <c r="CKI412" s="795"/>
      <c r="CKJ412" s="795"/>
      <c r="CKK412" s="680"/>
      <c r="CKL412" s="629"/>
      <c r="CKM412" s="499"/>
      <c r="CKN412" s="795"/>
      <c r="CKO412" s="795"/>
      <c r="CKP412" s="795"/>
      <c r="CKQ412" s="795"/>
      <c r="CKR412" s="680"/>
      <c r="CKS412" s="629"/>
      <c r="CKT412" s="499"/>
      <c r="CKU412" s="795"/>
      <c r="CKV412" s="795"/>
      <c r="CKW412" s="795"/>
      <c r="CKX412" s="795"/>
      <c r="CKY412" s="680"/>
      <c r="CKZ412" s="629"/>
      <c r="CLA412" s="499"/>
      <c r="CLB412" s="795"/>
      <c r="CLC412" s="795"/>
      <c r="CLD412" s="795"/>
      <c r="CLE412" s="795"/>
      <c r="CLF412" s="680"/>
      <c r="CLG412" s="629"/>
      <c r="CLH412" s="499"/>
      <c r="CLI412" s="795"/>
      <c r="CLJ412" s="795"/>
      <c r="CLK412" s="795"/>
      <c r="CLL412" s="795"/>
      <c r="CLM412" s="680"/>
      <c r="CLN412" s="629"/>
      <c r="CLO412" s="499"/>
      <c r="CLP412" s="795"/>
      <c r="CLQ412" s="795"/>
      <c r="CLR412" s="795"/>
      <c r="CLS412" s="795"/>
      <c r="CLT412" s="680"/>
      <c r="CLU412" s="629"/>
      <c r="CLV412" s="499"/>
      <c r="CLW412" s="795"/>
      <c r="CLX412" s="795"/>
      <c r="CLY412" s="795"/>
      <c r="CLZ412" s="795"/>
      <c r="CMA412" s="680"/>
      <c r="CMB412" s="629"/>
      <c r="CMC412" s="499"/>
      <c r="CMD412" s="795"/>
      <c r="CME412" s="795"/>
      <c r="CMF412" s="795"/>
      <c r="CMG412" s="795"/>
      <c r="CMH412" s="680"/>
      <c r="CMI412" s="629"/>
      <c r="CMJ412" s="499"/>
      <c r="CMK412" s="795"/>
      <c r="CML412" s="795"/>
      <c r="CMM412" s="795"/>
      <c r="CMN412" s="795"/>
      <c r="CMO412" s="680"/>
      <c r="CMP412" s="629"/>
      <c r="CMQ412" s="499"/>
      <c r="CMR412" s="795"/>
      <c r="CMS412" s="795"/>
      <c r="CMT412" s="795"/>
      <c r="CMU412" s="795"/>
      <c r="CMV412" s="680"/>
      <c r="CMW412" s="629"/>
      <c r="CMX412" s="499"/>
      <c r="CMY412" s="795"/>
      <c r="CMZ412" s="795"/>
      <c r="CNA412" s="795"/>
      <c r="CNB412" s="795"/>
      <c r="CNC412" s="680"/>
      <c r="CND412" s="629"/>
      <c r="CNE412" s="499"/>
      <c r="CNF412" s="795"/>
      <c r="CNG412" s="795"/>
      <c r="CNH412" s="795"/>
      <c r="CNI412" s="795"/>
      <c r="CNJ412" s="680"/>
      <c r="CNK412" s="629"/>
      <c r="CNL412" s="499"/>
      <c r="CNM412" s="795"/>
      <c r="CNN412" s="795"/>
      <c r="CNO412" s="795"/>
      <c r="CNP412" s="795"/>
      <c r="CNQ412" s="680"/>
      <c r="CNR412" s="629"/>
      <c r="CNS412" s="499"/>
      <c r="CNT412" s="795"/>
      <c r="CNU412" s="795"/>
      <c r="CNV412" s="795"/>
      <c r="CNW412" s="795"/>
      <c r="CNX412" s="680"/>
      <c r="CNY412" s="629"/>
      <c r="CNZ412" s="499"/>
      <c r="COA412" s="795"/>
      <c r="COB412" s="795"/>
      <c r="COC412" s="795"/>
      <c r="COD412" s="795"/>
      <c r="COE412" s="680"/>
      <c r="COF412" s="629"/>
      <c r="COG412" s="499"/>
      <c r="COH412" s="795"/>
      <c r="COI412" s="795"/>
      <c r="COJ412" s="795"/>
      <c r="COK412" s="795"/>
      <c r="COL412" s="680"/>
      <c r="COM412" s="629"/>
      <c r="CON412" s="499"/>
      <c r="COO412" s="795"/>
      <c r="COP412" s="795"/>
      <c r="COQ412" s="795"/>
      <c r="COR412" s="795"/>
      <c r="COS412" s="680"/>
      <c r="COT412" s="629"/>
      <c r="COU412" s="499"/>
      <c r="COV412" s="795"/>
      <c r="COW412" s="795"/>
      <c r="COX412" s="795"/>
      <c r="COY412" s="795"/>
      <c r="COZ412" s="680"/>
      <c r="CPA412" s="629"/>
      <c r="CPB412" s="499"/>
      <c r="CPC412" s="795"/>
      <c r="CPD412" s="795"/>
      <c r="CPE412" s="795"/>
      <c r="CPF412" s="795"/>
      <c r="CPG412" s="680"/>
      <c r="CPH412" s="629"/>
      <c r="CPI412" s="499"/>
      <c r="CPJ412" s="795"/>
      <c r="CPK412" s="795"/>
      <c r="CPL412" s="795"/>
      <c r="CPM412" s="795"/>
      <c r="CPN412" s="680"/>
      <c r="CPO412" s="629"/>
      <c r="CPP412" s="499"/>
      <c r="CPQ412" s="795"/>
      <c r="CPR412" s="795"/>
      <c r="CPS412" s="795"/>
      <c r="CPT412" s="795"/>
      <c r="CPU412" s="680"/>
      <c r="CPV412" s="629"/>
      <c r="CPW412" s="499"/>
      <c r="CPX412" s="795"/>
      <c r="CPY412" s="795"/>
      <c r="CPZ412" s="795"/>
      <c r="CQA412" s="795"/>
      <c r="CQB412" s="680"/>
      <c r="CQC412" s="629"/>
      <c r="CQD412" s="499"/>
      <c r="CQE412" s="795"/>
      <c r="CQF412" s="795"/>
      <c r="CQG412" s="795"/>
      <c r="CQH412" s="795"/>
      <c r="CQI412" s="680"/>
      <c r="CQJ412" s="629"/>
      <c r="CQK412" s="499"/>
      <c r="CQL412" s="795"/>
      <c r="CQM412" s="795"/>
      <c r="CQN412" s="795"/>
      <c r="CQO412" s="795"/>
      <c r="CQP412" s="680"/>
      <c r="CQQ412" s="629"/>
      <c r="CQR412" s="499"/>
      <c r="CQS412" s="795"/>
      <c r="CQT412" s="795"/>
      <c r="CQU412" s="795"/>
      <c r="CQV412" s="795"/>
      <c r="CQW412" s="680"/>
      <c r="CQX412" s="629"/>
      <c r="CQY412" s="499"/>
      <c r="CQZ412" s="795"/>
      <c r="CRA412" s="795"/>
      <c r="CRB412" s="795"/>
      <c r="CRC412" s="795"/>
      <c r="CRD412" s="680"/>
      <c r="CRE412" s="629"/>
      <c r="CRF412" s="499"/>
      <c r="CRG412" s="795"/>
      <c r="CRH412" s="795"/>
      <c r="CRI412" s="795"/>
      <c r="CRJ412" s="795"/>
      <c r="CRK412" s="680"/>
      <c r="CRL412" s="629"/>
      <c r="CRM412" s="499"/>
      <c r="CRN412" s="795"/>
      <c r="CRO412" s="795"/>
      <c r="CRP412" s="795"/>
      <c r="CRQ412" s="795"/>
      <c r="CRR412" s="680"/>
      <c r="CRS412" s="629"/>
      <c r="CRT412" s="499"/>
      <c r="CRU412" s="795"/>
      <c r="CRV412" s="795"/>
      <c r="CRW412" s="795"/>
      <c r="CRX412" s="795"/>
      <c r="CRY412" s="680"/>
      <c r="CRZ412" s="629"/>
      <c r="CSA412" s="499"/>
      <c r="CSB412" s="795"/>
      <c r="CSC412" s="795"/>
      <c r="CSD412" s="795"/>
      <c r="CSE412" s="795"/>
      <c r="CSF412" s="680"/>
      <c r="CSG412" s="629"/>
      <c r="CSH412" s="499"/>
      <c r="CSI412" s="795"/>
      <c r="CSJ412" s="795"/>
      <c r="CSK412" s="795"/>
      <c r="CSL412" s="795"/>
      <c r="CSM412" s="680"/>
      <c r="CSN412" s="629"/>
      <c r="CSO412" s="499"/>
      <c r="CSP412" s="795"/>
      <c r="CSQ412" s="795"/>
      <c r="CSR412" s="795"/>
      <c r="CSS412" s="795"/>
      <c r="CST412" s="680"/>
      <c r="CSU412" s="629"/>
      <c r="CSV412" s="499"/>
      <c r="CSW412" s="795"/>
      <c r="CSX412" s="795"/>
      <c r="CSY412" s="795"/>
      <c r="CSZ412" s="795"/>
      <c r="CTA412" s="680"/>
      <c r="CTB412" s="629"/>
      <c r="CTC412" s="499"/>
      <c r="CTD412" s="795"/>
      <c r="CTE412" s="795"/>
      <c r="CTF412" s="795"/>
      <c r="CTG412" s="795"/>
      <c r="CTH412" s="680"/>
      <c r="CTI412" s="629"/>
      <c r="CTJ412" s="499"/>
      <c r="CTK412" s="795"/>
      <c r="CTL412" s="795"/>
      <c r="CTM412" s="795"/>
      <c r="CTN412" s="795"/>
      <c r="CTO412" s="680"/>
      <c r="CTP412" s="629"/>
      <c r="CTQ412" s="499"/>
      <c r="CTR412" s="795"/>
      <c r="CTS412" s="795"/>
      <c r="CTT412" s="795"/>
      <c r="CTU412" s="795"/>
      <c r="CTV412" s="680"/>
      <c r="CTW412" s="629"/>
      <c r="CTX412" s="499"/>
      <c r="CTY412" s="795"/>
      <c r="CTZ412" s="795"/>
      <c r="CUA412" s="795"/>
      <c r="CUB412" s="795"/>
      <c r="CUC412" s="680"/>
      <c r="CUD412" s="629"/>
      <c r="CUE412" s="499"/>
      <c r="CUF412" s="795"/>
      <c r="CUG412" s="795"/>
      <c r="CUH412" s="795"/>
      <c r="CUI412" s="795"/>
      <c r="CUJ412" s="680"/>
      <c r="CUK412" s="629"/>
      <c r="CUL412" s="499"/>
      <c r="CUM412" s="795"/>
      <c r="CUN412" s="795"/>
      <c r="CUO412" s="795"/>
      <c r="CUP412" s="795"/>
      <c r="CUQ412" s="680"/>
      <c r="CUR412" s="629"/>
      <c r="CUS412" s="499"/>
      <c r="CUT412" s="795"/>
      <c r="CUU412" s="795"/>
      <c r="CUV412" s="795"/>
      <c r="CUW412" s="795"/>
      <c r="CUX412" s="680"/>
      <c r="CUY412" s="629"/>
      <c r="CUZ412" s="499"/>
      <c r="CVA412" s="795"/>
      <c r="CVB412" s="795"/>
      <c r="CVC412" s="795"/>
      <c r="CVD412" s="795"/>
      <c r="CVE412" s="680"/>
      <c r="CVF412" s="629"/>
      <c r="CVG412" s="499"/>
      <c r="CVH412" s="795"/>
      <c r="CVI412" s="795"/>
      <c r="CVJ412" s="795"/>
      <c r="CVK412" s="795"/>
      <c r="CVL412" s="680"/>
      <c r="CVM412" s="629"/>
      <c r="CVN412" s="499"/>
      <c r="CVO412" s="795"/>
      <c r="CVP412" s="795"/>
      <c r="CVQ412" s="795"/>
      <c r="CVR412" s="795"/>
      <c r="CVS412" s="680"/>
      <c r="CVT412" s="629"/>
      <c r="CVU412" s="499"/>
      <c r="CVV412" s="795"/>
      <c r="CVW412" s="795"/>
      <c r="CVX412" s="795"/>
      <c r="CVY412" s="795"/>
      <c r="CVZ412" s="680"/>
      <c r="CWA412" s="629"/>
      <c r="CWB412" s="499"/>
      <c r="CWC412" s="795"/>
      <c r="CWD412" s="795"/>
      <c r="CWE412" s="795"/>
      <c r="CWF412" s="795"/>
      <c r="CWG412" s="680"/>
      <c r="CWH412" s="629"/>
      <c r="CWI412" s="499"/>
      <c r="CWJ412" s="795"/>
      <c r="CWK412" s="795"/>
      <c r="CWL412" s="795"/>
      <c r="CWM412" s="795"/>
      <c r="CWN412" s="680"/>
      <c r="CWO412" s="629"/>
      <c r="CWP412" s="499"/>
      <c r="CWQ412" s="795"/>
      <c r="CWR412" s="795"/>
      <c r="CWS412" s="795"/>
      <c r="CWT412" s="795"/>
      <c r="CWU412" s="680"/>
      <c r="CWV412" s="629"/>
      <c r="CWW412" s="499"/>
      <c r="CWX412" s="795"/>
      <c r="CWY412" s="795"/>
      <c r="CWZ412" s="795"/>
      <c r="CXA412" s="795"/>
      <c r="CXB412" s="680"/>
      <c r="CXC412" s="629"/>
      <c r="CXD412" s="499"/>
      <c r="CXE412" s="795"/>
      <c r="CXF412" s="795"/>
      <c r="CXG412" s="795"/>
      <c r="CXH412" s="795"/>
      <c r="CXI412" s="680"/>
      <c r="CXJ412" s="629"/>
      <c r="CXK412" s="499"/>
      <c r="CXL412" s="795"/>
      <c r="CXM412" s="795"/>
      <c r="CXN412" s="795"/>
      <c r="CXO412" s="795"/>
      <c r="CXP412" s="680"/>
      <c r="CXQ412" s="629"/>
      <c r="CXR412" s="499"/>
      <c r="CXS412" s="795"/>
      <c r="CXT412" s="795"/>
      <c r="CXU412" s="795"/>
      <c r="CXV412" s="795"/>
      <c r="CXW412" s="680"/>
      <c r="CXX412" s="629"/>
      <c r="CXY412" s="499"/>
      <c r="CXZ412" s="795"/>
      <c r="CYA412" s="795"/>
      <c r="CYB412" s="795"/>
      <c r="CYC412" s="795"/>
      <c r="CYD412" s="680"/>
      <c r="CYE412" s="629"/>
      <c r="CYF412" s="499"/>
      <c r="CYG412" s="795"/>
      <c r="CYH412" s="795"/>
      <c r="CYI412" s="795"/>
      <c r="CYJ412" s="795"/>
      <c r="CYK412" s="680"/>
      <c r="CYL412" s="629"/>
      <c r="CYM412" s="499"/>
      <c r="CYN412" s="795"/>
      <c r="CYO412" s="795"/>
      <c r="CYP412" s="795"/>
      <c r="CYQ412" s="795"/>
      <c r="CYR412" s="680"/>
      <c r="CYS412" s="629"/>
      <c r="CYT412" s="499"/>
      <c r="CYU412" s="795"/>
      <c r="CYV412" s="795"/>
      <c r="CYW412" s="795"/>
      <c r="CYX412" s="795"/>
      <c r="CYY412" s="680"/>
      <c r="CYZ412" s="629"/>
      <c r="CZA412" s="499"/>
      <c r="CZB412" s="795"/>
      <c r="CZC412" s="795"/>
      <c r="CZD412" s="795"/>
      <c r="CZE412" s="795"/>
      <c r="CZF412" s="680"/>
      <c r="CZG412" s="629"/>
      <c r="CZH412" s="499"/>
      <c r="CZI412" s="795"/>
      <c r="CZJ412" s="795"/>
      <c r="CZK412" s="795"/>
      <c r="CZL412" s="795"/>
      <c r="CZM412" s="680"/>
      <c r="CZN412" s="629"/>
      <c r="CZO412" s="499"/>
      <c r="CZP412" s="795"/>
      <c r="CZQ412" s="795"/>
      <c r="CZR412" s="795"/>
      <c r="CZS412" s="795"/>
      <c r="CZT412" s="680"/>
      <c r="CZU412" s="629"/>
      <c r="CZV412" s="499"/>
      <c r="CZW412" s="795"/>
      <c r="CZX412" s="795"/>
      <c r="CZY412" s="795"/>
      <c r="CZZ412" s="795"/>
      <c r="DAA412" s="680"/>
      <c r="DAB412" s="629"/>
      <c r="DAC412" s="499"/>
      <c r="DAD412" s="795"/>
      <c r="DAE412" s="795"/>
      <c r="DAF412" s="795"/>
      <c r="DAG412" s="795"/>
      <c r="DAH412" s="680"/>
      <c r="DAI412" s="629"/>
      <c r="DAJ412" s="499"/>
      <c r="DAK412" s="795"/>
      <c r="DAL412" s="795"/>
      <c r="DAM412" s="795"/>
      <c r="DAN412" s="795"/>
      <c r="DAO412" s="680"/>
      <c r="DAP412" s="629"/>
      <c r="DAQ412" s="499"/>
      <c r="DAR412" s="795"/>
      <c r="DAS412" s="795"/>
      <c r="DAT412" s="795"/>
      <c r="DAU412" s="795"/>
      <c r="DAV412" s="680"/>
      <c r="DAW412" s="629"/>
      <c r="DAX412" s="499"/>
      <c r="DAY412" s="795"/>
      <c r="DAZ412" s="795"/>
      <c r="DBA412" s="795"/>
      <c r="DBB412" s="795"/>
      <c r="DBC412" s="680"/>
      <c r="DBD412" s="629"/>
      <c r="DBE412" s="499"/>
      <c r="DBF412" s="795"/>
      <c r="DBG412" s="795"/>
      <c r="DBH412" s="795"/>
      <c r="DBI412" s="795"/>
      <c r="DBJ412" s="680"/>
      <c r="DBK412" s="629"/>
      <c r="DBL412" s="499"/>
      <c r="DBM412" s="795"/>
      <c r="DBN412" s="795"/>
      <c r="DBO412" s="795"/>
      <c r="DBP412" s="795"/>
      <c r="DBQ412" s="680"/>
      <c r="DBR412" s="629"/>
      <c r="DBS412" s="499"/>
      <c r="DBT412" s="795"/>
      <c r="DBU412" s="795"/>
      <c r="DBV412" s="795"/>
      <c r="DBW412" s="795"/>
      <c r="DBX412" s="680"/>
      <c r="DBY412" s="629"/>
      <c r="DBZ412" s="499"/>
      <c r="DCA412" s="795"/>
      <c r="DCB412" s="795"/>
      <c r="DCC412" s="795"/>
      <c r="DCD412" s="795"/>
      <c r="DCE412" s="680"/>
      <c r="DCF412" s="629"/>
      <c r="DCG412" s="499"/>
      <c r="DCH412" s="795"/>
      <c r="DCI412" s="795"/>
      <c r="DCJ412" s="795"/>
      <c r="DCK412" s="795"/>
      <c r="DCL412" s="680"/>
      <c r="DCM412" s="629"/>
      <c r="DCN412" s="499"/>
      <c r="DCO412" s="795"/>
      <c r="DCP412" s="795"/>
      <c r="DCQ412" s="795"/>
      <c r="DCR412" s="795"/>
      <c r="DCS412" s="680"/>
      <c r="DCT412" s="629"/>
      <c r="DCU412" s="499"/>
      <c r="DCV412" s="795"/>
      <c r="DCW412" s="795"/>
      <c r="DCX412" s="795"/>
      <c r="DCY412" s="795"/>
      <c r="DCZ412" s="680"/>
      <c r="DDA412" s="629"/>
      <c r="DDB412" s="499"/>
      <c r="DDC412" s="795"/>
      <c r="DDD412" s="795"/>
      <c r="DDE412" s="795"/>
      <c r="DDF412" s="795"/>
      <c r="DDG412" s="680"/>
      <c r="DDH412" s="629"/>
      <c r="DDI412" s="499"/>
      <c r="DDJ412" s="795"/>
      <c r="DDK412" s="795"/>
      <c r="DDL412" s="795"/>
      <c r="DDM412" s="795"/>
      <c r="DDN412" s="680"/>
      <c r="DDO412" s="629"/>
      <c r="DDP412" s="499"/>
      <c r="DDQ412" s="795"/>
      <c r="DDR412" s="795"/>
      <c r="DDS412" s="795"/>
      <c r="DDT412" s="795"/>
      <c r="DDU412" s="680"/>
      <c r="DDV412" s="629"/>
      <c r="DDW412" s="499"/>
      <c r="DDX412" s="795"/>
      <c r="DDY412" s="795"/>
      <c r="DDZ412" s="795"/>
      <c r="DEA412" s="795"/>
      <c r="DEB412" s="680"/>
      <c r="DEC412" s="629"/>
      <c r="DED412" s="499"/>
      <c r="DEE412" s="795"/>
      <c r="DEF412" s="795"/>
      <c r="DEG412" s="795"/>
      <c r="DEH412" s="795"/>
      <c r="DEI412" s="680"/>
      <c r="DEJ412" s="629"/>
      <c r="DEK412" s="499"/>
      <c r="DEL412" s="795"/>
      <c r="DEM412" s="795"/>
      <c r="DEN412" s="795"/>
      <c r="DEO412" s="795"/>
      <c r="DEP412" s="680"/>
      <c r="DEQ412" s="629"/>
      <c r="DER412" s="499"/>
      <c r="DES412" s="795"/>
      <c r="DET412" s="795"/>
      <c r="DEU412" s="795"/>
      <c r="DEV412" s="795"/>
      <c r="DEW412" s="680"/>
      <c r="DEX412" s="629"/>
      <c r="DEY412" s="499"/>
      <c r="DEZ412" s="795"/>
      <c r="DFA412" s="795"/>
      <c r="DFB412" s="795"/>
      <c r="DFC412" s="795"/>
      <c r="DFD412" s="680"/>
      <c r="DFE412" s="629"/>
      <c r="DFF412" s="499"/>
      <c r="DFG412" s="795"/>
      <c r="DFH412" s="795"/>
      <c r="DFI412" s="795"/>
      <c r="DFJ412" s="795"/>
      <c r="DFK412" s="680"/>
      <c r="DFL412" s="629"/>
      <c r="DFM412" s="499"/>
      <c r="DFN412" s="795"/>
      <c r="DFO412" s="795"/>
      <c r="DFP412" s="795"/>
      <c r="DFQ412" s="795"/>
      <c r="DFR412" s="680"/>
      <c r="DFS412" s="629"/>
      <c r="DFT412" s="499"/>
      <c r="DFU412" s="795"/>
      <c r="DFV412" s="795"/>
      <c r="DFW412" s="795"/>
      <c r="DFX412" s="795"/>
      <c r="DFY412" s="680"/>
      <c r="DFZ412" s="629"/>
      <c r="DGA412" s="499"/>
      <c r="DGB412" s="795"/>
      <c r="DGC412" s="795"/>
      <c r="DGD412" s="795"/>
      <c r="DGE412" s="795"/>
      <c r="DGF412" s="680"/>
      <c r="DGG412" s="629"/>
      <c r="DGH412" s="499"/>
      <c r="DGI412" s="795"/>
      <c r="DGJ412" s="795"/>
      <c r="DGK412" s="795"/>
      <c r="DGL412" s="795"/>
      <c r="DGM412" s="680"/>
      <c r="DGN412" s="629"/>
      <c r="DGO412" s="499"/>
      <c r="DGP412" s="795"/>
      <c r="DGQ412" s="795"/>
      <c r="DGR412" s="795"/>
      <c r="DGS412" s="795"/>
      <c r="DGT412" s="680"/>
      <c r="DGU412" s="629"/>
      <c r="DGV412" s="499"/>
      <c r="DGW412" s="795"/>
      <c r="DGX412" s="795"/>
      <c r="DGY412" s="795"/>
      <c r="DGZ412" s="795"/>
      <c r="DHA412" s="680"/>
      <c r="DHB412" s="629"/>
      <c r="DHC412" s="499"/>
      <c r="DHD412" s="795"/>
      <c r="DHE412" s="795"/>
      <c r="DHF412" s="795"/>
      <c r="DHG412" s="795"/>
      <c r="DHH412" s="680"/>
      <c r="DHI412" s="629"/>
      <c r="DHJ412" s="499"/>
      <c r="DHK412" s="795"/>
      <c r="DHL412" s="795"/>
      <c r="DHM412" s="795"/>
      <c r="DHN412" s="795"/>
      <c r="DHO412" s="680"/>
      <c r="DHP412" s="629"/>
      <c r="DHQ412" s="499"/>
      <c r="DHR412" s="795"/>
      <c r="DHS412" s="795"/>
      <c r="DHT412" s="795"/>
      <c r="DHU412" s="795"/>
      <c r="DHV412" s="680"/>
      <c r="DHW412" s="629"/>
      <c r="DHX412" s="499"/>
      <c r="DHY412" s="795"/>
      <c r="DHZ412" s="795"/>
      <c r="DIA412" s="795"/>
      <c r="DIB412" s="795"/>
      <c r="DIC412" s="680"/>
      <c r="DID412" s="629"/>
      <c r="DIE412" s="499"/>
      <c r="DIF412" s="795"/>
      <c r="DIG412" s="795"/>
      <c r="DIH412" s="795"/>
      <c r="DII412" s="795"/>
      <c r="DIJ412" s="680"/>
      <c r="DIK412" s="629"/>
      <c r="DIL412" s="499"/>
      <c r="DIM412" s="795"/>
      <c r="DIN412" s="795"/>
      <c r="DIO412" s="795"/>
      <c r="DIP412" s="795"/>
      <c r="DIQ412" s="680"/>
      <c r="DIR412" s="629"/>
      <c r="DIS412" s="499"/>
      <c r="DIT412" s="795"/>
      <c r="DIU412" s="795"/>
      <c r="DIV412" s="795"/>
      <c r="DIW412" s="795"/>
      <c r="DIX412" s="680"/>
      <c r="DIY412" s="629"/>
      <c r="DIZ412" s="499"/>
      <c r="DJA412" s="795"/>
      <c r="DJB412" s="795"/>
      <c r="DJC412" s="795"/>
      <c r="DJD412" s="795"/>
      <c r="DJE412" s="680"/>
      <c r="DJF412" s="629"/>
      <c r="DJG412" s="499"/>
      <c r="DJH412" s="795"/>
      <c r="DJI412" s="795"/>
      <c r="DJJ412" s="795"/>
      <c r="DJK412" s="795"/>
      <c r="DJL412" s="680"/>
      <c r="DJM412" s="629"/>
      <c r="DJN412" s="499"/>
      <c r="DJO412" s="795"/>
      <c r="DJP412" s="795"/>
      <c r="DJQ412" s="795"/>
      <c r="DJR412" s="795"/>
      <c r="DJS412" s="680"/>
      <c r="DJT412" s="629"/>
      <c r="DJU412" s="499"/>
      <c r="DJV412" s="795"/>
      <c r="DJW412" s="795"/>
      <c r="DJX412" s="795"/>
      <c r="DJY412" s="795"/>
      <c r="DJZ412" s="680"/>
      <c r="DKA412" s="629"/>
      <c r="DKB412" s="499"/>
      <c r="DKC412" s="795"/>
      <c r="DKD412" s="795"/>
      <c r="DKE412" s="795"/>
      <c r="DKF412" s="795"/>
      <c r="DKG412" s="680"/>
      <c r="DKH412" s="629"/>
      <c r="DKI412" s="499"/>
      <c r="DKJ412" s="795"/>
      <c r="DKK412" s="795"/>
      <c r="DKL412" s="795"/>
      <c r="DKM412" s="795"/>
      <c r="DKN412" s="680"/>
      <c r="DKO412" s="629"/>
      <c r="DKP412" s="499"/>
      <c r="DKQ412" s="795"/>
      <c r="DKR412" s="795"/>
      <c r="DKS412" s="795"/>
      <c r="DKT412" s="795"/>
      <c r="DKU412" s="680"/>
      <c r="DKV412" s="629"/>
      <c r="DKW412" s="499"/>
      <c r="DKX412" s="795"/>
      <c r="DKY412" s="795"/>
      <c r="DKZ412" s="795"/>
      <c r="DLA412" s="795"/>
      <c r="DLB412" s="680"/>
      <c r="DLC412" s="629"/>
      <c r="DLD412" s="499"/>
      <c r="DLE412" s="795"/>
      <c r="DLF412" s="795"/>
      <c r="DLG412" s="795"/>
      <c r="DLH412" s="795"/>
      <c r="DLI412" s="680"/>
      <c r="DLJ412" s="629"/>
      <c r="DLK412" s="499"/>
      <c r="DLL412" s="795"/>
      <c r="DLM412" s="795"/>
      <c r="DLN412" s="795"/>
      <c r="DLO412" s="795"/>
      <c r="DLP412" s="680"/>
      <c r="DLQ412" s="629"/>
      <c r="DLR412" s="499"/>
      <c r="DLS412" s="795"/>
      <c r="DLT412" s="795"/>
      <c r="DLU412" s="795"/>
      <c r="DLV412" s="795"/>
      <c r="DLW412" s="680"/>
      <c r="DLX412" s="629"/>
      <c r="DLY412" s="499"/>
      <c r="DLZ412" s="795"/>
      <c r="DMA412" s="795"/>
      <c r="DMB412" s="795"/>
      <c r="DMC412" s="795"/>
      <c r="DMD412" s="680"/>
      <c r="DME412" s="629"/>
      <c r="DMF412" s="499"/>
      <c r="DMG412" s="795"/>
      <c r="DMH412" s="795"/>
      <c r="DMI412" s="795"/>
      <c r="DMJ412" s="795"/>
      <c r="DMK412" s="680"/>
      <c r="DML412" s="629"/>
      <c r="DMM412" s="499"/>
      <c r="DMN412" s="795"/>
      <c r="DMO412" s="795"/>
      <c r="DMP412" s="795"/>
      <c r="DMQ412" s="795"/>
      <c r="DMR412" s="680"/>
      <c r="DMS412" s="629"/>
      <c r="DMT412" s="499"/>
      <c r="DMU412" s="795"/>
      <c r="DMV412" s="795"/>
      <c r="DMW412" s="795"/>
      <c r="DMX412" s="795"/>
      <c r="DMY412" s="680"/>
      <c r="DMZ412" s="629"/>
      <c r="DNA412" s="499"/>
      <c r="DNB412" s="795"/>
      <c r="DNC412" s="795"/>
      <c r="DND412" s="795"/>
      <c r="DNE412" s="795"/>
      <c r="DNF412" s="680"/>
      <c r="DNG412" s="629"/>
      <c r="DNH412" s="499"/>
      <c r="DNI412" s="795"/>
      <c r="DNJ412" s="795"/>
      <c r="DNK412" s="795"/>
      <c r="DNL412" s="795"/>
      <c r="DNM412" s="680"/>
      <c r="DNN412" s="629"/>
      <c r="DNO412" s="499"/>
      <c r="DNP412" s="795"/>
      <c r="DNQ412" s="795"/>
      <c r="DNR412" s="795"/>
      <c r="DNS412" s="795"/>
      <c r="DNT412" s="680"/>
      <c r="DNU412" s="629"/>
      <c r="DNV412" s="499"/>
      <c r="DNW412" s="795"/>
      <c r="DNX412" s="795"/>
      <c r="DNY412" s="795"/>
      <c r="DNZ412" s="795"/>
      <c r="DOA412" s="680"/>
      <c r="DOB412" s="629"/>
      <c r="DOC412" s="499"/>
      <c r="DOD412" s="795"/>
      <c r="DOE412" s="795"/>
      <c r="DOF412" s="795"/>
      <c r="DOG412" s="795"/>
      <c r="DOH412" s="680"/>
      <c r="DOI412" s="629"/>
      <c r="DOJ412" s="499"/>
      <c r="DOK412" s="795"/>
      <c r="DOL412" s="795"/>
      <c r="DOM412" s="795"/>
      <c r="DON412" s="795"/>
      <c r="DOO412" s="680"/>
      <c r="DOP412" s="629"/>
      <c r="DOQ412" s="499"/>
      <c r="DOR412" s="795"/>
      <c r="DOS412" s="795"/>
      <c r="DOT412" s="795"/>
      <c r="DOU412" s="795"/>
      <c r="DOV412" s="680"/>
      <c r="DOW412" s="629"/>
      <c r="DOX412" s="499"/>
      <c r="DOY412" s="795"/>
      <c r="DOZ412" s="795"/>
      <c r="DPA412" s="795"/>
      <c r="DPB412" s="795"/>
      <c r="DPC412" s="680"/>
      <c r="DPD412" s="629"/>
      <c r="DPE412" s="499"/>
      <c r="DPF412" s="795"/>
      <c r="DPG412" s="795"/>
      <c r="DPH412" s="795"/>
      <c r="DPI412" s="795"/>
      <c r="DPJ412" s="680"/>
      <c r="DPK412" s="629"/>
      <c r="DPL412" s="499"/>
      <c r="DPM412" s="795"/>
      <c r="DPN412" s="795"/>
      <c r="DPO412" s="795"/>
      <c r="DPP412" s="795"/>
      <c r="DPQ412" s="680"/>
      <c r="DPR412" s="629"/>
      <c r="DPS412" s="499"/>
      <c r="DPT412" s="795"/>
      <c r="DPU412" s="795"/>
      <c r="DPV412" s="795"/>
      <c r="DPW412" s="795"/>
      <c r="DPX412" s="680"/>
      <c r="DPY412" s="629"/>
      <c r="DPZ412" s="499"/>
      <c r="DQA412" s="795"/>
      <c r="DQB412" s="795"/>
      <c r="DQC412" s="795"/>
      <c r="DQD412" s="795"/>
      <c r="DQE412" s="680"/>
      <c r="DQF412" s="629"/>
      <c r="DQG412" s="499"/>
      <c r="DQH412" s="795"/>
      <c r="DQI412" s="795"/>
      <c r="DQJ412" s="795"/>
      <c r="DQK412" s="795"/>
      <c r="DQL412" s="680"/>
      <c r="DQM412" s="629"/>
      <c r="DQN412" s="499"/>
      <c r="DQO412" s="795"/>
      <c r="DQP412" s="795"/>
      <c r="DQQ412" s="795"/>
      <c r="DQR412" s="795"/>
      <c r="DQS412" s="680"/>
      <c r="DQT412" s="629"/>
      <c r="DQU412" s="499"/>
      <c r="DQV412" s="795"/>
      <c r="DQW412" s="795"/>
      <c r="DQX412" s="795"/>
      <c r="DQY412" s="795"/>
      <c r="DQZ412" s="680"/>
      <c r="DRA412" s="629"/>
      <c r="DRB412" s="499"/>
      <c r="DRC412" s="795"/>
      <c r="DRD412" s="795"/>
      <c r="DRE412" s="795"/>
      <c r="DRF412" s="795"/>
      <c r="DRG412" s="680"/>
      <c r="DRH412" s="629"/>
      <c r="DRI412" s="499"/>
      <c r="DRJ412" s="795"/>
      <c r="DRK412" s="795"/>
      <c r="DRL412" s="795"/>
      <c r="DRM412" s="795"/>
      <c r="DRN412" s="680"/>
      <c r="DRO412" s="629"/>
      <c r="DRP412" s="499"/>
      <c r="DRQ412" s="795"/>
      <c r="DRR412" s="795"/>
      <c r="DRS412" s="795"/>
      <c r="DRT412" s="795"/>
      <c r="DRU412" s="680"/>
      <c r="DRV412" s="629"/>
      <c r="DRW412" s="499"/>
      <c r="DRX412" s="795"/>
      <c r="DRY412" s="795"/>
      <c r="DRZ412" s="795"/>
      <c r="DSA412" s="795"/>
      <c r="DSB412" s="680"/>
      <c r="DSC412" s="629"/>
      <c r="DSD412" s="499"/>
      <c r="DSE412" s="795"/>
      <c r="DSF412" s="795"/>
      <c r="DSG412" s="795"/>
      <c r="DSH412" s="795"/>
      <c r="DSI412" s="680"/>
      <c r="DSJ412" s="629"/>
      <c r="DSK412" s="499"/>
      <c r="DSL412" s="795"/>
      <c r="DSM412" s="795"/>
      <c r="DSN412" s="795"/>
      <c r="DSO412" s="795"/>
      <c r="DSP412" s="680"/>
      <c r="DSQ412" s="629"/>
      <c r="DSR412" s="499"/>
      <c r="DSS412" s="795"/>
      <c r="DST412" s="795"/>
      <c r="DSU412" s="795"/>
      <c r="DSV412" s="795"/>
      <c r="DSW412" s="680"/>
      <c r="DSX412" s="629"/>
      <c r="DSY412" s="499"/>
      <c r="DSZ412" s="795"/>
      <c r="DTA412" s="795"/>
      <c r="DTB412" s="795"/>
      <c r="DTC412" s="795"/>
      <c r="DTD412" s="680"/>
      <c r="DTE412" s="629"/>
      <c r="DTF412" s="499"/>
      <c r="DTG412" s="795"/>
      <c r="DTH412" s="795"/>
      <c r="DTI412" s="795"/>
      <c r="DTJ412" s="795"/>
      <c r="DTK412" s="680"/>
      <c r="DTL412" s="629"/>
      <c r="DTM412" s="499"/>
      <c r="DTN412" s="795"/>
      <c r="DTO412" s="795"/>
      <c r="DTP412" s="795"/>
      <c r="DTQ412" s="795"/>
      <c r="DTR412" s="680"/>
      <c r="DTS412" s="629"/>
      <c r="DTT412" s="499"/>
      <c r="DTU412" s="795"/>
      <c r="DTV412" s="795"/>
      <c r="DTW412" s="795"/>
      <c r="DTX412" s="795"/>
      <c r="DTY412" s="680"/>
      <c r="DTZ412" s="629"/>
      <c r="DUA412" s="499"/>
      <c r="DUB412" s="795"/>
      <c r="DUC412" s="795"/>
      <c r="DUD412" s="795"/>
      <c r="DUE412" s="795"/>
      <c r="DUF412" s="680"/>
      <c r="DUG412" s="629"/>
      <c r="DUH412" s="499"/>
      <c r="DUI412" s="795"/>
      <c r="DUJ412" s="795"/>
      <c r="DUK412" s="795"/>
      <c r="DUL412" s="795"/>
      <c r="DUM412" s="680"/>
      <c r="DUN412" s="629"/>
      <c r="DUO412" s="499"/>
      <c r="DUP412" s="795"/>
      <c r="DUQ412" s="795"/>
      <c r="DUR412" s="795"/>
      <c r="DUS412" s="795"/>
      <c r="DUT412" s="680"/>
      <c r="DUU412" s="629"/>
      <c r="DUV412" s="499"/>
      <c r="DUW412" s="795"/>
      <c r="DUX412" s="795"/>
      <c r="DUY412" s="795"/>
      <c r="DUZ412" s="795"/>
      <c r="DVA412" s="680"/>
      <c r="DVB412" s="629"/>
      <c r="DVC412" s="499"/>
      <c r="DVD412" s="795"/>
      <c r="DVE412" s="795"/>
      <c r="DVF412" s="795"/>
      <c r="DVG412" s="795"/>
      <c r="DVH412" s="680"/>
      <c r="DVI412" s="629"/>
      <c r="DVJ412" s="499"/>
      <c r="DVK412" s="795"/>
      <c r="DVL412" s="795"/>
      <c r="DVM412" s="795"/>
      <c r="DVN412" s="795"/>
      <c r="DVO412" s="680"/>
      <c r="DVP412" s="629"/>
      <c r="DVQ412" s="499"/>
      <c r="DVR412" s="795"/>
      <c r="DVS412" s="795"/>
      <c r="DVT412" s="795"/>
      <c r="DVU412" s="795"/>
      <c r="DVV412" s="680"/>
      <c r="DVW412" s="629"/>
      <c r="DVX412" s="499"/>
      <c r="DVY412" s="795"/>
      <c r="DVZ412" s="795"/>
      <c r="DWA412" s="795"/>
      <c r="DWB412" s="795"/>
      <c r="DWC412" s="680"/>
      <c r="DWD412" s="629"/>
      <c r="DWE412" s="499"/>
      <c r="DWF412" s="795"/>
      <c r="DWG412" s="795"/>
      <c r="DWH412" s="795"/>
      <c r="DWI412" s="795"/>
      <c r="DWJ412" s="680"/>
      <c r="DWK412" s="629"/>
      <c r="DWL412" s="499"/>
      <c r="DWM412" s="795"/>
      <c r="DWN412" s="795"/>
      <c r="DWO412" s="795"/>
      <c r="DWP412" s="795"/>
      <c r="DWQ412" s="680"/>
      <c r="DWR412" s="629"/>
      <c r="DWS412" s="499"/>
      <c r="DWT412" s="795"/>
      <c r="DWU412" s="795"/>
      <c r="DWV412" s="795"/>
      <c r="DWW412" s="795"/>
      <c r="DWX412" s="680"/>
      <c r="DWY412" s="629"/>
      <c r="DWZ412" s="499"/>
      <c r="DXA412" s="795"/>
      <c r="DXB412" s="795"/>
      <c r="DXC412" s="795"/>
      <c r="DXD412" s="795"/>
      <c r="DXE412" s="680"/>
      <c r="DXF412" s="629"/>
      <c r="DXG412" s="499"/>
      <c r="DXH412" s="795"/>
      <c r="DXI412" s="795"/>
      <c r="DXJ412" s="795"/>
      <c r="DXK412" s="795"/>
      <c r="DXL412" s="680"/>
      <c r="DXM412" s="629"/>
      <c r="DXN412" s="499"/>
      <c r="DXO412" s="795"/>
      <c r="DXP412" s="795"/>
      <c r="DXQ412" s="795"/>
      <c r="DXR412" s="795"/>
      <c r="DXS412" s="680"/>
      <c r="DXT412" s="629"/>
      <c r="DXU412" s="499"/>
      <c r="DXV412" s="795"/>
      <c r="DXW412" s="795"/>
      <c r="DXX412" s="795"/>
      <c r="DXY412" s="795"/>
      <c r="DXZ412" s="680"/>
      <c r="DYA412" s="629"/>
      <c r="DYB412" s="499"/>
      <c r="DYC412" s="795"/>
      <c r="DYD412" s="795"/>
      <c r="DYE412" s="795"/>
      <c r="DYF412" s="795"/>
      <c r="DYG412" s="680"/>
      <c r="DYH412" s="629"/>
      <c r="DYI412" s="499"/>
      <c r="DYJ412" s="795"/>
      <c r="DYK412" s="795"/>
      <c r="DYL412" s="795"/>
      <c r="DYM412" s="795"/>
      <c r="DYN412" s="680"/>
      <c r="DYO412" s="629"/>
      <c r="DYP412" s="499"/>
      <c r="DYQ412" s="795"/>
      <c r="DYR412" s="795"/>
      <c r="DYS412" s="795"/>
      <c r="DYT412" s="795"/>
      <c r="DYU412" s="680"/>
      <c r="DYV412" s="629"/>
      <c r="DYW412" s="499"/>
      <c r="DYX412" s="795"/>
      <c r="DYY412" s="795"/>
      <c r="DYZ412" s="795"/>
      <c r="DZA412" s="795"/>
      <c r="DZB412" s="680"/>
      <c r="DZC412" s="629"/>
      <c r="DZD412" s="499"/>
      <c r="DZE412" s="795"/>
      <c r="DZF412" s="795"/>
      <c r="DZG412" s="795"/>
      <c r="DZH412" s="795"/>
      <c r="DZI412" s="680"/>
      <c r="DZJ412" s="629"/>
      <c r="DZK412" s="499"/>
      <c r="DZL412" s="795"/>
      <c r="DZM412" s="795"/>
      <c r="DZN412" s="795"/>
      <c r="DZO412" s="795"/>
      <c r="DZP412" s="680"/>
      <c r="DZQ412" s="629"/>
      <c r="DZR412" s="499"/>
      <c r="DZS412" s="795"/>
      <c r="DZT412" s="795"/>
      <c r="DZU412" s="795"/>
      <c r="DZV412" s="795"/>
      <c r="DZW412" s="680"/>
      <c r="DZX412" s="629"/>
      <c r="DZY412" s="499"/>
      <c r="DZZ412" s="795"/>
      <c r="EAA412" s="795"/>
      <c r="EAB412" s="795"/>
      <c r="EAC412" s="795"/>
      <c r="EAD412" s="680"/>
      <c r="EAE412" s="629"/>
      <c r="EAF412" s="499"/>
      <c r="EAG412" s="795"/>
      <c r="EAH412" s="795"/>
      <c r="EAI412" s="795"/>
      <c r="EAJ412" s="795"/>
      <c r="EAK412" s="680"/>
      <c r="EAL412" s="629"/>
      <c r="EAM412" s="499"/>
      <c r="EAN412" s="795"/>
      <c r="EAO412" s="795"/>
      <c r="EAP412" s="795"/>
      <c r="EAQ412" s="795"/>
      <c r="EAR412" s="680"/>
      <c r="EAS412" s="629"/>
      <c r="EAT412" s="499"/>
      <c r="EAU412" s="795"/>
      <c r="EAV412" s="795"/>
      <c r="EAW412" s="795"/>
      <c r="EAX412" s="795"/>
      <c r="EAY412" s="680"/>
      <c r="EAZ412" s="629"/>
      <c r="EBA412" s="499"/>
      <c r="EBB412" s="795"/>
      <c r="EBC412" s="795"/>
      <c r="EBD412" s="795"/>
      <c r="EBE412" s="795"/>
      <c r="EBF412" s="680"/>
      <c r="EBG412" s="629"/>
      <c r="EBH412" s="499"/>
      <c r="EBI412" s="795"/>
      <c r="EBJ412" s="795"/>
      <c r="EBK412" s="795"/>
      <c r="EBL412" s="795"/>
      <c r="EBM412" s="680"/>
      <c r="EBN412" s="629"/>
      <c r="EBO412" s="499"/>
      <c r="EBP412" s="795"/>
      <c r="EBQ412" s="795"/>
      <c r="EBR412" s="795"/>
      <c r="EBS412" s="795"/>
      <c r="EBT412" s="680"/>
      <c r="EBU412" s="629"/>
      <c r="EBV412" s="499"/>
      <c r="EBW412" s="795"/>
      <c r="EBX412" s="795"/>
      <c r="EBY412" s="795"/>
      <c r="EBZ412" s="795"/>
      <c r="ECA412" s="680"/>
      <c r="ECB412" s="629"/>
      <c r="ECC412" s="499"/>
      <c r="ECD412" s="795"/>
      <c r="ECE412" s="795"/>
      <c r="ECF412" s="795"/>
      <c r="ECG412" s="795"/>
      <c r="ECH412" s="680"/>
      <c r="ECI412" s="629"/>
      <c r="ECJ412" s="499"/>
      <c r="ECK412" s="795"/>
      <c r="ECL412" s="795"/>
      <c r="ECM412" s="795"/>
      <c r="ECN412" s="795"/>
      <c r="ECO412" s="680"/>
      <c r="ECP412" s="629"/>
      <c r="ECQ412" s="499"/>
      <c r="ECR412" s="795"/>
      <c r="ECS412" s="795"/>
      <c r="ECT412" s="795"/>
      <c r="ECU412" s="795"/>
      <c r="ECV412" s="680"/>
      <c r="ECW412" s="629"/>
      <c r="ECX412" s="499"/>
      <c r="ECY412" s="795"/>
      <c r="ECZ412" s="795"/>
      <c r="EDA412" s="795"/>
      <c r="EDB412" s="795"/>
      <c r="EDC412" s="680"/>
      <c r="EDD412" s="629"/>
      <c r="EDE412" s="499"/>
      <c r="EDF412" s="795"/>
      <c r="EDG412" s="795"/>
      <c r="EDH412" s="795"/>
      <c r="EDI412" s="795"/>
      <c r="EDJ412" s="680"/>
      <c r="EDK412" s="629"/>
      <c r="EDL412" s="499"/>
      <c r="EDM412" s="795"/>
      <c r="EDN412" s="795"/>
      <c r="EDO412" s="795"/>
      <c r="EDP412" s="795"/>
      <c r="EDQ412" s="680"/>
      <c r="EDR412" s="629"/>
      <c r="EDS412" s="499"/>
      <c r="EDT412" s="795"/>
      <c r="EDU412" s="795"/>
      <c r="EDV412" s="795"/>
      <c r="EDW412" s="795"/>
      <c r="EDX412" s="680"/>
      <c r="EDY412" s="629"/>
      <c r="EDZ412" s="499"/>
      <c r="EEA412" s="795"/>
      <c r="EEB412" s="795"/>
      <c r="EEC412" s="795"/>
      <c r="EED412" s="795"/>
      <c r="EEE412" s="680"/>
      <c r="EEF412" s="629"/>
      <c r="EEG412" s="499"/>
      <c r="EEH412" s="795"/>
      <c r="EEI412" s="795"/>
      <c r="EEJ412" s="795"/>
      <c r="EEK412" s="795"/>
      <c r="EEL412" s="680"/>
      <c r="EEM412" s="629"/>
      <c r="EEN412" s="499"/>
      <c r="EEO412" s="795"/>
      <c r="EEP412" s="795"/>
      <c r="EEQ412" s="795"/>
      <c r="EER412" s="795"/>
      <c r="EES412" s="680"/>
      <c r="EET412" s="629"/>
      <c r="EEU412" s="499"/>
      <c r="EEV412" s="795"/>
      <c r="EEW412" s="795"/>
      <c r="EEX412" s="795"/>
      <c r="EEY412" s="795"/>
      <c r="EEZ412" s="680"/>
      <c r="EFA412" s="629"/>
      <c r="EFB412" s="499"/>
      <c r="EFC412" s="795"/>
      <c r="EFD412" s="795"/>
      <c r="EFE412" s="795"/>
      <c r="EFF412" s="795"/>
      <c r="EFG412" s="680"/>
      <c r="EFH412" s="629"/>
      <c r="EFI412" s="499"/>
      <c r="EFJ412" s="795"/>
      <c r="EFK412" s="795"/>
      <c r="EFL412" s="795"/>
      <c r="EFM412" s="795"/>
      <c r="EFN412" s="680"/>
      <c r="EFO412" s="629"/>
      <c r="EFP412" s="499"/>
      <c r="EFQ412" s="795"/>
      <c r="EFR412" s="795"/>
      <c r="EFS412" s="795"/>
      <c r="EFT412" s="795"/>
      <c r="EFU412" s="680"/>
      <c r="EFV412" s="629"/>
      <c r="EFW412" s="499"/>
      <c r="EFX412" s="795"/>
      <c r="EFY412" s="795"/>
      <c r="EFZ412" s="795"/>
      <c r="EGA412" s="795"/>
      <c r="EGB412" s="680"/>
      <c r="EGC412" s="629"/>
      <c r="EGD412" s="499"/>
      <c r="EGE412" s="795"/>
      <c r="EGF412" s="795"/>
      <c r="EGG412" s="795"/>
      <c r="EGH412" s="795"/>
      <c r="EGI412" s="680"/>
      <c r="EGJ412" s="629"/>
      <c r="EGK412" s="499"/>
      <c r="EGL412" s="795"/>
      <c r="EGM412" s="795"/>
      <c r="EGN412" s="795"/>
      <c r="EGO412" s="795"/>
      <c r="EGP412" s="680"/>
      <c r="EGQ412" s="629"/>
      <c r="EGR412" s="499"/>
      <c r="EGS412" s="795"/>
      <c r="EGT412" s="795"/>
      <c r="EGU412" s="795"/>
      <c r="EGV412" s="795"/>
      <c r="EGW412" s="680"/>
      <c r="EGX412" s="629"/>
      <c r="EGY412" s="499"/>
      <c r="EGZ412" s="795"/>
      <c r="EHA412" s="795"/>
      <c r="EHB412" s="795"/>
      <c r="EHC412" s="795"/>
      <c r="EHD412" s="680"/>
      <c r="EHE412" s="629"/>
      <c r="EHF412" s="499"/>
      <c r="EHG412" s="795"/>
      <c r="EHH412" s="795"/>
      <c r="EHI412" s="795"/>
      <c r="EHJ412" s="795"/>
      <c r="EHK412" s="680"/>
      <c r="EHL412" s="629"/>
      <c r="EHM412" s="499"/>
      <c r="EHN412" s="795"/>
      <c r="EHO412" s="795"/>
      <c r="EHP412" s="795"/>
      <c r="EHQ412" s="795"/>
      <c r="EHR412" s="680"/>
      <c r="EHS412" s="629"/>
      <c r="EHT412" s="499"/>
      <c r="EHU412" s="795"/>
      <c r="EHV412" s="795"/>
      <c r="EHW412" s="795"/>
      <c r="EHX412" s="795"/>
      <c r="EHY412" s="680"/>
      <c r="EHZ412" s="629"/>
      <c r="EIA412" s="499"/>
      <c r="EIB412" s="795"/>
      <c r="EIC412" s="795"/>
      <c r="EID412" s="795"/>
      <c r="EIE412" s="795"/>
      <c r="EIF412" s="680"/>
      <c r="EIG412" s="629"/>
      <c r="EIH412" s="499"/>
      <c r="EII412" s="795"/>
      <c r="EIJ412" s="795"/>
      <c r="EIK412" s="795"/>
      <c r="EIL412" s="795"/>
      <c r="EIM412" s="680"/>
      <c r="EIN412" s="629"/>
      <c r="EIO412" s="499"/>
      <c r="EIP412" s="795"/>
      <c r="EIQ412" s="795"/>
      <c r="EIR412" s="795"/>
      <c r="EIS412" s="795"/>
      <c r="EIT412" s="680"/>
      <c r="EIU412" s="629"/>
      <c r="EIV412" s="499"/>
      <c r="EIW412" s="795"/>
      <c r="EIX412" s="795"/>
      <c r="EIY412" s="795"/>
      <c r="EIZ412" s="795"/>
      <c r="EJA412" s="680"/>
      <c r="EJB412" s="629"/>
      <c r="EJC412" s="499"/>
      <c r="EJD412" s="795"/>
      <c r="EJE412" s="795"/>
      <c r="EJF412" s="795"/>
      <c r="EJG412" s="795"/>
      <c r="EJH412" s="680"/>
      <c r="EJI412" s="629"/>
      <c r="EJJ412" s="499"/>
      <c r="EJK412" s="795"/>
      <c r="EJL412" s="795"/>
      <c r="EJM412" s="795"/>
      <c r="EJN412" s="795"/>
      <c r="EJO412" s="680"/>
      <c r="EJP412" s="629"/>
      <c r="EJQ412" s="499"/>
      <c r="EJR412" s="795"/>
      <c r="EJS412" s="795"/>
      <c r="EJT412" s="795"/>
      <c r="EJU412" s="795"/>
      <c r="EJV412" s="680"/>
      <c r="EJW412" s="629"/>
      <c r="EJX412" s="499"/>
      <c r="EJY412" s="795"/>
      <c r="EJZ412" s="795"/>
      <c r="EKA412" s="795"/>
      <c r="EKB412" s="795"/>
      <c r="EKC412" s="680"/>
      <c r="EKD412" s="629"/>
      <c r="EKE412" s="499"/>
      <c r="EKF412" s="795"/>
      <c r="EKG412" s="795"/>
      <c r="EKH412" s="795"/>
      <c r="EKI412" s="795"/>
      <c r="EKJ412" s="680"/>
      <c r="EKK412" s="629"/>
      <c r="EKL412" s="499"/>
      <c r="EKM412" s="795"/>
      <c r="EKN412" s="795"/>
      <c r="EKO412" s="795"/>
      <c r="EKP412" s="795"/>
      <c r="EKQ412" s="680"/>
      <c r="EKR412" s="629"/>
      <c r="EKS412" s="499"/>
      <c r="EKT412" s="795"/>
      <c r="EKU412" s="795"/>
      <c r="EKV412" s="795"/>
      <c r="EKW412" s="795"/>
      <c r="EKX412" s="680"/>
      <c r="EKY412" s="629"/>
      <c r="EKZ412" s="499"/>
      <c r="ELA412" s="795"/>
      <c r="ELB412" s="795"/>
      <c r="ELC412" s="795"/>
      <c r="ELD412" s="795"/>
      <c r="ELE412" s="680"/>
      <c r="ELF412" s="629"/>
      <c r="ELG412" s="499"/>
      <c r="ELH412" s="795"/>
      <c r="ELI412" s="795"/>
      <c r="ELJ412" s="795"/>
      <c r="ELK412" s="795"/>
      <c r="ELL412" s="680"/>
      <c r="ELM412" s="629"/>
      <c r="ELN412" s="499"/>
      <c r="ELO412" s="795"/>
      <c r="ELP412" s="795"/>
      <c r="ELQ412" s="795"/>
      <c r="ELR412" s="795"/>
      <c r="ELS412" s="680"/>
      <c r="ELT412" s="629"/>
      <c r="ELU412" s="499"/>
      <c r="ELV412" s="795"/>
      <c r="ELW412" s="795"/>
      <c r="ELX412" s="795"/>
      <c r="ELY412" s="795"/>
      <c r="ELZ412" s="680"/>
      <c r="EMA412" s="629"/>
      <c r="EMB412" s="499"/>
      <c r="EMC412" s="795"/>
      <c r="EMD412" s="795"/>
      <c r="EME412" s="795"/>
      <c r="EMF412" s="795"/>
      <c r="EMG412" s="680"/>
      <c r="EMH412" s="629"/>
      <c r="EMI412" s="499"/>
      <c r="EMJ412" s="795"/>
      <c r="EMK412" s="795"/>
      <c r="EML412" s="795"/>
      <c r="EMM412" s="795"/>
      <c r="EMN412" s="680"/>
      <c r="EMO412" s="629"/>
      <c r="EMP412" s="499"/>
      <c r="EMQ412" s="795"/>
      <c r="EMR412" s="795"/>
      <c r="EMS412" s="795"/>
      <c r="EMT412" s="795"/>
      <c r="EMU412" s="680"/>
      <c r="EMV412" s="629"/>
      <c r="EMW412" s="499"/>
      <c r="EMX412" s="795"/>
      <c r="EMY412" s="795"/>
      <c r="EMZ412" s="795"/>
      <c r="ENA412" s="795"/>
      <c r="ENB412" s="680"/>
      <c r="ENC412" s="629"/>
      <c r="END412" s="499"/>
      <c r="ENE412" s="795"/>
      <c r="ENF412" s="795"/>
      <c r="ENG412" s="795"/>
      <c r="ENH412" s="795"/>
      <c r="ENI412" s="680"/>
      <c r="ENJ412" s="629"/>
      <c r="ENK412" s="499"/>
      <c r="ENL412" s="795"/>
      <c r="ENM412" s="795"/>
      <c r="ENN412" s="795"/>
      <c r="ENO412" s="795"/>
      <c r="ENP412" s="680"/>
      <c r="ENQ412" s="629"/>
      <c r="ENR412" s="499"/>
      <c r="ENS412" s="795"/>
      <c r="ENT412" s="795"/>
      <c r="ENU412" s="795"/>
      <c r="ENV412" s="795"/>
      <c r="ENW412" s="680"/>
      <c r="ENX412" s="629"/>
      <c r="ENY412" s="499"/>
      <c r="ENZ412" s="795"/>
      <c r="EOA412" s="795"/>
      <c r="EOB412" s="795"/>
      <c r="EOC412" s="795"/>
      <c r="EOD412" s="680"/>
      <c r="EOE412" s="629"/>
      <c r="EOF412" s="499"/>
      <c r="EOG412" s="795"/>
      <c r="EOH412" s="795"/>
      <c r="EOI412" s="795"/>
      <c r="EOJ412" s="795"/>
      <c r="EOK412" s="680"/>
      <c r="EOL412" s="629"/>
      <c r="EOM412" s="499"/>
      <c r="EON412" s="795"/>
      <c r="EOO412" s="795"/>
      <c r="EOP412" s="795"/>
      <c r="EOQ412" s="795"/>
      <c r="EOR412" s="680"/>
      <c r="EOS412" s="629"/>
      <c r="EOT412" s="499"/>
      <c r="EOU412" s="795"/>
      <c r="EOV412" s="795"/>
      <c r="EOW412" s="795"/>
      <c r="EOX412" s="795"/>
      <c r="EOY412" s="680"/>
      <c r="EOZ412" s="629"/>
      <c r="EPA412" s="499"/>
      <c r="EPB412" s="795"/>
      <c r="EPC412" s="795"/>
      <c r="EPD412" s="795"/>
      <c r="EPE412" s="795"/>
      <c r="EPF412" s="680"/>
      <c r="EPG412" s="629"/>
      <c r="EPH412" s="499"/>
      <c r="EPI412" s="795"/>
      <c r="EPJ412" s="795"/>
      <c r="EPK412" s="795"/>
      <c r="EPL412" s="795"/>
      <c r="EPM412" s="680"/>
      <c r="EPN412" s="629"/>
      <c r="EPO412" s="499"/>
      <c r="EPP412" s="795"/>
      <c r="EPQ412" s="795"/>
      <c r="EPR412" s="795"/>
      <c r="EPS412" s="795"/>
      <c r="EPT412" s="680"/>
      <c r="EPU412" s="629"/>
      <c r="EPV412" s="499"/>
      <c r="EPW412" s="795"/>
      <c r="EPX412" s="795"/>
      <c r="EPY412" s="795"/>
      <c r="EPZ412" s="795"/>
      <c r="EQA412" s="680"/>
      <c r="EQB412" s="629"/>
      <c r="EQC412" s="499"/>
      <c r="EQD412" s="795"/>
      <c r="EQE412" s="795"/>
      <c r="EQF412" s="795"/>
      <c r="EQG412" s="795"/>
      <c r="EQH412" s="680"/>
      <c r="EQI412" s="629"/>
      <c r="EQJ412" s="499"/>
      <c r="EQK412" s="795"/>
      <c r="EQL412" s="795"/>
      <c r="EQM412" s="795"/>
      <c r="EQN412" s="795"/>
      <c r="EQO412" s="680"/>
      <c r="EQP412" s="629"/>
      <c r="EQQ412" s="499"/>
      <c r="EQR412" s="795"/>
      <c r="EQS412" s="795"/>
      <c r="EQT412" s="795"/>
      <c r="EQU412" s="795"/>
      <c r="EQV412" s="680"/>
      <c r="EQW412" s="629"/>
      <c r="EQX412" s="499"/>
      <c r="EQY412" s="795"/>
      <c r="EQZ412" s="795"/>
      <c r="ERA412" s="795"/>
      <c r="ERB412" s="795"/>
      <c r="ERC412" s="680"/>
      <c r="ERD412" s="629"/>
      <c r="ERE412" s="499"/>
      <c r="ERF412" s="795"/>
      <c r="ERG412" s="795"/>
      <c r="ERH412" s="795"/>
      <c r="ERI412" s="795"/>
      <c r="ERJ412" s="680"/>
      <c r="ERK412" s="629"/>
      <c r="ERL412" s="499"/>
      <c r="ERM412" s="795"/>
      <c r="ERN412" s="795"/>
      <c r="ERO412" s="795"/>
      <c r="ERP412" s="795"/>
      <c r="ERQ412" s="680"/>
      <c r="ERR412" s="629"/>
      <c r="ERS412" s="499"/>
      <c r="ERT412" s="795"/>
      <c r="ERU412" s="795"/>
      <c r="ERV412" s="795"/>
      <c r="ERW412" s="795"/>
      <c r="ERX412" s="680"/>
      <c r="ERY412" s="629"/>
      <c r="ERZ412" s="499"/>
      <c r="ESA412" s="795"/>
      <c r="ESB412" s="795"/>
      <c r="ESC412" s="795"/>
      <c r="ESD412" s="795"/>
      <c r="ESE412" s="680"/>
      <c r="ESF412" s="629"/>
      <c r="ESG412" s="499"/>
      <c r="ESH412" s="795"/>
      <c r="ESI412" s="795"/>
      <c r="ESJ412" s="795"/>
      <c r="ESK412" s="795"/>
      <c r="ESL412" s="680"/>
      <c r="ESM412" s="629"/>
      <c r="ESN412" s="499"/>
      <c r="ESO412" s="795"/>
      <c r="ESP412" s="795"/>
      <c r="ESQ412" s="795"/>
      <c r="ESR412" s="795"/>
      <c r="ESS412" s="680"/>
      <c r="EST412" s="629"/>
      <c r="ESU412" s="499"/>
      <c r="ESV412" s="795"/>
      <c r="ESW412" s="795"/>
      <c r="ESX412" s="795"/>
      <c r="ESY412" s="795"/>
      <c r="ESZ412" s="680"/>
      <c r="ETA412" s="629"/>
      <c r="ETB412" s="499"/>
      <c r="ETC412" s="795"/>
      <c r="ETD412" s="795"/>
      <c r="ETE412" s="795"/>
      <c r="ETF412" s="795"/>
      <c r="ETG412" s="680"/>
      <c r="ETH412" s="629"/>
      <c r="ETI412" s="499"/>
      <c r="ETJ412" s="795"/>
      <c r="ETK412" s="795"/>
      <c r="ETL412" s="795"/>
      <c r="ETM412" s="795"/>
      <c r="ETN412" s="680"/>
      <c r="ETO412" s="629"/>
      <c r="ETP412" s="499"/>
      <c r="ETQ412" s="795"/>
      <c r="ETR412" s="795"/>
      <c r="ETS412" s="795"/>
      <c r="ETT412" s="795"/>
      <c r="ETU412" s="680"/>
      <c r="ETV412" s="629"/>
      <c r="ETW412" s="499"/>
      <c r="ETX412" s="795"/>
      <c r="ETY412" s="795"/>
      <c r="ETZ412" s="795"/>
      <c r="EUA412" s="795"/>
      <c r="EUB412" s="680"/>
      <c r="EUC412" s="629"/>
      <c r="EUD412" s="499"/>
      <c r="EUE412" s="795"/>
      <c r="EUF412" s="795"/>
      <c r="EUG412" s="795"/>
      <c r="EUH412" s="795"/>
      <c r="EUI412" s="680"/>
      <c r="EUJ412" s="629"/>
      <c r="EUK412" s="499"/>
      <c r="EUL412" s="795"/>
      <c r="EUM412" s="795"/>
      <c r="EUN412" s="795"/>
      <c r="EUO412" s="795"/>
      <c r="EUP412" s="680"/>
      <c r="EUQ412" s="629"/>
      <c r="EUR412" s="499"/>
      <c r="EUS412" s="795"/>
      <c r="EUT412" s="795"/>
      <c r="EUU412" s="795"/>
      <c r="EUV412" s="795"/>
      <c r="EUW412" s="680"/>
      <c r="EUX412" s="629"/>
      <c r="EUY412" s="499"/>
      <c r="EUZ412" s="795"/>
      <c r="EVA412" s="795"/>
      <c r="EVB412" s="795"/>
      <c r="EVC412" s="795"/>
      <c r="EVD412" s="680"/>
      <c r="EVE412" s="629"/>
      <c r="EVF412" s="499"/>
      <c r="EVG412" s="795"/>
      <c r="EVH412" s="795"/>
      <c r="EVI412" s="795"/>
      <c r="EVJ412" s="795"/>
      <c r="EVK412" s="680"/>
      <c r="EVL412" s="629"/>
      <c r="EVM412" s="499"/>
      <c r="EVN412" s="795"/>
      <c r="EVO412" s="795"/>
      <c r="EVP412" s="795"/>
      <c r="EVQ412" s="795"/>
      <c r="EVR412" s="680"/>
      <c r="EVS412" s="629"/>
      <c r="EVT412" s="499"/>
      <c r="EVU412" s="795"/>
      <c r="EVV412" s="795"/>
      <c r="EVW412" s="795"/>
      <c r="EVX412" s="795"/>
      <c r="EVY412" s="680"/>
      <c r="EVZ412" s="629"/>
      <c r="EWA412" s="499"/>
      <c r="EWB412" s="795"/>
      <c r="EWC412" s="795"/>
      <c r="EWD412" s="795"/>
      <c r="EWE412" s="795"/>
      <c r="EWF412" s="680"/>
      <c r="EWG412" s="629"/>
      <c r="EWH412" s="499"/>
      <c r="EWI412" s="795"/>
      <c r="EWJ412" s="795"/>
      <c r="EWK412" s="795"/>
      <c r="EWL412" s="795"/>
      <c r="EWM412" s="680"/>
      <c r="EWN412" s="629"/>
      <c r="EWO412" s="499"/>
      <c r="EWP412" s="795"/>
      <c r="EWQ412" s="795"/>
      <c r="EWR412" s="795"/>
      <c r="EWS412" s="795"/>
      <c r="EWT412" s="680"/>
      <c r="EWU412" s="629"/>
      <c r="EWV412" s="499"/>
      <c r="EWW412" s="795"/>
      <c r="EWX412" s="795"/>
      <c r="EWY412" s="795"/>
      <c r="EWZ412" s="795"/>
      <c r="EXA412" s="680"/>
      <c r="EXB412" s="629"/>
      <c r="EXC412" s="499"/>
      <c r="EXD412" s="795"/>
      <c r="EXE412" s="795"/>
      <c r="EXF412" s="795"/>
      <c r="EXG412" s="795"/>
      <c r="EXH412" s="680"/>
      <c r="EXI412" s="629"/>
      <c r="EXJ412" s="499"/>
      <c r="EXK412" s="795"/>
      <c r="EXL412" s="795"/>
      <c r="EXM412" s="795"/>
      <c r="EXN412" s="795"/>
      <c r="EXO412" s="680"/>
      <c r="EXP412" s="629"/>
      <c r="EXQ412" s="499"/>
      <c r="EXR412" s="795"/>
      <c r="EXS412" s="795"/>
      <c r="EXT412" s="795"/>
      <c r="EXU412" s="795"/>
      <c r="EXV412" s="680"/>
      <c r="EXW412" s="629"/>
      <c r="EXX412" s="499"/>
      <c r="EXY412" s="795"/>
      <c r="EXZ412" s="795"/>
      <c r="EYA412" s="795"/>
      <c r="EYB412" s="795"/>
      <c r="EYC412" s="680"/>
      <c r="EYD412" s="629"/>
      <c r="EYE412" s="499"/>
      <c r="EYF412" s="795"/>
      <c r="EYG412" s="795"/>
      <c r="EYH412" s="795"/>
      <c r="EYI412" s="795"/>
      <c r="EYJ412" s="680"/>
      <c r="EYK412" s="629"/>
      <c r="EYL412" s="499"/>
      <c r="EYM412" s="795"/>
      <c r="EYN412" s="795"/>
      <c r="EYO412" s="795"/>
      <c r="EYP412" s="795"/>
      <c r="EYQ412" s="680"/>
      <c r="EYR412" s="629"/>
      <c r="EYS412" s="499"/>
      <c r="EYT412" s="795"/>
      <c r="EYU412" s="795"/>
      <c r="EYV412" s="795"/>
      <c r="EYW412" s="795"/>
      <c r="EYX412" s="680"/>
      <c r="EYY412" s="629"/>
      <c r="EYZ412" s="499"/>
      <c r="EZA412" s="795"/>
      <c r="EZB412" s="795"/>
      <c r="EZC412" s="795"/>
      <c r="EZD412" s="795"/>
      <c r="EZE412" s="680"/>
      <c r="EZF412" s="629"/>
      <c r="EZG412" s="499"/>
      <c r="EZH412" s="795"/>
      <c r="EZI412" s="795"/>
      <c r="EZJ412" s="795"/>
      <c r="EZK412" s="795"/>
      <c r="EZL412" s="680"/>
      <c r="EZM412" s="629"/>
      <c r="EZN412" s="499"/>
      <c r="EZO412" s="795"/>
      <c r="EZP412" s="795"/>
      <c r="EZQ412" s="795"/>
      <c r="EZR412" s="795"/>
      <c r="EZS412" s="680"/>
      <c r="EZT412" s="629"/>
      <c r="EZU412" s="499"/>
      <c r="EZV412" s="795"/>
      <c r="EZW412" s="795"/>
      <c r="EZX412" s="795"/>
      <c r="EZY412" s="795"/>
      <c r="EZZ412" s="680"/>
      <c r="FAA412" s="629"/>
      <c r="FAB412" s="499"/>
      <c r="FAC412" s="795"/>
      <c r="FAD412" s="795"/>
      <c r="FAE412" s="795"/>
      <c r="FAF412" s="795"/>
      <c r="FAG412" s="680"/>
      <c r="FAH412" s="629"/>
      <c r="FAI412" s="499"/>
      <c r="FAJ412" s="795"/>
      <c r="FAK412" s="795"/>
      <c r="FAL412" s="795"/>
      <c r="FAM412" s="795"/>
      <c r="FAN412" s="680"/>
      <c r="FAO412" s="629"/>
      <c r="FAP412" s="499"/>
      <c r="FAQ412" s="795"/>
      <c r="FAR412" s="795"/>
      <c r="FAS412" s="795"/>
      <c r="FAT412" s="795"/>
      <c r="FAU412" s="680"/>
      <c r="FAV412" s="629"/>
      <c r="FAW412" s="499"/>
      <c r="FAX412" s="795"/>
      <c r="FAY412" s="795"/>
      <c r="FAZ412" s="795"/>
      <c r="FBA412" s="795"/>
      <c r="FBB412" s="680"/>
      <c r="FBC412" s="629"/>
      <c r="FBD412" s="499"/>
      <c r="FBE412" s="795"/>
      <c r="FBF412" s="795"/>
      <c r="FBG412" s="795"/>
      <c r="FBH412" s="795"/>
      <c r="FBI412" s="680"/>
      <c r="FBJ412" s="629"/>
      <c r="FBK412" s="499"/>
      <c r="FBL412" s="795"/>
      <c r="FBM412" s="795"/>
      <c r="FBN412" s="795"/>
      <c r="FBO412" s="795"/>
      <c r="FBP412" s="680"/>
      <c r="FBQ412" s="629"/>
      <c r="FBR412" s="499"/>
      <c r="FBS412" s="795"/>
      <c r="FBT412" s="795"/>
      <c r="FBU412" s="795"/>
      <c r="FBV412" s="795"/>
      <c r="FBW412" s="680"/>
      <c r="FBX412" s="629"/>
      <c r="FBY412" s="499"/>
      <c r="FBZ412" s="795"/>
      <c r="FCA412" s="795"/>
      <c r="FCB412" s="795"/>
      <c r="FCC412" s="795"/>
      <c r="FCD412" s="680"/>
      <c r="FCE412" s="629"/>
      <c r="FCF412" s="499"/>
      <c r="FCG412" s="795"/>
      <c r="FCH412" s="795"/>
      <c r="FCI412" s="795"/>
      <c r="FCJ412" s="795"/>
      <c r="FCK412" s="680"/>
      <c r="FCL412" s="629"/>
      <c r="FCM412" s="499"/>
      <c r="FCN412" s="795"/>
      <c r="FCO412" s="795"/>
      <c r="FCP412" s="795"/>
      <c r="FCQ412" s="795"/>
      <c r="FCR412" s="680"/>
      <c r="FCS412" s="629"/>
      <c r="FCT412" s="499"/>
      <c r="FCU412" s="795"/>
      <c r="FCV412" s="795"/>
      <c r="FCW412" s="795"/>
      <c r="FCX412" s="795"/>
      <c r="FCY412" s="680"/>
      <c r="FCZ412" s="629"/>
      <c r="FDA412" s="499"/>
      <c r="FDB412" s="795"/>
      <c r="FDC412" s="795"/>
      <c r="FDD412" s="795"/>
      <c r="FDE412" s="795"/>
      <c r="FDF412" s="680"/>
      <c r="FDG412" s="629"/>
      <c r="FDH412" s="499"/>
      <c r="FDI412" s="795"/>
      <c r="FDJ412" s="795"/>
      <c r="FDK412" s="795"/>
      <c r="FDL412" s="795"/>
      <c r="FDM412" s="680"/>
      <c r="FDN412" s="629"/>
      <c r="FDO412" s="499"/>
      <c r="FDP412" s="795"/>
      <c r="FDQ412" s="795"/>
      <c r="FDR412" s="795"/>
      <c r="FDS412" s="795"/>
      <c r="FDT412" s="680"/>
      <c r="FDU412" s="629"/>
      <c r="FDV412" s="499"/>
      <c r="FDW412" s="795"/>
      <c r="FDX412" s="795"/>
      <c r="FDY412" s="795"/>
      <c r="FDZ412" s="795"/>
      <c r="FEA412" s="680"/>
      <c r="FEB412" s="629"/>
      <c r="FEC412" s="499"/>
      <c r="FED412" s="795"/>
      <c r="FEE412" s="795"/>
      <c r="FEF412" s="795"/>
      <c r="FEG412" s="795"/>
      <c r="FEH412" s="680"/>
      <c r="FEI412" s="629"/>
      <c r="FEJ412" s="499"/>
      <c r="FEK412" s="795"/>
      <c r="FEL412" s="795"/>
      <c r="FEM412" s="795"/>
      <c r="FEN412" s="795"/>
      <c r="FEO412" s="680"/>
      <c r="FEP412" s="629"/>
      <c r="FEQ412" s="499"/>
      <c r="FER412" s="795"/>
      <c r="FES412" s="795"/>
      <c r="FET412" s="795"/>
      <c r="FEU412" s="795"/>
      <c r="FEV412" s="680"/>
      <c r="FEW412" s="629"/>
      <c r="FEX412" s="499"/>
      <c r="FEY412" s="795"/>
      <c r="FEZ412" s="795"/>
      <c r="FFA412" s="795"/>
      <c r="FFB412" s="795"/>
      <c r="FFC412" s="680"/>
      <c r="FFD412" s="629"/>
      <c r="FFE412" s="499"/>
      <c r="FFF412" s="795"/>
      <c r="FFG412" s="795"/>
      <c r="FFH412" s="795"/>
      <c r="FFI412" s="795"/>
      <c r="FFJ412" s="680"/>
      <c r="FFK412" s="629"/>
      <c r="FFL412" s="499"/>
      <c r="FFM412" s="795"/>
      <c r="FFN412" s="795"/>
      <c r="FFO412" s="795"/>
      <c r="FFP412" s="795"/>
      <c r="FFQ412" s="680"/>
      <c r="FFR412" s="629"/>
      <c r="FFS412" s="499"/>
      <c r="FFT412" s="795"/>
      <c r="FFU412" s="795"/>
      <c r="FFV412" s="795"/>
      <c r="FFW412" s="795"/>
      <c r="FFX412" s="680"/>
      <c r="FFY412" s="629"/>
      <c r="FFZ412" s="499"/>
      <c r="FGA412" s="795"/>
      <c r="FGB412" s="795"/>
      <c r="FGC412" s="795"/>
      <c r="FGD412" s="795"/>
      <c r="FGE412" s="680"/>
      <c r="FGF412" s="629"/>
      <c r="FGG412" s="499"/>
      <c r="FGH412" s="795"/>
      <c r="FGI412" s="795"/>
      <c r="FGJ412" s="795"/>
      <c r="FGK412" s="795"/>
      <c r="FGL412" s="680"/>
      <c r="FGM412" s="629"/>
      <c r="FGN412" s="499"/>
      <c r="FGO412" s="795"/>
      <c r="FGP412" s="795"/>
      <c r="FGQ412" s="795"/>
      <c r="FGR412" s="795"/>
      <c r="FGS412" s="680"/>
      <c r="FGT412" s="629"/>
      <c r="FGU412" s="499"/>
      <c r="FGV412" s="795"/>
      <c r="FGW412" s="795"/>
      <c r="FGX412" s="795"/>
      <c r="FGY412" s="795"/>
      <c r="FGZ412" s="680"/>
      <c r="FHA412" s="629"/>
      <c r="FHB412" s="499"/>
      <c r="FHC412" s="795"/>
      <c r="FHD412" s="795"/>
      <c r="FHE412" s="795"/>
      <c r="FHF412" s="795"/>
      <c r="FHG412" s="680"/>
      <c r="FHH412" s="629"/>
      <c r="FHI412" s="499"/>
      <c r="FHJ412" s="795"/>
      <c r="FHK412" s="795"/>
      <c r="FHL412" s="795"/>
      <c r="FHM412" s="795"/>
      <c r="FHN412" s="680"/>
      <c r="FHO412" s="629"/>
      <c r="FHP412" s="499"/>
      <c r="FHQ412" s="795"/>
      <c r="FHR412" s="795"/>
      <c r="FHS412" s="795"/>
      <c r="FHT412" s="795"/>
      <c r="FHU412" s="680"/>
      <c r="FHV412" s="629"/>
      <c r="FHW412" s="499"/>
      <c r="FHX412" s="795"/>
      <c r="FHY412" s="795"/>
      <c r="FHZ412" s="795"/>
      <c r="FIA412" s="795"/>
      <c r="FIB412" s="680"/>
      <c r="FIC412" s="629"/>
      <c r="FID412" s="499"/>
      <c r="FIE412" s="795"/>
      <c r="FIF412" s="795"/>
      <c r="FIG412" s="795"/>
      <c r="FIH412" s="795"/>
      <c r="FII412" s="680"/>
      <c r="FIJ412" s="629"/>
      <c r="FIK412" s="499"/>
      <c r="FIL412" s="795"/>
      <c r="FIM412" s="795"/>
      <c r="FIN412" s="795"/>
      <c r="FIO412" s="795"/>
      <c r="FIP412" s="680"/>
      <c r="FIQ412" s="629"/>
      <c r="FIR412" s="499"/>
      <c r="FIS412" s="795"/>
      <c r="FIT412" s="795"/>
      <c r="FIU412" s="795"/>
      <c r="FIV412" s="795"/>
      <c r="FIW412" s="680"/>
      <c r="FIX412" s="629"/>
      <c r="FIY412" s="499"/>
      <c r="FIZ412" s="795"/>
      <c r="FJA412" s="795"/>
      <c r="FJB412" s="795"/>
      <c r="FJC412" s="795"/>
      <c r="FJD412" s="680"/>
      <c r="FJE412" s="629"/>
      <c r="FJF412" s="499"/>
      <c r="FJG412" s="795"/>
      <c r="FJH412" s="795"/>
      <c r="FJI412" s="795"/>
      <c r="FJJ412" s="795"/>
      <c r="FJK412" s="680"/>
      <c r="FJL412" s="629"/>
      <c r="FJM412" s="499"/>
      <c r="FJN412" s="795"/>
      <c r="FJO412" s="795"/>
      <c r="FJP412" s="795"/>
      <c r="FJQ412" s="795"/>
      <c r="FJR412" s="680"/>
      <c r="FJS412" s="629"/>
      <c r="FJT412" s="499"/>
      <c r="FJU412" s="795"/>
      <c r="FJV412" s="795"/>
      <c r="FJW412" s="795"/>
      <c r="FJX412" s="795"/>
      <c r="FJY412" s="680"/>
      <c r="FJZ412" s="629"/>
      <c r="FKA412" s="499"/>
      <c r="FKB412" s="795"/>
      <c r="FKC412" s="795"/>
      <c r="FKD412" s="795"/>
      <c r="FKE412" s="795"/>
      <c r="FKF412" s="680"/>
      <c r="FKG412" s="629"/>
      <c r="FKH412" s="499"/>
      <c r="FKI412" s="795"/>
      <c r="FKJ412" s="795"/>
      <c r="FKK412" s="795"/>
      <c r="FKL412" s="795"/>
      <c r="FKM412" s="680"/>
      <c r="FKN412" s="629"/>
      <c r="FKO412" s="499"/>
      <c r="FKP412" s="795"/>
      <c r="FKQ412" s="795"/>
      <c r="FKR412" s="795"/>
      <c r="FKS412" s="795"/>
      <c r="FKT412" s="680"/>
      <c r="FKU412" s="629"/>
      <c r="FKV412" s="499"/>
      <c r="FKW412" s="795"/>
      <c r="FKX412" s="795"/>
      <c r="FKY412" s="795"/>
      <c r="FKZ412" s="795"/>
      <c r="FLA412" s="680"/>
      <c r="FLB412" s="629"/>
      <c r="FLC412" s="499"/>
      <c r="FLD412" s="795"/>
      <c r="FLE412" s="795"/>
      <c r="FLF412" s="795"/>
      <c r="FLG412" s="795"/>
      <c r="FLH412" s="680"/>
      <c r="FLI412" s="629"/>
      <c r="FLJ412" s="499"/>
      <c r="FLK412" s="795"/>
      <c r="FLL412" s="795"/>
      <c r="FLM412" s="795"/>
      <c r="FLN412" s="795"/>
      <c r="FLO412" s="680"/>
      <c r="FLP412" s="629"/>
      <c r="FLQ412" s="499"/>
      <c r="FLR412" s="795"/>
      <c r="FLS412" s="795"/>
      <c r="FLT412" s="795"/>
      <c r="FLU412" s="795"/>
      <c r="FLV412" s="680"/>
      <c r="FLW412" s="629"/>
      <c r="FLX412" s="499"/>
      <c r="FLY412" s="795"/>
      <c r="FLZ412" s="795"/>
      <c r="FMA412" s="795"/>
      <c r="FMB412" s="795"/>
      <c r="FMC412" s="680"/>
      <c r="FMD412" s="629"/>
      <c r="FME412" s="499"/>
      <c r="FMF412" s="795"/>
      <c r="FMG412" s="795"/>
      <c r="FMH412" s="795"/>
      <c r="FMI412" s="795"/>
      <c r="FMJ412" s="680"/>
      <c r="FMK412" s="629"/>
      <c r="FML412" s="499"/>
      <c r="FMM412" s="795"/>
      <c r="FMN412" s="795"/>
      <c r="FMO412" s="795"/>
      <c r="FMP412" s="795"/>
      <c r="FMQ412" s="680"/>
      <c r="FMR412" s="629"/>
      <c r="FMS412" s="499"/>
      <c r="FMT412" s="795"/>
      <c r="FMU412" s="795"/>
      <c r="FMV412" s="795"/>
      <c r="FMW412" s="795"/>
      <c r="FMX412" s="680"/>
      <c r="FMY412" s="629"/>
      <c r="FMZ412" s="499"/>
      <c r="FNA412" s="795"/>
      <c r="FNB412" s="795"/>
      <c r="FNC412" s="795"/>
      <c r="FND412" s="795"/>
      <c r="FNE412" s="680"/>
      <c r="FNF412" s="629"/>
      <c r="FNG412" s="499"/>
      <c r="FNH412" s="795"/>
      <c r="FNI412" s="795"/>
      <c r="FNJ412" s="795"/>
      <c r="FNK412" s="795"/>
      <c r="FNL412" s="680"/>
      <c r="FNM412" s="629"/>
      <c r="FNN412" s="499"/>
      <c r="FNO412" s="795"/>
      <c r="FNP412" s="795"/>
      <c r="FNQ412" s="795"/>
      <c r="FNR412" s="795"/>
      <c r="FNS412" s="680"/>
      <c r="FNT412" s="629"/>
      <c r="FNU412" s="499"/>
      <c r="FNV412" s="795"/>
      <c r="FNW412" s="795"/>
      <c r="FNX412" s="795"/>
      <c r="FNY412" s="795"/>
      <c r="FNZ412" s="680"/>
      <c r="FOA412" s="629"/>
      <c r="FOB412" s="499"/>
      <c r="FOC412" s="795"/>
      <c r="FOD412" s="795"/>
      <c r="FOE412" s="795"/>
      <c r="FOF412" s="795"/>
      <c r="FOG412" s="680"/>
      <c r="FOH412" s="629"/>
      <c r="FOI412" s="499"/>
      <c r="FOJ412" s="795"/>
      <c r="FOK412" s="795"/>
      <c r="FOL412" s="795"/>
      <c r="FOM412" s="795"/>
      <c r="FON412" s="680"/>
      <c r="FOO412" s="629"/>
      <c r="FOP412" s="499"/>
      <c r="FOQ412" s="795"/>
      <c r="FOR412" s="795"/>
      <c r="FOS412" s="795"/>
      <c r="FOT412" s="795"/>
      <c r="FOU412" s="680"/>
      <c r="FOV412" s="629"/>
      <c r="FOW412" s="499"/>
      <c r="FOX412" s="795"/>
      <c r="FOY412" s="795"/>
      <c r="FOZ412" s="795"/>
      <c r="FPA412" s="795"/>
      <c r="FPB412" s="680"/>
      <c r="FPC412" s="629"/>
      <c r="FPD412" s="499"/>
      <c r="FPE412" s="795"/>
      <c r="FPF412" s="795"/>
      <c r="FPG412" s="795"/>
      <c r="FPH412" s="795"/>
      <c r="FPI412" s="680"/>
      <c r="FPJ412" s="629"/>
      <c r="FPK412" s="499"/>
      <c r="FPL412" s="795"/>
      <c r="FPM412" s="795"/>
      <c r="FPN412" s="795"/>
      <c r="FPO412" s="795"/>
      <c r="FPP412" s="680"/>
      <c r="FPQ412" s="629"/>
      <c r="FPR412" s="499"/>
      <c r="FPS412" s="795"/>
      <c r="FPT412" s="795"/>
      <c r="FPU412" s="795"/>
      <c r="FPV412" s="795"/>
      <c r="FPW412" s="680"/>
      <c r="FPX412" s="629"/>
      <c r="FPY412" s="499"/>
      <c r="FPZ412" s="795"/>
      <c r="FQA412" s="795"/>
      <c r="FQB412" s="795"/>
      <c r="FQC412" s="795"/>
      <c r="FQD412" s="680"/>
      <c r="FQE412" s="629"/>
      <c r="FQF412" s="499"/>
      <c r="FQG412" s="795"/>
      <c r="FQH412" s="795"/>
      <c r="FQI412" s="795"/>
      <c r="FQJ412" s="795"/>
      <c r="FQK412" s="680"/>
      <c r="FQL412" s="629"/>
      <c r="FQM412" s="499"/>
      <c r="FQN412" s="795"/>
      <c r="FQO412" s="795"/>
      <c r="FQP412" s="795"/>
      <c r="FQQ412" s="795"/>
      <c r="FQR412" s="680"/>
      <c r="FQS412" s="629"/>
      <c r="FQT412" s="499"/>
      <c r="FQU412" s="795"/>
      <c r="FQV412" s="795"/>
      <c r="FQW412" s="795"/>
      <c r="FQX412" s="795"/>
      <c r="FQY412" s="680"/>
      <c r="FQZ412" s="629"/>
      <c r="FRA412" s="499"/>
      <c r="FRB412" s="795"/>
      <c r="FRC412" s="795"/>
      <c r="FRD412" s="795"/>
      <c r="FRE412" s="795"/>
      <c r="FRF412" s="680"/>
      <c r="FRG412" s="629"/>
      <c r="FRH412" s="499"/>
      <c r="FRI412" s="795"/>
      <c r="FRJ412" s="795"/>
      <c r="FRK412" s="795"/>
      <c r="FRL412" s="795"/>
      <c r="FRM412" s="680"/>
      <c r="FRN412" s="629"/>
      <c r="FRO412" s="499"/>
      <c r="FRP412" s="795"/>
      <c r="FRQ412" s="795"/>
      <c r="FRR412" s="795"/>
      <c r="FRS412" s="795"/>
      <c r="FRT412" s="680"/>
      <c r="FRU412" s="629"/>
      <c r="FRV412" s="499"/>
      <c r="FRW412" s="795"/>
      <c r="FRX412" s="795"/>
      <c r="FRY412" s="795"/>
      <c r="FRZ412" s="795"/>
      <c r="FSA412" s="680"/>
      <c r="FSB412" s="629"/>
      <c r="FSC412" s="499"/>
      <c r="FSD412" s="795"/>
      <c r="FSE412" s="795"/>
      <c r="FSF412" s="795"/>
      <c r="FSG412" s="795"/>
      <c r="FSH412" s="680"/>
      <c r="FSI412" s="629"/>
      <c r="FSJ412" s="499"/>
      <c r="FSK412" s="795"/>
      <c r="FSL412" s="795"/>
      <c r="FSM412" s="795"/>
      <c r="FSN412" s="795"/>
      <c r="FSO412" s="680"/>
      <c r="FSP412" s="629"/>
      <c r="FSQ412" s="499"/>
      <c r="FSR412" s="795"/>
      <c r="FSS412" s="795"/>
      <c r="FST412" s="795"/>
      <c r="FSU412" s="795"/>
      <c r="FSV412" s="680"/>
      <c r="FSW412" s="629"/>
      <c r="FSX412" s="499"/>
      <c r="FSY412" s="795"/>
      <c r="FSZ412" s="795"/>
      <c r="FTA412" s="795"/>
      <c r="FTB412" s="795"/>
      <c r="FTC412" s="680"/>
      <c r="FTD412" s="629"/>
      <c r="FTE412" s="499"/>
      <c r="FTF412" s="795"/>
      <c r="FTG412" s="795"/>
      <c r="FTH412" s="795"/>
      <c r="FTI412" s="795"/>
      <c r="FTJ412" s="680"/>
      <c r="FTK412" s="629"/>
      <c r="FTL412" s="499"/>
      <c r="FTM412" s="795"/>
      <c r="FTN412" s="795"/>
      <c r="FTO412" s="795"/>
      <c r="FTP412" s="795"/>
      <c r="FTQ412" s="680"/>
      <c r="FTR412" s="629"/>
      <c r="FTS412" s="499"/>
      <c r="FTT412" s="795"/>
      <c r="FTU412" s="795"/>
      <c r="FTV412" s="795"/>
      <c r="FTW412" s="795"/>
      <c r="FTX412" s="680"/>
      <c r="FTY412" s="629"/>
      <c r="FTZ412" s="499"/>
      <c r="FUA412" s="795"/>
      <c r="FUB412" s="795"/>
      <c r="FUC412" s="795"/>
      <c r="FUD412" s="795"/>
      <c r="FUE412" s="680"/>
      <c r="FUF412" s="629"/>
      <c r="FUG412" s="499"/>
      <c r="FUH412" s="795"/>
      <c r="FUI412" s="795"/>
      <c r="FUJ412" s="795"/>
      <c r="FUK412" s="795"/>
      <c r="FUL412" s="680"/>
      <c r="FUM412" s="629"/>
      <c r="FUN412" s="499"/>
      <c r="FUO412" s="795"/>
      <c r="FUP412" s="795"/>
      <c r="FUQ412" s="795"/>
      <c r="FUR412" s="795"/>
      <c r="FUS412" s="680"/>
      <c r="FUT412" s="629"/>
      <c r="FUU412" s="499"/>
      <c r="FUV412" s="795"/>
      <c r="FUW412" s="795"/>
      <c r="FUX412" s="795"/>
      <c r="FUY412" s="795"/>
      <c r="FUZ412" s="680"/>
      <c r="FVA412" s="629"/>
      <c r="FVB412" s="499"/>
      <c r="FVC412" s="795"/>
      <c r="FVD412" s="795"/>
      <c r="FVE412" s="795"/>
      <c r="FVF412" s="795"/>
      <c r="FVG412" s="680"/>
      <c r="FVH412" s="629"/>
      <c r="FVI412" s="499"/>
      <c r="FVJ412" s="795"/>
      <c r="FVK412" s="795"/>
      <c r="FVL412" s="795"/>
      <c r="FVM412" s="795"/>
      <c r="FVN412" s="680"/>
      <c r="FVO412" s="629"/>
      <c r="FVP412" s="499"/>
      <c r="FVQ412" s="795"/>
      <c r="FVR412" s="795"/>
      <c r="FVS412" s="795"/>
      <c r="FVT412" s="795"/>
      <c r="FVU412" s="680"/>
      <c r="FVV412" s="629"/>
      <c r="FVW412" s="499"/>
      <c r="FVX412" s="795"/>
      <c r="FVY412" s="795"/>
      <c r="FVZ412" s="795"/>
      <c r="FWA412" s="795"/>
      <c r="FWB412" s="680"/>
      <c r="FWC412" s="629"/>
      <c r="FWD412" s="499"/>
      <c r="FWE412" s="795"/>
      <c r="FWF412" s="795"/>
      <c r="FWG412" s="795"/>
      <c r="FWH412" s="795"/>
      <c r="FWI412" s="680"/>
      <c r="FWJ412" s="629"/>
      <c r="FWK412" s="499"/>
      <c r="FWL412" s="795"/>
      <c r="FWM412" s="795"/>
      <c r="FWN412" s="795"/>
      <c r="FWO412" s="795"/>
      <c r="FWP412" s="680"/>
      <c r="FWQ412" s="629"/>
      <c r="FWR412" s="499"/>
      <c r="FWS412" s="795"/>
      <c r="FWT412" s="795"/>
      <c r="FWU412" s="795"/>
      <c r="FWV412" s="795"/>
      <c r="FWW412" s="680"/>
      <c r="FWX412" s="629"/>
      <c r="FWY412" s="499"/>
      <c r="FWZ412" s="795"/>
      <c r="FXA412" s="795"/>
      <c r="FXB412" s="795"/>
      <c r="FXC412" s="795"/>
      <c r="FXD412" s="680"/>
      <c r="FXE412" s="629"/>
      <c r="FXF412" s="499"/>
      <c r="FXG412" s="795"/>
      <c r="FXH412" s="795"/>
      <c r="FXI412" s="795"/>
      <c r="FXJ412" s="795"/>
      <c r="FXK412" s="680"/>
      <c r="FXL412" s="629"/>
      <c r="FXM412" s="499"/>
      <c r="FXN412" s="795"/>
      <c r="FXO412" s="795"/>
      <c r="FXP412" s="795"/>
      <c r="FXQ412" s="795"/>
      <c r="FXR412" s="680"/>
      <c r="FXS412" s="629"/>
      <c r="FXT412" s="499"/>
      <c r="FXU412" s="795"/>
      <c r="FXV412" s="795"/>
      <c r="FXW412" s="795"/>
      <c r="FXX412" s="795"/>
      <c r="FXY412" s="680"/>
      <c r="FXZ412" s="629"/>
      <c r="FYA412" s="499"/>
      <c r="FYB412" s="795"/>
      <c r="FYC412" s="795"/>
      <c r="FYD412" s="795"/>
      <c r="FYE412" s="795"/>
      <c r="FYF412" s="680"/>
      <c r="FYG412" s="629"/>
      <c r="FYH412" s="499"/>
      <c r="FYI412" s="795"/>
      <c r="FYJ412" s="795"/>
      <c r="FYK412" s="795"/>
      <c r="FYL412" s="795"/>
      <c r="FYM412" s="680"/>
      <c r="FYN412" s="629"/>
      <c r="FYO412" s="499"/>
      <c r="FYP412" s="795"/>
      <c r="FYQ412" s="795"/>
      <c r="FYR412" s="795"/>
      <c r="FYS412" s="795"/>
      <c r="FYT412" s="680"/>
      <c r="FYU412" s="629"/>
      <c r="FYV412" s="499"/>
      <c r="FYW412" s="795"/>
      <c r="FYX412" s="795"/>
      <c r="FYY412" s="795"/>
      <c r="FYZ412" s="795"/>
      <c r="FZA412" s="680"/>
      <c r="FZB412" s="629"/>
      <c r="FZC412" s="499"/>
      <c r="FZD412" s="795"/>
      <c r="FZE412" s="795"/>
      <c r="FZF412" s="795"/>
      <c r="FZG412" s="795"/>
      <c r="FZH412" s="680"/>
      <c r="FZI412" s="629"/>
      <c r="FZJ412" s="499"/>
      <c r="FZK412" s="795"/>
      <c r="FZL412" s="795"/>
      <c r="FZM412" s="795"/>
      <c r="FZN412" s="795"/>
      <c r="FZO412" s="680"/>
      <c r="FZP412" s="629"/>
      <c r="FZQ412" s="499"/>
      <c r="FZR412" s="795"/>
      <c r="FZS412" s="795"/>
      <c r="FZT412" s="795"/>
      <c r="FZU412" s="795"/>
      <c r="FZV412" s="680"/>
      <c r="FZW412" s="629"/>
      <c r="FZX412" s="499"/>
      <c r="FZY412" s="795"/>
      <c r="FZZ412" s="795"/>
      <c r="GAA412" s="795"/>
      <c r="GAB412" s="795"/>
      <c r="GAC412" s="680"/>
      <c r="GAD412" s="629"/>
      <c r="GAE412" s="499"/>
      <c r="GAF412" s="795"/>
      <c r="GAG412" s="795"/>
      <c r="GAH412" s="795"/>
      <c r="GAI412" s="795"/>
      <c r="GAJ412" s="680"/>
      <c r="GAK412" s="629"/>
      <c r="GAL412" s="499"/>
      <c r="GAM412" s="795"/>
      <c r="GAN412" s="795"/>
      <c r="GAO412" s="795"/>
      <c r="GAP412" s="795"/>
      <c r="GAQ412" s="680"/>
      <c r="GAR412" s="629"/>
      <c r="GAS412" s="499"/>
      <c r="GAT412" s="795"/>
      <c r="GAU412" s="795"/>
      <c r="GAV412" s="795"/>
      <c r="GAW412" s="795"/>
      <c r="GAX412" s="680"/>
      <c r="GAY412" s="629"/>
      <c r="GAZ412" s="499"/>
      <c r="GBA412" s="795"/>
      <c r="GBB412" s="795"/>
      <c r="GBC412" s="795"/>
      <c r="GBD412" s="795"/>
      <c r="GBE412" s="680"/>
      <c r="GBF412" s="629"/>
      <c r="GBG412" s="499"/>
      <c r="GBH412" s="795"/>
      <c r="GBI412" s="795"/>
      <c r="GBJ412" s="795"/>
      <c r="GBK412" s="795"/>
      <c r="GBL412" s="680"/>
      <c r="GBM412" s="629"/>
      <c r="GBN412" s="499"/>
      <c r="GBO412" s="795"/>
      <c r="GBP412" s="795"/>
      <c r="GBQ412" s="795"/>
      <c r="GBR412" s="795"/>
      <c r="GBS412" s="680"/>
      <c r="GBT412" s="629"/>
      <c r="GBU412" s="499"/>
      <c r="GBV412" s="795"/>
      <c r="GBW412" s="795"/>
      <c r="GBX412" s="795"/>
      <c r="GBY412" s="795"/>
      <c r="GBZ412" s="680"/>
      <c r="GCA412" s="629"/>
      <c r="GCB412" s="499"/>
      <c r="GCC412" s="795"/>
      <c r="GCD412" s="795"/>
      <c r="GCE412" s="795"/>
      <c r="GCF412" s="795"/>
      <c r="GCG412" s="680"/>
      <c r="GCH412" s="629"/>
      <c r="GCI412" s="499"/>
      <c r="GCJ412" s="795"/>
      <c r="GCK412" s="795"/>
      <c r="GCL412" s="795"/>
      <c r="GCM412" s="795"/>
      <c r="GCN412" s="680"/>
      <c r="GCO412" s="629"/>
      <c r="GCP412" s="499"/>
      <c r="GCQ412" s="795"/>
      <c r="GCR412" s="795"/>
      <c r="GCS412" s="795"/>
      <c r="GCT412" s="795"/>
      <c r="GCU412" s="680"/>
      <c r="GCV412" s="629"/>
      <c r="GCW412" s="499"/>
      <c r="GCX412" s="795"/>
      <c r="GCY412" s="795"/>
      <c r="GCZ412" s="795"/>
      <c r="GDA412" s="795"/>
      <c r="GDB412" s="680"/>
      <c r="GDC412" s="629"/>
      <c r="GDD412" s="499"/>
      <c r="GDE412" s="795"/>
      <c r="GDF412" s="795"/>
      <c r="GDG412" s="795"/>
      <c r="GDH412" s="795"/>
      <c r="GDI412" s="680"/>
      <c r="GDJ412" s="629"/>
      <c r="GDK412" s="499"/>
      <c r="GDL412" s="795"/>
      <c r="GDM412" s="795"/>
      <c r="GDN412" s="795"/>
      <c r="GDO412" s="795"/>
      <c r="GDP412" s="680"/>
      <c r="GDQ412" s="629"/>
      <c r="GDR412" s="499"/>
      <c r="GDS412" s="795"/>
      <c r="GDT412" s="795"/>
      <c r="GDU412" s="795"/>
      <c r="GDV412" s="795"/>
      <c r="GDW412" s="680"/>
      <c r="GDX412" s="629"/>
      <c r="GDY412" s="499"/>
      <c r="GDZ412" s="795"/>
      <c r="GEA412" s="795"/>
      <c r="GEB412" s="795"/>
      <c r="GEC412" s="795"/>
      <c r="GED412" s="680"/>
      <c r="GEE412" s="629"/>
      <c r="GEF412" s="499"/>
      <c r="GEG412" s="795"/>
      <c r="GEH412" s="795"/>
      <c r="GEI412" s="795"/>
      <c r="GEJ412" s="795"/>
      <c r="GEK412" s="680"/>
      <c r="GEL412" s="629"/>
      <c r="GEM412" s="499"/>
      <c r="GEN412" s="795"/>
      <c r="GEO412" s="795"/>
      <c r="GEP412" s="795"/>
      <c r="GEQ412" s="795"/>
      <c r="GER412" s="680"/>
      <c r="GES412" s="629"/>
      <c r="GET412" s="499"/>
      <c r="GEU412" s="795"/>
      <c r="GEV412" s="795"/>
      <c r="GEW412" s="795"/>
      <c r="GEX412" s="795"/>
      <c r="GEY412" s="680"/>
      <c r="GEZ412" s="629"/>
      <c r="GFA412" s="499"/>
      <c r="GFB412" s="795"/>
      <c r="GFC412" s="795"/>
      <c r="GFD412" s="795"/>
      <c r="GFE412" s="795"/>
      <c r="GFF412" s="680"/>
      <c r="GFG412" s="629"/>
      <c r="GFH412" s="499"/>
      <c r="GFI412" s="795"/>
      <c r="GFJ412" s="795"/>
      <c r="GFK412" s="795"/>
      <c r="GFL412" s="795"/>
      <c r="GFM412" s="680"/>
      <c r="GFN412" s="629"/>
      <c r="GFO412" s="499"/>
      <c r="GFP412" s="795"/>
      <c r="GFQ412" s="795"/>
      <c r="GFR412" s="795"/>
      <c r="GFS412" s="795"/>
      <c r="GFT412" s="680"/>
      <c r="GFU412" s="629"/>
      <c r="GFV412" s="499"/>
      <c r="GFW412" s="795"/>
      <c r="GFX412" s="795"/>
      <c r="GFY412" s="795"/>
      <c r="GFZ412" s="795"/>
      <c r="GGA412" s="680"/>
      <c r="GGB412" s="629"/>
      <c r="GGC412" s="499"/>
      <c r="GGD412" s="795"/>
      <c r="GGE412" s="795"/>
      <c r="GGF412" s="795"/>
      <c r="GGG412" s="795"/>
      <c r="GGH412" s="680"/>
      <c r="GGI412" s="629"/>
      <c r="GGJ412" s="499"/>
      <c r="GGK412" s="795"/>
      <c r="GGL412" s="795"/>
      <c r="GGM412" s="795"/>
      <c r="GGN412" s="795"/>
      <c r="GGO412" s="680"/>
      <c r="GGP412" s="629"/>
      <c r="GGQ412" s="499"/>
      <c r="GGR412" s="795"/>
      <c r="GGS412" s="795"/>
      <c r="GGT412" s="795"/>
      <c r="GGU412" s="795"/>
      <c r="GGV412" s="680"/>
      <c r="GGW412" s="629"/>
      <c r="GGX412" s="499"/>
      <c r="GGY412" s="795"/>
      <c r="GGZ412" s="795"/>
      <c r="GHA412" s="795"/>
      <c r="GHB412" s="795"/>
      <c r="GHC412" s="680"/>
      <c r="GHD412" s="629"/>
      <c r="GHE412" s="499"/>
      <c r="GHF412" s="795"/>
      <c r="GHG412" s="795"/>
      <c r="GHH412" s="795"/>
      <c r="GHI412" s="795"/>
      <c r="GHJ412" s="680"/>
      <c r="GHK412" s="629"/>
      <c r="GHL412" s="499"/>
      <c r="GHM412" s="795"/>
      <c r="GHN412" s="795"/>
      <c r="GHO412" s="795"/>
      <c r="GHP412" s="795"/>
      <c r="GHQ412" s="680"/>
      <c r="GHR412" s="629"/>
      <c r="GHS412" s="499"/>
      <c r="GHT412" s="795"/>
      <c r="GHU412" s="795"/>
      <c r="GHV412" s="795"/>
      <c r="GHW412" s="795"/>
      <c r="GHX412" s="680"/>
      <c r="GHY412" s="629"/>
      <c r="GHZ412" s="499"/>
      <c r="GIA412" s="795"/>
      <c r="GIB412" s="795"/>
      <c r="GIC412" s="795"/>
      <c r="GID412" s="795"/>
      <c r="GIE412" s="680"/>
      <c r="GIF412" s="629"/>
      <c r="GIG412" s="499"/>
      <c r="GIH412" s="795"/>
      <c r="GII412" s="795"/>
      <c r="GIJ412" s="795"/>
      <c r="GIK412" s="795"/>
      <c r="GIL412" s="680"/>
      <c r="GIM412" s="629"/>
      <c r="GIN412" s="499"/>
      <c r="GIO412" s="795"/>
      <c r="GIP412" s="795"/>
      <c r="GIQ412" s="795"/>
      <c r="GIR412" s="795"/>
      <c r="GIS412" s="680"/>
      <c r="GIT412" s="629"/>
      <c r="GIU412" s="499"/>
      <c r="GIV412" s="795"/>
      <c r="GIW412" s="795"/>
      <c r="GIX412" s="795"/>
      <c r="GIY412" s="795"/>
      <c r="GIZ412" s="680"/>
      <c r="GJA412" s="629"/>
      <c r="GJB412" s="499"/>
      <c r="GJC412" s="795"/>
      <c r="GJD412" s="795"/>
      <c r="GJE412" s="795"/>
      <c r="GJF412" s="795"/>
      <c r="GJG412" s="680"/>
      <c r="GJH412" s="629"/>
      <c r="GJI412" s="499"/>
      <c r="GJJ412" s="795"/>
      <c r="GJK412" s="795"/>
      <c r="GJL412" s="795"/>
      <c r="GJM412" s="795"/>
      <c r="GJN412" s="680"/>
      <c r="GJO412" s="629"/>
      <c r="GJP412" s="499"/>
      <c r="GJQ412" s="795"/>
      <c r="GJR412" s="795"/>
      <c r="GJS412" s="795"/>
      <c r="GJT412" s="795"/>
      <c r="GJU412" s="680"/>
      <c r="GJV412" s="629"/>
      <c r="GJW412" s="499"/>
      <c r="GJX412" s="795"/>
      <c r="GJY412" s="795"/>
      <c r="GJZ412" s="795"/>
      <c r="GKA412" s="795"/>
      <c r="GKB412" s="680"/>
      <c r="GKC412" s="629"/>
      <c r="GKD412" s="499"/>
      <c r="GKE412" s="795"/>
      <c r="GKF412" s="795"/>
      <c r="GKG412" s="795"/>
      <c r="GKH412" s="795"/>
      <c r="GKI412" s="680"/>
      <c r="GKJ412" s="629"/>
      <c r="GKK412" s="499"/>
      <c r="GKL412" s="795"/>
      <c r="GKM412" s="795"/>
      <c r="GKN412" s="795"/>
      <c r="GKO412" s="795"/>
      <c r="GKP412" s="680"/>
      <c r="GKQ412" s="629"/>
      <c r="GKR412" s="499"/>
      <c r="GKS412" s="795"/>
      <c r="GKT412" s="795"/>
      <c r="GKU412" s="795"/>
      <c r="GKV412" s="795"/>
      <c r="GKW412" s="680"/>
      <c r="GKX412" s="629"/>
      <c r="GKY412" s="499"/>
      <c r="GKZ412" s="795"/>
      <c r="GLA412" s="795"/>
      <c r="GLB412" s="795"/>
      <c r="GLC412" s="795"/>
      <c r="GLD412" s="680"/>
      <c r="GLE412" s="629"/>
      <c r="GLF412" s="499"/>
      <c r="GLG412" s="795"/>
      <c r="GLH412" s="795"/>
      <c r="GLI412" s="795"/>
      <c r="GLJ412" s="795"/>
      <c r="GLK412" s="680"/>
      <c r="GLL412" s="629"/>
      <c r="GLM412" s="499"/>
      <c r="GLN412" s="795"/>
      <c r="GLO412" s="795"/>
      <c r="GLP412" s="795"/>
      <c r="GLQ412" s="795"/>
      <c r="GLR412" s="680"/>
      <c r="GLS412" s="629"/>
      <c r="GLT412" s="499"/>
      <c r="GLU412" s="795"/>
      <c r="GLV412" s="795"/>
      <c r="GLW412" s="795"/>
      <c r="GLX412" s="795"/>
      <c r="GLY412" s="680"/>
      <c r="GLZ412" s="629"/>
      <c r="GMA412" s="499"/>
      <c r="GMB412" s="795"/>
      <c r="GMC412" s="795"/>
      <c r="GMD412" s="795"/>
      <c r="GME412" s="795"/>
      <c r="GMF412" s="680"/>
      <c r="GMG412" s="629"/>
      <c r="GMH412" s="499"/>
      <c r="GMI412" s="795"/>
      <c r="GMJ412" s="795"/>
      <c r="GMK412" s="795"/>
      <c r="GML412" s="795"/>
      <c r="GMM412" s="680"/>
      <c r="GMN412" s="629"/>
      <c r="GMO412" s="499"/>
      <c r="GMP412" s="795"/>
      <c r="GMQ412" s="795"/>
      <c r="GMR412" s="795"/>
      <c r="GMS412" s="795"/>
      <c r="GMT412" s="680"/>
      <c r="GMU412" s="629"/>
      <c r="GMV412" s="499"/>
      <c r="GMW412" s="795"/>
      <c r="GMX412" s="795"/>
      <c r="GMY412" s="795"/>
      <c r="GMZ412" s="795"/>
      <c r="GNA412" s="680"/>
      <c r="GNB412" s="629"/>
      <c r="GNC412" s="499"/>
      <c r="GND412" s="795"/>
      <c r="GNE412" s="795"/>
      <c r="GNF412" s="795"/>
      <c r="GNG412" s="795"/>
      <c r="GNH412" s="680"/>
      <c r="GNI412" s="629"/>
      <c r="GNJ412" s="499"/>
      <c r="GNK412" s="795"/>
      <c r="GNL412" s="795"/>
      <c r="GNM412" s="795"/>
      <c r="GNN412" s="795"/>
      <c r="GNO412" s="680"/>
      <c r="GNP412" s="629"/>
      <c r="GNQ412" s="499"/>
      <c r="GNR412" s="795"/>
      <c r="GNS412" s="795"/>
      <c r="GNT412" s="795"/>
      <c r="GNU412" s="795"/>
      <c r="GNV412" s="680"/>
      <c r="GNW412" s="629"/>
      <c r="GNX412" s="499"/>
      <c r="GNY412" s="795"/>
      <c r="GNZ412" s="795"/>
      <c r="GOA412" s="795"/>
      <c r="GOB412" s="795"/>
      <c r="GOC412" s="680"/>
      <c r="GOD412" s="629"/>
      <c r="GOE412" s="499"/>
      <c r="GOF412" s="795"/>
      <c r="GOG412" s="795"/>
      <c r="GOH412" s="795"/>
      <c r="GOI412" s="795"/>
      <c r="GOJ412" s="680"/>
      <c r="GOK412" s="629"/>
      <c r="GOL412" s="499"/>
      <c r="GOM412" s="795"/>
      <c r="GON412" s="795"/>
      <c r="GOO412" s="795"/>
      <c r="GOP412" s="795"/>
      <c r="GOQ412" s="680"/>
      <c r="GOR412" s="629"/>
      <c r="GOS412" s="499"/>
      <c r="GOT412" s="795"/>
      <c r="GOU412" s="795"/>
      <c r="GOV412" s="795"/>
      <c r="GOW412" s="795"/>
      <c r="GOX412" s="680"/>
      <c r="GOY412" s="629"/>
      <c r="GOZ412" s="499"/>
      <c r="GPA412" s="795"/>
      <c r="GPB412" s="795"/>
      <c r="GPC412" s="795"/>
      <c r="GPD412" s="795"/>
      <c r="GPE412" s="680"/>
      <c r="GPF412" s="629"/>
      <c r="GPG412" s="499"/>
      <c r="GPH412" s="795"/>
      <c r="GPI412" s="795"/>
      <c r="GPJ412" s="795"/>
      <c r="GPK412" s="795"/>
      <c r="GPL412" s="680"/>
      <c r="GPM412" s="629"/>
      <c r="GPN412" s="499"/>
      <c r="GPO412" s="795"/>
      <c r="GPP412" s="795"/>
      <c r="GPQ412" s="795"/>
      <c r="GPR412" s="795"/>
      <c r="GPS412" s="680"/>
      <c r="GPT412" s="629"/>
      <c r="GPU412" s="499"/>
      <c r="GPV412" s="795"/>
      <c r="GPW412" s="795"/>
      <c r="GPX412" s="795"/>
      <c r="GPY412" s="795"/>
      <c r="GPZ412" s="680"/>
      <c r="GQA412" s="629"/>
      <c r="GQB412" s="499"/>
      <c r="GQC412" s="795"/>
      <c r="GQD412" s="795"/>
      <c r="GQE412" s="795"/>
      <c r="GQF412" s="795"/>
      <c r="GQG412" s="680"/>
      <c r="GQH412" s="629"/>
      <c r="GQI412" s="499"/>
      <c r="GQJ412" s="795"/>
      <c r="GQK412" s="795"/>
      <c r="GQL412" s="795"/>
      <c r="GQM412" s="795"/>
      <c r="GQN412" s="680"/>
      <c r="GQO412" s="629"/>
      <c r="GQP412" s="499"/>
      <c r="GQQ412" s="795"/>
      <c r="GQR412" s="795"/>
      <c r="GQS412" s="795"/>
      <c r="GQT412" s="795"/>
      <c r="GQU412" s="680"/>
      <c r="GQV412" s="629"/>
      <c r="GQW412" s="499"/>
      <c r="GQX412" s="795"/>
      <c r="GQY412" s="795"/>
      <c r="GQZ412" s="795"/>
      <c r="GRA412" s="795"/>
      <c r="GRB412" s="680"/>
      <c r="GRC412" s="629"/>
      <c r="GRD412" s="499"/>
      <c r="GRE412" s="795"/>
      <c r="GRF412" s="795"/>
      <c r="GRG412" s="795"/>
      <c r="GRH412" s="795"/>
      <c r="GRI412" s="680"/>
      <c r="GRJ412" s="629"/>
      <c r="GRK412" s="499"/>
      <c r="GRL412" s="795"/>
      <c r="GRM412" s="795"/>
      <c r="GRN412" s="795"/>
      <c r="GRO412" s="795"/>
      <c r="GRP412" s="680"/>
      <c r="GRQ412" s="629"/>
      <c r="GRR412" s="499"/>
      <c r="GRS412" s="795"/>
      <c r="GRT412" s="795"/>
      <c r="GRU412" s="795"/>
      <c r="GRV412" s="795"/>
      <c r="GRW412" s="680"/>
      <c r="GRX412" s="629"/>
      <c r="GRY412" s="499"/>
      <c r="GRZ412" s="795"/>
      <c r="GSA412" s="795"/>
      <c r="GSB412" s="795"/>
      <c r="GSC412" s="795"/>
      <c r="GSD412" s="680"/>
      <c r="GSE412" s="629"/>
      <c r="GSF412" s="499"/>
      <c r="GSG412" s="795"/>
      <c r="GSH412" s="795"/>
      <c r="GSI412" s="795"/>
      <c r="GSJ412" s="795"/>
      <c r="GSK412" s="680"/>
      <c r="GSL412" s="629"/>
      <c r="GSM412" s="499"/>
      <c r="GSN412" s="795"/>
      <c r="GSO412" s="795"/>
      <c r="GSP412" s="795"/>
      <c r="GSQ412" s="795"/>
      <c r="GSR412" s="680"/>
      <c r="GSS412" s="629"/>
      <c r="GST412" s="499"/>
      <c r="GSU412" s="795"/>
      <c r="GSV412" s="795"/>
      <c r="GSW412" s="795"/>
      <c r="GSX412" s="795"/>
      <c r="GSY412" s="680"/>
      <c r="GSZ412" s="629"/>
      <c r="GTA412" s="499"/>
      <c r="GTB412" s="795"/>
      <c r="GTC412" s="795"/>
      <c r="GTD412" s="795"/>
      <c r="GTE412" s="795"/>
      <c r="GTF412" s="680"/>
      <c r="GTG412" s="629"/>
      <c r="GTH412" s="499"/>
      <c r="GTI412" s="795"/>
      <c r="GTJ412" s="795"/>
      <c r="GTK412" s="795"/>
      <c r="GTL412" s="795"/>
      <c r="GTM412" s="680"/>
      <c r="GTN412" s="629"/>
      <c r="GTO412" s="499"/>
      <c r="GTP412" s="795"/>
      <c r="GTQ412" s="795"/>
      <c r="GTR412" s="795"/>
      <c r="GTS412" s="795"/>
      <c r="GTT412" s="680"/>
      <c r="GTU412" s="629"/>
      <c r="GTV412" s="499"/>
      <c r="GTW412" s="795"/>
      <c r="GTX412" s="795"/>
      <c r="GTY412" s="795"/>
      <c r="GTZ412" s="795"/>
      <c r="GUA412" s="680"/>
      <c r="GUB412" s="629"/>
      <c r="GUC412" s="499"/>
      <c r="GUD412" s="795"/>
      <c r="GUE412" s="795"/>
      <c r="GUF412" s="795"/>
      <c r="GUG412" s="795"/>
      <c r="GUH412" s="680"/>
      <c r="GUI412" s="629"/>
      <c r="GUJ412" s="499"/>
      <c r="GUK412" s="795"/>
      <c r="GUL412" s="795"/>
      <c r="GUM412" s="795"/>
      <c r="GUN412" s="795"/>
      <c r="GUO412" s="680"/>
      <c r="GUP412" s="629"/>
      <c r="GUQ412" s="499"/>
      <c r="GUR412" s="795"/>
      <c r="GUS412" s="795"/>
      <c r="GUT412" s="795"/>
      <c r="GUU412" s="795"/>
      <c r="GUV412" s="680"/>
      <c r="GUW412" s="629"/>
      <c r="GUX412" s="499"/>
      <c r="GUY412" s="795"/>
      <c r="GUZ412" s="795"/>
      <c r="GVA412" s="795"/>
      <c r="GVB412" s="795"/>
      <c r="GVC412" s="680"/>
      <c r="GVD412" s="629"/>
      <c r="GVE412" s="499"/>
      <c r="GVF412" s="795"/>
      <c r="GVG412" s="795"/>
      <c r="GVH412" s="795"/>
      <c r="GVI412" s="795"/>
      <c r="GVJ412" s="680"/>
      <c r="GVK412" s="629"/>
      <c r="GVL412" s="499"/>
      <c r="GVM412" s="795"/>
      <c r="GVN412" s="795"/>
      <c r="GVO412" s="795"/>
      <c r="GVP412" s="795"/>
      <c r="GVQ412" s="680"/>
      <c r="GVR412" s="629"/>
      <c r="GVS412" s="499"/>
      <c r="GVT412" s="795"/>
      <c r="GVU412" s="795"/>
      <c r="GVV412" s="795"/>
      <c r="GVW412" s="795"/>
      <c r="GVX412" s="680"/>
      <c r="GVY412" s="629"/>
      <c r="GVZ412" s="499"/>
      <c r="GWA412" s="795"/>
      <c r="GWB412" s="795"/>
      <c r="GWC412" s="795"/>
      <c r="GWD412" s="795"/>
      <c r="GWE412" s="680"/>
      <c r="GWF412" s="629"/>
      <c r="GWG412" s="499"/>
      <c r="GWH412" s="795"/>
      <c r="GWI412" s="795"/>
      <c r="GWJ412" s="795"/>
      <c r="GWK412" s="795"/>
      <c r="GWL412" s="680"/>
      <c r="GWM412" s="629"/>
      <c r="GWN412" s="499"/>
      <c r="GWO412" s="795"/>
      <c r="GWP412" s="795"/>
      <c r="GWQ412" s="795"/>
      <c r="GWR412" s="795"/>
      <c r="GWS412" s="680"/>
      <c r="GWT412" s="629"/>
      <c r="GWU412" s="499"/>
      <c r="GWV412" s="795"/>
      <c r="GWW412" s="795"/>
      <c r="GWX412" s="795"/>
      <c r="GWY412" s="795"/>
      <c r="GWZ412" s="680"/>
      <c r="GXA412" s="629"/>
      <c r="GXB412" s="499"/>
      <c r="GXC412" s="795"/>
      <c r="GXD412" s="795"/>
      <c r="GXE412" s="795"/>
      <c r="GXF412" s="795"/>
      <c r="GXG412" s="680"/>
      <c r="GXH412" s="629"/>
      <c r="GXI412" s="499"/>
      <c r="GXJ412" s="795"/>
      <c r="GXK412" s="795"/>
      <c r="GXL412" s="795"/>
      <c r="GXM412" s="795"/>
      <c r="GXN412" s="680"/>
      <c r="GXO412" s="629"/>
      <c r="GXP412" s="499"/>
      <c r="GXQ412" s="795"/>
      <c r="GXR412" s="795"/>
      <c r="GXS412" s="795"/>
      <c r="GXT412" s="795"/>
      <c r="GXU412" s="680"/>
      <c r="GXV412" s="629"/>
      <c r="GXW412" s="499"/>
      <c r="GXX412" s="795"/>
      <c r="GXY412" s="795"/>
      <c r="GXZ412" s="795"/>
      <c r="GYA412" s="795"/>
      <c r="GYB412" s="680"/>
      <c r="GYC412" s="629"/>
      <c r="GYD412" s="499"/>
      <c r="GYE412" s="795"/>
      <c r="GYF412" s="795"/>
      <c r="GYG412" s="795"/>
      <c r="GYH412" s="795"/>
      <c r="GYI412" s="680"/>
      <c r="GYJ412" s="629"/>
      <c r="GYK412" s="499"/>
      <c r="GYL412" s="795"/>
      <c r="GYM412" s="795"/>
      <c r="GYN412" s="795"/>
      <c r="GYO412" s="795"/>
      <c r="GYP412" s="680"/>
      <c r="GYQ412" s="629"/>
      <c r="GYR412" s="499"/>
      <c r="GYS412" s="795"/>
      <c r="GYT412" s="795"/>
      <c r="GYU412" s="795"/>
      <c r="GYV412" s="795"/>
      <c r="GYW412" s="680"/>
      <c r="GYX412" s="629"/>
      <c r="GYY412" s="499"/>
      <c r="GYZ412" s="795"/>
      <c r="GZA412" s="795"/>
      <c r="GZB412" s="795"/>
      <c r="GZC412" s="795"/>
      <c r="GZD412" s="680"/>
      <c r="GZE412" s="629"/>
      <c r="GZF412" s="499"/>
      <c r="GZG412" s="795"/>
      <c r="GZH412" s="795"/>
      <c r="GZI412" s="795"/>
      <c r="GZJ412" s="795"/>
      <c r="GZK412" s="680"/>
      <c r="GZL412" s="629"/>
      <c r="GZM412" s="499"/>
      <c r="GZN412" s="795"/>
      <c r="GZO412" s="795"/>
      <c r="GZP412" s="795"/>
      <c r="GZQ412" s="795"/>
      <c r="GZR412" s="680"/>
      <c r="GZS412" s="629"/>
      <c r="GZT412" s="499"/>
      <c r="GZU412" s="795"/>
      <c r="GZV412" s="795"/>
      <c r="GZW412" s="795"/>
      <c r="GZX412" s="795"/>
      <c r="GZY412" s="680"/>
      <c r="GZZ412" s="629"/>
      <c r="HAA412" s="499"/>
      <c r="HAB412" s="795"/>
      <c r="HAC412" s="795"/>
      <c r="HAD412" s="795"/>
      <c r="HAE412" s="795"/>
      <c r="HAF412" s="680"/>
      <c r="HAG412" s="629"/>
      <c r="HAH412" s="499"/>
      <c r="HAI412" s="795"/>
      <c r="HAJ412" s="795"/>
      <c r="HAK412" s="795"/>
      <c r="HAL412" s="795"/>
      <c r="HAM412" s="680"/>
      <c r="HAN412" s="629"/>
      <c r="HAO412" s="499"/>
      <c r="HAP412" s="795"/>
      <c r="HAQ412" s="795"/>
      <c r="HAR412" s="795"/>
      <c r="HAS412" s="795"/>
      <c r="HAT412" s="680"/>
      <c r="HAU412" s="629"/>
      <c r="HAV412" s="499"/>
      <c r="HAW412" s="795"/>
      <c r="HAX412" s="795"/>
      <c r="HAY412" s="795"/>
      <c r="HAZ412" s="795"/>
      <c r="HBA412" s="680"/>
      <c r="HBB412" s="629"/>
      <c r="HBC412" s="499"/>
      <c r="HBD412" s="795"/>
      <c r="HBE412" s="795"/>
      <c r="HBF412" s="795"/>
      <c r="HBG412" s="795"/>
      <c r="HBH412" s="680"/>
      <c r="HBI412" s="629"/>
      <c r="HBJ412" s="499"/>
      <c r="HBK412" s="795"/>
      <c r="HBL412" s="795"/>
      <c r="HBM412" s="795"/>
      <c r="HBN412" s="795"/>
      <c r="HBO412" s="680"/>
      <c r="HBP412" s="629"/>
      <c r="HBQ412" s="499"/>
      <c r="HBR412" s="795"/>
      <c r="HBS412" s="795"/>
      <c r="HBT412" s="795"/>
      <c r="HBU412" s="795"/>
      <c r="HBV412" s="680"/>
      <c r="HBW412" s="629"/>
      <c r="HBX412" s="499"/>
      <c r="HBY412" s="795"/>
      <c r="HBZ412" s="795"/>
      <c r="HCA412" s="795"/>
      <c r="HCB412" s="795"/>
      <c r="HCC412" s="680"/>
      <c r="HCD412" s="629"/>
      <c r="HCE412" s="499"/>
      <c r="HCF412" s="795"/>
      <c r="HCG412" s="795"/>
      <c r="HCH412" s="795"/>
      <c r="HCI412" s="795"/>
      <c r="HCJ412" s="680"/>
      <c r="HCK412" s="629"/>
      <c r="HCL412" s="499"/>
      <c r="HCM412" s="795"/>
      <c r="HCN412" s="795"/>
      <c r="HCO412" s="795"/>
      <c r="HCP412" s="795"/>
      <c r="HCQ412" s="680"/>
      <c r="HCR412" s="629"/>
      <c r="HCS412" s="499"/>
      <c r="HCT412" s="795"/>
      <c r="HCU412" s="795"/>
      <c r="HCV412" s="795"/>
      <c r="HCW412" s="795"/>
      <c r="HCX412" s="680"/>
      <c r="HCY412" s="629"/>
      <c r="HCZ412" s="499"/>
      <c r="HDA412" s="795"/>
      <c r="HDB412" s="795"/>
      <c r="HDC412" s="795"/>
      <c r="HDD412" s="795"/>
      <c r="HDE412" s="680"/>
      <c r="HDF412" s="629"/>
      <c r="HDG412" s="499"/>
      <c r="HDH412" s="795"/>
      <c r="HDI412" s="795"/>
      <c r="HDJ412" s="795"/>
      <c r="HDK412" s="795"/>
      <c r="HDL412" s="680"/>
      <c r="HDM412" s="629"/>
      <c r="HDN412" s="499"/>
      <c r="HDO412" s="795"/>
      <c r="HDP412" s="795"/>
      <c r="HDQ412" s="795"/>
      <c r="HDR412" s="795"/>
      <c r="HDS412" s="680"/>
      <c r="HDT412" s="629"/>
      <c r="HDU412" s="499"/>
      <c r="HDV412" s="795"/>
      <c r="HDW412" s="795"/>
      <c r="HDX412" s="795"/>
      <c r="HDY412" s="795"/>
      <c r="HDZ412" s="680"/>
      <c r="HEA412" s="629"/>
      <c r="HEB412" s="499"/>
      <c r="HEC412" s="795"/>
      <c r="HED412" s="795"/>
      <c r="HEE412" s="795"/>
      <c r="HEF412" s="795"/>
      <c r="HEG412" s="680"/>
      <c r="HEH412" s="629"/>
      <c r="HEI412" s="499"/>
      <c r="HEJ412" s="795"/>
      <c r="HEK412" s="795"/>
      <c r="HEL412" s="795"/>
      <c r="HEM412" s="795"/>
      <c r="HEN412" s="680"/>
      <c r="HEO412" s="629"/>
      <c r="HEP412" s="499"/>
      <c r="HEQ412" s="795"/>
      <c r="HER412" s="795"/>
      <c r="HES412" s="795"/>
      <c r="HET412" s="795"/>
      <c r="HEU412" s="680"/>
      <c r="HEV412" s="629"/>
      <c r="HEW412" s="499"/>
      <c r="HEX412" s="795"/>
      <c r="HEY412" s="795"/>
      <c r="HEZ412" s="795"/>
      <c r="HFA412" s="795"/>
      <c r="HFB412" s="680"/>
      <c r="HFC412" s="629"/>
      <c r="HFD412" s="499"/>
      <c r="HFE412" s="795"/>
      <c r="HFF412" s="795"/>
      <c r="HFG412" s="795"/>
      <c r="HFH412" s="795"/>
      <c r="HFI412" s="680"/>
      <c r="HFJ412" s="629"/>
      <c r="HFK412" s="499"/>
      <c r="HFL412" s="795"/>
      <c r="HFM412" s="795"/>
      <c r="HFN412" s="795"/>
      <c r="HFO412" s="795"/>
      <c r="HFP412" s="680"/>
      <c r="HFQ412" s="629"/>
      <c r="HFR412" s="499"/>
      <c r="HFS412" s="795"/>
      <c r="HFT412" s="795"/>
      <c r="HFU412" s="795"/>
      <c r="HFV412" s="795"/>
      <c r="HFW412" s="680"/>
      <c r="HFX412" s="629"/>
      <c r="HFY412" s="499"/>
      <c r="HFZ412" s="795"/>
      <c r="HGA412" s="795"/>
      <c r="HGB412" s="795"/>
      <c r="HGC412" s="795"/>
      <c r="HGD412" s="680"/>
      <c r="HGE412" s="629"/>
      <c r="HGF412" s="499"/>
      <c r="HGG412" s="795"/>
      <c r="HGH412" s="795"/>
      <c r="HGI412" s="795"/>
      <c r="HGJ412" s="795"/>
      <c r="HGK412" s="680"/>
      <c r="HGL412" s="629"/>
      <c r="HGM412" s="499"/>
      <c r="HGN412" s="795"/>
      <c r="HGO412" s="795"/>
      <c r="HGP412" s="795"/>
      <c r="HGQ412" s="795"/>
      <c r="HGR412" s="680"/>
      <c r="HGS412" s="629"/>
      <c r="HGT412" s="499"/>
      <c r="HGU412" s="795"/>
      <c r="HGV412" s="795"/>
      <c r="HGW412" s="795"/>
      <c r="HGX412" s="795"/>
      <c r="HGY412" s="680"/>
      <c r="HGZ412" s="629"/>
      <c r="HHA412" s="499"/>
      <c r="HHB412" s="795"/>
      <c r="HHC412" s="795"/>
      <c r="HHD412" s="795"/>
      <c r="HHE412" s="795"/>
      <c r="HHF412" s="680"/>
      <c r="HHG412" s="629"/>
      <c r="HHH412" s="499"/>
      <c r="HHI412" s="795"/>
      <c r="HHJ412" s="795"/>
      <c r="HHK412" s="795"/>
      <c r="HHL412" s="795"/>
      <c r="HHM412" s="680"/>
      <c r="HHN412" s="629"/>
      <c r="HHO412" s="499"/>
      <c r="HHP412" s="795"/>
      <c r="HHQ412" s="795"/>
      <c r="HHR412" s="795"/>
      <c r="HHS412" s="795"/>
      <c r="HHT412" s="680"/>
      <c r="HHU412" s="629"/>
      <c r="HHV412" s="499"/>
      <c r="HHW412" s="795"/>
      <c r="HHX412" s="795"/>
      <c r="HHY412" s="795"/>
      <c r="HHZ412" s="795"/>
      <c r="HIA412" s="680"/>
      <c r="HIB412" s="629"/>
      <c r="HIC412" s="499"/>
      <c r="HID412" s="795"/>
      <c r="HIE412" s="795"/>
      <c r="HIF412" s="795"/>
      <c r="HIG412" s="795"/>
      <c r="HIH412" s="680"/>
      <c r="HII412" s="629"/>
      <c r="HIJ412" s="499"/>
      <c r="HIK412" s="795"/>
      <c r="HIL412" s="795"/>
      <c r="HIM412" s="795"/>
      <c r="HIN412" s="795"/>
      <c r="HIO412" s="680"/>
      <c r="HIP412" s="629"/>
      <c r="HIQ412" s="499"/>
      <c r="HIR412" s="795"/>
      <c r="HIS412" s="795"/>
      <c r="HIT412" s="795"/>
      <c r="HIU412" s="795"/>
      <c r="HIV412" s="680"/>
      <c r="HIW412" s="629"/>
      <c r="HIX412" s="499"/>
      <c r="HIY412" s="795"/>
      <c r="HIZ412" s="795"/>
      <c r="HJA412" s="795"/>
      <c r="HJB412" s="795"/>
      <c r="HJC412" s="680"/>
      <c r="HJD412" s="629"/>
      <c r="HJE412" s="499"/>
      <c r="HJF412" s="795"/>
      <c r="HJG412" s="795"/>
      <c r="HJH412" s="795"/>
      <c r="HJI412" s="795"/>
      <c r="HJJ412" s="680"/>
      <c r="HJK412" s="629"/>
      <c r="HJL412" s="499"/>
      <c r="HJM412" s="795"/>
      <c r="HJN412" s="795"/>
      <c r="HJO412" s="795"/>
      <c r="HJP412" s="795"/>
      <c r="HJQ412" s="680"/>
      <c r="HJR412" s="629"/>
      <c r="HJS412" s="499"/>
      <c r="HJT412" s="795"/>
      <c r="HJU412" s="795"/>
      <c r="HJV412" s="795"/>
      <c r="HJW412" s="795"/>
      <c r="HJX412" s="680"/>
      <c r="HJY412" s="629"/>
      <c r="HJZ412" s="499"/>
      <c r="HKA412" s="795"/>
      <c r="HKB412" s="795"/>
      <c r="HKC412" s="795"/>
      <c r="HKD412" s="795"/>
      <c r="HKE412" s="680"/>
      <c r="HKF412" s="629"/>
      <c r="HKG412" s="499"/>
      <c r="HKH412" s="795"/>
      <c r="HKI412" s="795"/>
      <c r="HKJ412" s="795"/>
      <c r="HKK412" s="795"/>
      <c r="HKL412" s="680"/>
      <c r="HKM412" s="629"/>
      <c r="HKN412" s="499"/>
      <c r="HKO412" s="795"/>
      <c r="HKP412" s="795"/>
      <c r="HKQ412" s="795"/>
      <c r="HKR412" s="795"/>
      <c r="HKS412" s="680"/>
      <c r="HKT412" s="629"/>
      <c r="HKU412" s="499"/>
      <c r="HKV412" s="795"/>
      <c r="HKW412" s="795"/>
      <c r="HKX412" s="795"/>
      <c r="HKY412" s="795"/>
      <c r="HKZ412" s="680"/>
      <c r="HLA412" s="629"/>
      <c r="HLB412" s="499"/>
      <c r="HLC412" s="795"/>
      <c r="HLD412" s="795"/>
      <c r="HLE412" s="795"/>
      <c r="HLF412" s="795"/>
      <c r="HLG412" s="680"/>
      <c r="HLH412" s="629"/>
      <c r="HLI412" s="499"/>
      <c r="HLJ412" s="795"/>
      <c r="HLK412" s="795"/>
      <c r="HLL412" s="795"/>
      <c r="HLM412" s="795"/>
      <c r="HLN412" s="680"/>
      <c r="HLO412" s="629"/>
      <c r="HLP412" s="499"/>
      <c r="HLQ412" s="795"/>
      <c r="HLR412" s="795"/>
      <c r="HLS412" s="795"/>
      <c r="HLT412" s="795"/>
      <c r="HLU412" s="680"/>
      <c r="HLV412" s="629"/>
      <c r="HLW412" s="499"/>
      <c r="HLX412" s="795"/>
      <c r="HLY412" s="795"/>
      <c r="HLZ412" s="795"/>
      <c r="HMA412" s="795"/>
      <c r="HMB412" s="680"/>
      <c r="HMC412" s="629"/>
      <c r="HMD412" s="499"/>
      <c r="HME412" s="795"/>
      <c r="HMF412" s="795"/>
      <c r="HMG412" s="795"/>
      <c r="HMH412" s="795"/>
      <c r="HMI412" s="680"/>
      <c r="HMJ412" s="629"/>
      <c r="HMK412" s="499"/>
      <c r="HML412" s="795"/>
      <c r="HMM412" s="795"/>
      <c r="HMN412" s="795"/>
      <c r="HMO412" s="795"/>
      <c r="HMP412" s="680"/>
      <c r="HMQ412" s="629"/>
      <c r="HMR412" s="499"/>
      <c r="HMS412" s="795"/>
      <c r="HMT412" s="795"/>
      <c r="HMU412" s="795"/>
      <c r="HMV412" s="795"/>
      <c r="HMW412" s="680"/>
      <c r="HMX412" s="629"/>
      <c r="HMY412" s="499"/>
      <c r="HMZ412" s="795"/>
      <c r="HNA412" s="795"/>
      <c r="HNB412" s="795"/>
      <c r="HNC412" s="795"/>
      <c r="HND412" s="680"/>
      <c r="HNE412" s="629"/>
      <c r="HNF412" s="499"/>
      <c r="HNG412" s="795"/>
      <c r="HNH412" s="795"/>
      <c r="HNI412" s="795"/>
      <c r="HNJ412" s="795"/>
      <c r="HNK412" s="680"/>
      <c r="HNL412" s="629"/>
      <c r="HNM412" s="499"/>
      <c r="HNN412" s="795"/>
      <c r="HNO412" s="795"/>
      <c r="HNP412" s="795"/>
      <c r="HNQ412" s="795"/>
      <c r="HNR412" s="680"/>
      <c r="HNS412" s="629"/>
      <c r="HNT412" s="499"/>
      <c r="HNU412" s="795"/>
      <c r="HNV412" s="795"/>
      <c r="HNW412" s="795"/>
      <c r="HNX412" s="795"/>
      <c r="HNY412" s="680"/>
      <c r="HNZ412" s="629"/>
      <c r="HOA412" s="499"/>
      <c r="HOB412" s="795"/>
      <c r="HOC412" s="795"/>
      <c r="HOD412" s="795"/>
      <c r="HOE412" s="795"/>
      <c r="HOF412" s="680"/>
      <c r="HOG412" s="629"/>
      <c r="HOH412" s="499"/>
      <c r="HOI412" s="795"/>
      <c r="HOJ412" s="795"/>
      <c r="HOK412" s="795"/>
      <c r="HOL412" s="795"/>
      <c r="HOM412" s="680"/>
      <c r="HON412" s="629"/>
      <c r="HOO412" s="499"/>
      <c r="HOP412" s="795"/>
      <c r="HOQ412" s="795"/>
      <c r="HOR412" s="795"/>
      <c r="HOS412" s="795"/>
      <c r="HOT412" s="680"/>
      <c r="HOU412" s="629"/>
      <c r="HOV412" s="499"/>
      <c r="HOW412" s="795"/>
      <c r="HOX412" s="795"/>
      <c r="HOY412" s="795"/>
      <c r="HOZ412" s="795"/>
      <c r="HPA412" s="680"/>
      <c r="HPB412" s="629"/>
      <c r="HPC412" s="499"/>
      <c r="HPD412" s="795"/>
      <c r="HPE412" s="795"/>
      <c r="HPF412" s="795"/>
      <c r="HPG412" s="795"/>
      <c r="HPH412" s="680"/>
      <c r="HPI412" s="629"/>
      <c r="HPJ412" s="499"/>
      <c r="HPK412" s="795"/>
      <c r="HPL412" s="795"/>
      <c r="HPM412" s="795"/>
      <c r="HPN412" s="795"/>
      <c r="HPO412" s="680"/>
      <c r="HPP412" s="629"/>
      <c r="HPQ412" s="499"/>
      <c r="HPR412" s="795"/>
      <c r="HPS412" s="795"/>
      <c r="HPT412" s="795"/>
      <c r="HPU412" s="795"/>
      <c r="HPV412" s="680"/>
      <c r="HPW412" s="629"/>
      <c r="HPX412" s="499"/>
      <c r="HPY412" s="795"/>
      <c r="HPZ412" s="795"/>
      <c r="HQA412" s="795"/>
      <c r="HQB412" s="795"/>
      <c r="HQC412" s="680"/>
      <c r="HQD412" s="629"/>
      <c r="HQE412" s="499"/>
      <c r="HQF412" s="795"/>
      <c r="HQG412" s="795"/>
      <c r="HQH412" s="795"/>
      <c r="HQI412" s="795"/>
      <c r="HQJ412" s="680"/>
      <c r="HQK412" s="629"/>
      <c r="HQL412" s="499"/>
      <c r="HQM412" s="795"/>
      <c r="HQN412" s="795"/>
      <c r="HQO412" s="795"/>
      <c r="HQP412" s="795"/>
      <c r="HQQ412" s="680"/>
      <c r="HQR412" s="629"/>
      <c r="HQS412" s="499"/>
      <c r="HQT412" s="795"/>
      <c r="HQU412" s="795"/>
      <c r="HQV412" s="795"/>
      <c r="HQW412" s="795"/>
      <c r="HQX412" s="680"/>
      <c r="HQY412" s="629"/>
      <c r="HQZ412" s="499"/>
      <c r="HRA412" s="795"/>
      <c r="HRB412" s="795"/>
      <c r="HRC412" s="795"/>
      <c r="HRD412" s="795"/>
      <c r="HRE412" s="680"/>
      <c r="HRF412" s="629"/>
      <c r="HRG412" s="499"/>
      <c r="HRH412" s="795"/>
      <c r="HRI412" s="795"/>
      <c r="HRJ412" s="795"/>
      <c r="HRK412" s="795"/>
      <c r="HRL412" s="680"/>
      <c r="HRM412" s="629"/>
      <c r="HRN412" s="499"/>
      <c r="HRO412" s="795"/>
      <c r="HRP412" s="795"/>
      <c r="HRQ412" s="795"/>
      <c r="HRR412" s="795"/>
      <c r="HRS412" s="680"/>
      <c r="HRT412" s="629"/>
      <c r="HRU412" s="499"/>
      <c r="HRV412" s="795"/>
      <c r="HRW412" s="795"/>
      <c r="HRX412" s="795"/>
      <c r="HRY412" s="795"/>
      <c r="HRZ412" s="680"/>
      <c r="HSA412" s="629"/>
      <c r="HSB412" s="499"/>
      <c r="HSC412" s="795"/>
      <c r="HSD412" s="795"/>
      <c r="HSE412" s="795"/>
      <c r="HSF412" s="795"/>
      <c r="HSG412" s="680"/>
      <c r="HSH412" s="629"/>
      <c r="HSI412" s="499"/>
      <c r="HSJ412" s="795"/>
      <c r="HSK412" s="795"/>
      <c r="HSL412" s="795"/>
      <c r="HSM412" s="795"/>
      <c r="HSN412" s="680"/>
      <c r="HSO412" s="629"/>
      <c r="HSP412" s="499"/>
      <c r="HSQ412" s="795"/>
      <c r="HSR412" s="795"/>
      <c r="HSS412" s="795"/>
      <c r="HST412" s="795"/>
      <c r="HSU412" s="680"/>
      <c r="HSV412" s="629"/>
      <c r="HSW412" s="499"/>
      <c r="HSX412" s="795"/>
      <c r="HSY412" s="795"/>
      <c r="HSZ412" s="795"/>
      <c r="HTA412" s="795"/>
      <c r="HTB412" s="680"/>
      <c r="HTC412" s="629"/>
      <c r="HTD412" s="499"/>
      <c r="HTE412" s="795"/>
      <c r="HTF412" s="795"/>
      <c r="HTG412" s="795"/>
      <c r="HTH412" s="795"/>
      <c r="HTI412" s="680"/>
      <c r="HTJ412" s="629"/>
      <c r="HTK412" s="499"/>
      <c r="HTL412" s="795"/>
      <c r="HTM412" s="795"/>
      <c r="HTN412" s="795"/>
      <c r="HTO412" s="795"/>
      <c r="HTP412" s="680"/>
      <c r="HTQ412" s="629"/>
      <c r="HTR412" s="499"/>
      <c r="HTS412" s="795"/>
      <c r="HTT412" s="795"/>
      <c r="HTU412" s="795"/>
      <c r="HTV412" s="795"/>
      <c r="HTW412" s="680"/>
      <c r="HTX412" s="629"/>
      <c r="HTY412" s="499"/>
      <c r="HTZ412" s="795"/>
      <c r="HUA412" s="795"/>
      <c r="HUB412" s="795"/>
      <c r="HUC412" s="795"/>
      <c r="HUD412" s="680"/>
      <c r="HUE412" s="629"/>
      <c r="HUF412" s="499"/>
      <c r="HUG412" s="795"/>
      <c r="HUH412" s="795"/>
      <c r="HUI412" s="795"/>
      <c r="HUJ412" s="795"/>
      <c r="HUK412" s="680"/>
      <c r="HUL412" s="629"/>
      <c r="HUM412" s="499"/>
      <c r="HUN412" s="795"/>
      <c r="HUO412" s="795"/>
      <c r="HUP412" s="795"/>
      <c r="HUQ412" s="795"/>
      <c r="HUR412" s="680"/>
      <c r="HUS412" s="629"/>
      <c r="HUT412" s="499"/>
      <c r="HUU412" s="795"/>
      <c r="HUV412" s="795"/>
      <c r="HUW412" s="795"/>
      <c r="HUX412" s="795"/>
      <c r="HUY412" s="680"/>
      <c r="HUZ412" s="629"/>
      <c r="HVA412" s="499"/>
      <c r="HVB412" s="795"/>
      <c r="HVC412" s="795"/>
      <c r="HVD412" s="795"/>
      <c r="HVE412" s="795"/>
      <c r="HVF412" s="680"/>
      <c r="HVG412" s="629"/>
      <c r="HVH412" s="499"/>
      <c r="HVI412" s="795"/>
      <c r="HVJ412" s="795"/>
      <c r="HVK412" s="795"/>
      <c r="HVL412" s="795"/>
      <c r="HVM412" s="680"/>
      <c r="HVN412" s="629"/>
      <c r="HVO412" s="499"/>
      <c r="HVP412" s="795"/>
      <c r="HVQ412" s="795"/>
      <c r="HVR412" s="795"/>
      <c r="HVS412" s="795"/>
      <c r="HVT412" s="680"/>
      <c r="HVU412" s="629"/>
      <c r="HVV412" s="499"/>
      <c r="HVW412" s="795"/>
      <c r="HVX412" s="795"/>
      <c r="HVY412" s="795"/>
      <c r="HVZ412" s="795"/>
      <c r="HWA412" s="680"/>
      <c r="HWB412" s="629"/>
      <c r="HWC412" s="499"/>
      <c r="HWD412" s="795"/>
      <c r="HWE412" s="795"/>
      <c r="HWF412" s="795"/>
      <c r="HWG412" s="795"/>
      <c r="HWH412" s="680"/>
      <c r="HWI412" s="629"/>
      <c r="HWJ412" s="499"/>
      <c r="HWK412" s="795"/>
      <c r="HWL412" s="795"/>
      <c r="HWM412" s="795"/>
      <c r="HWN412" s="795"/>
      <c r="HWO412" s="680"/>
      <c r="HWP412" s="629"/>
      <c r="HWQ412" s="499"/>
      <c r="HWR412" s="795"/>
      <c r="HWS412" s="795"/>
      <c r="HWT412" s="795"/>
      <c r="HWU412" s="795"/>
      <c r="HWV412" s="680"/>
      <c r="HWW412" s="629"/>
      <c r="HWX412" s="499"/>
      <c r="HWY412" s="795"/>
      <c r="HWZ412" s="795"/>
      <c r="HXA412" s="795"/>
      <c r="HXB412" s="795"/>
      <c r="HXC412" s="680"/>
      <c r="HXD412" s="629"/>
      <c r="HXE412" s="499"/>
      <c r="HXF412" s="795"/>
      <c r="HXG412" s="795"/>
      <c r="HXH412" s="795"/>
      <c r="HXI412" s="795"/>
      <c r="HXJ412" s="680"/>
      <c r="HXK412" s="629"/>
      <c r="HXL412" s="499"/>
      <c r="HXM412" s="795"/>
      <c r="HXN412" s="795"/>
      <c r="HXO412" s="795"/>
      <c r="HXP412" s="795"/>
      <c r="HXQ412" s="680"/>
      <c r="HXR412" s="629"/>
      <c r="HXS412" s="499"/>
      <c r="HXT412" s="795"/>
      <c r="HXU412" s="795"/>
      <c r="HXV412" s="795"/>
      <c r="HXW412" s="795"/>
      <c r="HXX412" s="680"/>
      <c r="HXY412" s="629"/>
      <c r="HXZ412" s="499"/>
      <c r="HYA412" s="795"/>
      <c r="HYB412" s="795"/>
      <c r="HYC412" s="795"/>
      <c r="HYD412" s="795"/>
      <c r="HYE412" s="680"/>
      <c r="HYF412" s="629"/>
      <c r="HYG412" s="499"/>
      <c r="HYH412" s="795"/>
      <c r="HYI412" s="795"/>
      <c r="HYJ412" s="795"/>
      <c r="HYK412" s="795"/>
      <c r="HYL412" s="680"/>
      <c r="HYM412" s="629"/>
      <c r="HYN412" s="499"/>
      <c r="HYO412" s="795"/>
      <c r="HYP412" s="795"/>
      <c r="HYQ412" s="795"/>
      <c r="HYR412" s="795"/>
      <c r="HYS412" s="680"/>
      <c r="HYT412" s="629"/>
      <c r="HYU412" s="499"/>
      <c r="HYV412" s="795"/>
      <c r="HYW412" s="795"/>
      <c r="HYX412" s="795"/>
      <c r="HYY412" s="795"/>
      <c r="HYZ412" s="680"/>
      <c r="HZA412" s="629"/>
      <c r="HZB412" s="499"/>
      <c r="HZC412" s="795"/>
      <c r="HZD412" s="795"/>
      <c r="HZE412" s="795"/>
      <c r="HZF412" s="795"/>
      <c r="HZG412" s="680"/>
      <c r="HZH412" s="629"/>
      <c r="HZI412" s="499"/>
      <c r="HZJ412" s="795"/>
      <c r="HZK412" s="795"/>
      <c r="HZL412" s="795"/>
      <c r="HZM412" s="795"/>
      <c r="HZN412" s="680"/>
      <c r="HZO412" s="629"/>
      <c r="HZP412" s="499"/>
      <c r="HZQ412" s="795"/>
      <c r="HZR412" s="795"/>
      <c r="HZS412" s="795"/>
      <c r="HZT412" s="795"/>
      <c r="HZU412" s="680"/>
      <c r="HZV412" s="629"/>
      <c r="HZW412" s="499"/>
      <c r="HZX412" s="795"/>
      <c r="HZY412" s="795"/>
      <c r="HZZ412" s="795"/>
      <c r="IAA412" s="795"/>
      <c r="IAB412" s="680"/>
      <c r="IAC412" s="629"/>
      <c r="IAD412" s="499"/>
      <c r="IAE412" s="795"/>
      <c r="IAF412" s="795"/>
      <c r="IAG412" s="795"/>
      <c r="IAH412" s="795"/>
      <c r="IAI412" s="680"/>
      <c r="IAJ412" s="629"/>
      <c r="IAK412" s="499"/>
      <c r="IAL412" s="795"/>
      <c r="IAM412" s="795"/>
      <c r="IAN412" s="795"/>
      <c r="IAO412" s="795"/>
      <c r="IAP412" s="680"/>
      <c r="IAQ412" s="629"/>
      <c r="IAR412" s="499"/>
      <c r="IAS412" s="795"/>
      <c r="IAT412" s="795"/>
      <c r="IAU412" s="795"/>
      <c r="IAV412" s="795"/>
      <c r="IAW412" s="680"/>
      <c r="IAX412" s="629"/>
      <c r="IAY412" s="499"/>
      <c r="IAZ412" s="795"/>
      <c r="IBA412" s="795"/>
      <c r="IBB412" s="795"/>
      <c r="IBC412" s="795"/>
      <c r="IBD412" s="680"/>
      <c r="IBE412" s="629"/>
      <c r="IBF412" s="499"/>
      <c r="IBG412" s="795"/>
      <c r="IBH412" s="795"/>
      <c r="IBI412" s="795"/>
      <c r="IBJ412" s="795"/>
      <c r="IBK412" s="680"/>
      <c r="IBL412" s="629"/>
      <c r="IBM412" s="499"/>
      <c r="IBN412" s="795"/>
      <c r="IBO412" s="795"/>
      <c r="IBP412" s="795"/>
      <c r="IBQ412" s="795"/>
      <c r="IBR412" s="680"/>
      <c r="IBS412" s="629"/>
      <c r="IBT412" s="499"/>
      <c r="IBU412" s="795"/>
      <c r="IBV412" s="795"/>
      <c r="IBW412" s="795"/>
      <c r="IBX412" s="795"/>
      <c r="IBY412" s="680"/>
      <c r="IBZ412" s="629"/>
      <c r="ICA412" s="499"/>
      <c r="ICB412" s="795"/>
      <c r="ICC412" s="795"/>
      <c r="ICD412" s="795"/>
      <c r="ICE412" s="795"/>
      <c r="ICF412" s="680"/>
      <c r="ICG412" s="629"/>
      <c r="ICH412" s="499"/>
      <c r="ICI412" s="795"/>
      <c r="ICJ412" s="795"/>
      <c r="ICK412" s="795"/>
      <c r="ICL412" s="795"/>
      <c r="ICM412" s="680"/>
      <c r="ICN412" s="629"/>
      <c r="ICO412" s="499"/>
      <c r="ICP412" s="795"/>
      <c r="ICQ412" s="795"/>
      <c r="ICR412" s="795"/>
      <c r="ICS412" s="795"/>
      <c r="ICT412" s="680"/>
      <c r="ICU412" s="629"/>
      <c r="ICV412" s="499"/>
      <c r="ICW412" s="795"/>
      <c r="ICX412" s="795"/>
      <c r="ICY412" s="795"/>
      <c r="ICZ412" s="795"/>
      <c r="IDA412" s="680"/>
      <c r="IDB412" s="629"/>
      <c r="IDC412" s="499"/>
      <c r="IDD412" s="795"/>
      <c r="IDE412" s="795"/>
      <c r="IDF412" s="795"/>
      <c r="IDG412" s="795"/>
      <c r="IDH412" s="680"/>
      <c r="IDI412" s="629"/>
      <c r="IDJ412" s="499"/>
      <c r="IDK412" s="795"/>
      <c r="IDL412" s="795"/>
      <c r="IDM412" s="795"/>
      <c r="IDN412" s="795"/>
      <c r="IDO412" s="680"/>
      <c r="IDP412" s="629"/>
      <c r="IDQ412" s="499"/>
      <c r="IDR412" s="795"/>
      <c r="IDS412" s="795"/>
      <c r="IDT412" s="795"/>
      <c r="IDU412" s="795"/>
      <c r="IDV412" s="680"/>
      <c r="IDW412" s="629"/>
      <c r="IDX412" s="499"/>
      <c r="IDY412" s="795"/>
      <c r="IDZ412" s="795"/>
      <c r="IEA412" s="795"/>
      <c r="IEB412" s="795"/>
      <c r="IEC412" s="680"/>
      <c r="IED412" s="629"/>
      <c r="IEE412" s="499"/>
      <c r="IEF412" s="795"/>
      <c r="IEG412" s="795"/>
      <c r="IEH412" s="795"/>
      <c r="IEI412" s="795"/>
      <c r="IEJ412" s="680"/>
      <c r="IEK412" s="629"/>
      <c r="IEL412" s="499"/>
      <c r="IEM412" s="795"/>
      <c r="IEN412" s="795"/>
      <c r="IEO412" s="795"/>
      <c r="IEP412" s="795"/>
      <c r="IEQ412" s="680"/>
      <c r="IER412" s="629"/>
      <c r="IES412" s="499"/>
      <c r="IET412" s="795"/>
      <c r="IEU412" s="795"/>
      <c r="IEV412" s="795"/>
      <c r="IEW412" s="795"/>
      <c r="IEX412" s="680"/>
      <c r="IEY412" s="629"/>
      <c r="IEZ412" s="499"/>
      <c r="IFA412" s="795"/>
      <c r="IFB412" s="795"/>
      <c r="IFC412" s="795"/>
      <c r="IFD412" s="795"/>
      <c r="IFE412" s="680"/>
      <c r="IFF412" s="629"/>
      <c r="IFG412" s="499"/>
      <c r="IFH412" s="795"/>
      <c r="IFI412" s="795"/>
      <c r="IFJ412" s="795"/>
      <c r="IFK412" s="795"/>
      <c r="IFL412" s="680"/>
      <c r="IFM412" s="629"/>
      <c r="IFN412" s="499"/>
      <c r="IFO412" s="795"/>
      <c r="IFP412" s="795"/>
      <c r="IFQ412" s="795"/>
      <c r="IFR412" s="795"/>
      <c r="IFS412" s="680"/>
      <c r="IFT412" s="629"/>
      <c r="IFU412" s="499"/>
      <c r="IFV412" s="795"/>
      <c r="IFW412" s="795"/>
      <c r="IFX412" s="795"/>
      <c r="IFY412" s="795"/>
      <c r="IFZ412" s="680"/>
      <c r="IGA412" s="629"/>
      <c r="IGB412" s="499"/>
      <c r="IGC412" s="795"/>
      <c r="IGD412" s="795"/>
      <c r="IGE412" s="795"/>
      <c r="IGF412" s="795"/>
      <c r="IGG412" s="680"/>
      <c r="IGH412" s="629"/>
      <c r="IGI412" s="499"/>
      <c r="IGJ412" s="795"/>
      <c r="IGK412" s="795"/>
      <c r="IGL412" s="795"/>
      <c r="IGM412" s="795"/>
      <c r="IGN412" s="680"/>
      <c r="IGO412" s="629"/>
      <c r="IGP412" s="499"/>
      <c r="IGQ412" s="795"/>
      <c r="IGR412" s="795"/>
      <c r="IGS412" s="795"/>
      <c r="IGT412" s="795"/>
      <c r="IGU412" s="680"/>
      <c r="IGV412" s="629"/>
      <c r="IGW412" s="499"/>
      <c r="IGX412" s="795"/>
      <c r="IGY412" s="795"/>
      <c r="IGZ412" s="795"/>
      <c r="IHA412" s="795"/>
      <c r="IHB412" s="680"/>
      <c r="IHC412" s="629"/>
      <c r="IHD412" s="499"/>
      <c r="IHE412" s="795"/>
      <c r="IHF412" s="795"/>
      <c r="IHG412" s="795"/>
      <c r="IHH412" s="795"/>
      <c r="IHI412" s="680"/>
      <c r="IHJ412" s="629"/>
      <c r="IHK412" s="499"/>
      <c r="IHL412" s="795"/>
      <c r="IHM412" s="795"/>
      <c r="IHN412" s="795"/>
      <c r="IHO412" s="795"/>
      <c r="IHP412" s="680"/>
      <c r="IHQ412" s="629"/>
      <c r="IHR412" s="499"/>
      <c r="IHS412" s="795"/>
      <c r="IHT412" s="795"/>
      <c r="IHU412" s="795"/>
      <c r="IHV412" s="795"/>
      <c r="IHW412" s="680"/>
      <c r="IHX412" s="629"/>
      <c r="IHY412" s="499"/>
      <c r="IHZ412" s="795"/>
      <c r="IIA412" s="795"/>
      <c r="IIB412" s="795"/>
      <c r="IIC412" s="795"/>
      <c r="IID412" s="680"/>
      <c r="IIE412" s="629"/>
      <c r="IIF412" s="499"/>
      <c r="IIG412" s="795"/>
      <c r="IIH412" s="795"/>
      <c r="III412" s="795"/>
      <c r="IIJ412" s="795"/>
      <c r="IIK412" s="680"/>
      <c r="IIL412" s="629"/>
      <c r="IIM412" s="499"/>
      <c r="IIN412" s="795"/>
      <c r="IIO412" s="795"/>
      <c r="IIP412" s="795"/>
      <c r="IIQ412" s="795"/>
      <c r="IIR412" s="680"/>
      <c r="IIS412" s="629"/>
      <c r="IIT412" s="499"/>
      <c r="IIU412" s="795"/>
      <c r="IIV412" s="795"/>
      <c r="IIW412" s="795"/>
      <c r="IIX412" s="795"/>
      <c r="IIY412" s="680"/>
      <c r="IIZ412" s="629"/>
      <c r="IJA412" s="499"/>
      <c r="IJB412" s="795"/>
      <c r="IJC412" s="795"/>
      <c r="IJD412" s="795"/>
      <c r="IJE412" s="795"/>
      <c r="IJF412" s="680"/>
      <c r="IJG412" s="629"/>
      <c r="IJH412" s="499"/>
      <c r="IJI412" s="795"/>
      <c r="IJJ412" s="795"/>
      <c r="IJK412" s="795"/>
      <c r="IJL412" s="795"/>
      <c r="IJM412" s="680"/>
      <c r="IJN412" s="629"/>
      <c r="IJO412" s="499"/>
      <c r="IJP412" s="795"/>
      <c r="IJQ412" s="795"/>
      <c r="IJR412" s="795"/>
      <c r="IJS412" s="795"/>
      <c r="IJT412" s="680"/>
      <c r="IJU412" s="629"/>
      <c r="IJV412" s="499"/>
      <c r="IJW412" s="795"/>
      <c r="IJX412" s="795"/>
      <c r="IJY412" s="795"/>
      <c r="IJZ412" s="795"/>
      <c r="IKA412" s="680"/>
      <c r="IKB412" s="629"/>
      <c r="IKC412" s="499"/>
      <c r="IKD412" s="795"/>
      <c r="IKE412" s="795"/>
      <c r="IKF412" s="795"/>
      <c r="IKG412" s="795"/>
      <c r="IKH412" s="680"/>
      <c r="IKI412" s="629"/>
      <c r="IKJ412" s="499"/>
      <c r="IKK412" s="795"/>
      <c r="IKL412" s="795"/>
      <c r="IKM412" s="795"/>
      <c r="IKN412" s="795"/>
      <c r="IKO412" s="680"/>
      <c r="IKP412" s="629"/>
      <c r="IKQ412" s="499"/>
      <c r="IKR412" s="795"/>
      <c r="IKS412" s="795"/>
      <c r="IKT412" s="795"/>
      <c r="IKU412" s="795"/>
      <c r="IKV412" s="680"/>
      <c r="IKW412" s="629"/>
      <c r="IKX412" s="499"/>
      <c r="IKY412" s="795"/>
      <c r="IKZ412" s="795"/>
      <c r="ILA412" s="795"/>
      <c r="ILB412" s="795"/>
      <c r="ILC412" s="680"/>
      <c r="ILD412" s="629"/>
      <c r="ILE412" s="499"/>
      <c r="ILF412" s="795"/>
      <c r="ILG412" s="795"/>
      <c r="ILH412" s="795"/>
      <c r="ILI412" s="795"/>
      <c r="ILJ412" s="680"/>
      <c r="ILK412" s="629"/>
      <c r="ILL412" s="499"/>
      <c r="ILM412" s="795"/>
      <c r="ILN412" s="795"/>
      <c r="ILO412" s="795"/>
      <c r="ILP412" s="795"/>
      <c r="ILQ412" s="680"/>
      <c r="ILR412" s="629"/>
      <c r="ILS412" s="499"/>
      <c r="ILT412" s="795"/>
      <c r="ILU412" s="795"/>
      <c r="ILV412" s="795"/>
      <c r="ILW412" s="795"/>
      <c r="ILX412" s="680"/>
      <c r="ILY412" s="629"/>
      <c r="ILZ412" s="499"/>
      <c r="IMA412" s="795"/>
      <c r="IMB412" s="795"/>
      <c r="IMC412" s="795"/>
      <c r="IMD412" s="795"/>
      <c r="IME412" s="680"/>
      <c r="IMF412" s="629"/>
      <c r="IMG412" s="499"/>
      <c r="IMH412" s="795"/>
      <c r="IMI412" s="795"/>
      <c r="IMJ412" s="795"/>
      <c r="IMK412" s="795"/>
      <c r="IML412" s="680"/>
      <c r="IMM412" s="629"/>
      <c r="IMN412" s="499"/>
      <c r="IMO412" s="795"/>
      <c r="IMP412" s="795"/>
      <c r="IMQ412" s="795"/>
      <c r="IMR412" s="795"/>
      <c r="IMS412" s="680"/>
      <c r="IMT412" s="629"/>
      <c r="IMU412" s="499"/>
      <c r="IMV412" s="795"/>
      <c r="IMW412" s="795"/>
      <c r="IMX412" s="795"/>
      <c r="IMY412" s="795"/>
      <c r="IMZ412" s="680"/>
      <c r="INA412" s="629"/>
      <c r="INB412" s="499"/>
      <c r="INC412" s="795"/>
      <c r="IND412" s="795"/>
      <c r="INE412" s="795"/>
      <c r="INF412" s="795"/>
      <c r="ING412" s="680"/>
      <c r="INH412" s="629"/>
      <c r="INI412" s="499"/>
      <c r="INJ412" s="795"/>
      <c r="INK412" s="795"/>
      <c r="INL412" s="795"/>
      <c r="INM412" s="795"/>
      <c r="INN412" s="680"/>
      <c r="INO412" s="629"/>
      <c r="INP412" s="499"/>
      <c r="INQ412" s="795"/>
      <c r="INR412" s="795"/>
      <c r="INS412" s="795"/>
      <c r="INT412" s="795"/>
      <c r="INU412" s="680"/>
      <c r="INV412" s="629"/>
      <c r="INW412" s="499"/>
      <c r="INX412" s="795"/>
      <c r="INY412" s="795"/>
      <c r="INZ412" s="795"/>
      <c r="IOA412" s="795"/>
      <c r="IOB412" s="680"/>
      <c r="IOC412" s="629"/>
      <c r="IOD412" s="499"/>
      <c r="IOE412" s="795"/>
      <c r="IOF412" s="795"/>
      <c r="IOG412" s="795"/>
      <c r="IOH412" s="795"/>
      <c r="IOI412" s="680"/>
      <c r="IOJ412" s="629"/>
      <c r="IOK412" s="499"/>
      <c r="IOL412" s="795"/>
      <c r="IOM412" s="795"/>
      <c r="ION412" s="795"/>
      <c r="IOO412" s="795"/>
      <c r="IOP412" s="680"/>
      <c r="IOQ412" s="629"/>
      <c r="IOR412" s="499"/>
      <c r="IOS412" s="795"/>
      <c r="IOT412" s="795"/>
      <c r="IOU412" s="795"/>
      <c r="IOV412" s="795"/>
      <c r="IOW412" s="680"/>
      <c r="IOX412" s="629"/>
      <c r="IOY412" s="499"/>
      <c r="IOZ412" s="795"/>
      <c r="IPA412" s="795"/>
      <c r="IPB412" s="795"/>
      <c r="IPC412" s="795"/>
      <c r="IPD412" s="680"/>
      <c r="IPE412" s="629"/>
      <c r="IPF412" s="499"/>
      <c r="IPG412" s="795"/>
      <c r="IPH412" s="795"/>
      <c r="IPI412" s="795"/>
      <c r="IPJ412" s="795"/>
      <c r="IPK412" s="680"/>
      <c r="IPL412" s="629"/>
      <c r="IPM412" s="499"/>
      <c r="IPN412" s="795"/>
      <c r="IPO412" s="795"/>
      <c r="IPP412" s="795"/>
      <c r="IPQ412" s="795"/>
      <c r="IPR412" s="680"/>
      <c r="IPS412" s="629"/>
      <c r="IPT412" s="499"/>
      <c r="IPU412" s="795"/>
      <c r="IPV412" s="795"/>
      <c r="IPW412" s="795"/>
      <c r="IPX412" s="795"/>
      <c r="IPY412" s="680"/>
      <c r="IPZ412" s="629"/>
      <c r="IQA412" s="499"/>
      <c r="IQB412" s="795"/>
      <c r="IQC412" s="795"/>
      <c r="IQD412" s="795"/>
      <c r="IQE412" s="795"/>
      <c r="IQF412" s="680"/>
      <c r="IQG412" s="629"/>
      <c r="IQH412" s="499"/>
      <c r="IQI412" s="795"/>
      <c r="IQJ412" s="795"/>
      <c r="IQK412" s="795"/>
      <c r="IQL412" s="795"/>
      <c r="IQM412" s="680"/>
      <c r="IQN412" s="629"/>
      <c r="IQO412" s="499"/>
      <c r="IQP412" s="795"/>
      <c r="IQQ412" s="795"/>
      <c r="IQR412" s="795"/>
      <c r="IQS412" s="795"/>
      <c r="IQT412" s="680"/>
      <c r="IQU412" s="629"/>
      <c r="IQV412" s="499"/>
      <c r="IQW412" s="795"/>
      <c r="IQX412" s="795"/>
      <c r="IQY412" s="795"/>
      <c r="IQZ412" s="795"/>
      <c r="IRA412" s="680"/>
      <c r="IRB412" s="629"/>
      <c r="IRC412" s="499"/>
      <c r="IRD412" s="795"/>
      <c r="IRE412" s="795"/>
      <c r="IRF412" s="795"/>
      <c r="IRG412" s="795"/>
      <c r="IRH412" s="680"/>
      <c r="IRI412" s="629"/>
      <c r="IRJ412" s="499"/>
      <c r="IRK412" s="795"/>
      <c r="IRL412" s="795"/>
      <c r="IRM412" s="795"/>
      <c r="IRN412" s="795"/>
      <c r="IRO412" s="680"/>
      <c r="IRP412" s="629"/>
      <c r="IRQ412" s="499"/>
      <c r="IRR412" s="795"/>
      <c r="IRS412" s="795"/>
      <c r="IRT412" s="795"/>
      <c r="IRU412" s="795"/>
      <c r="IRV412" s="680"/>
      <c r="IRW412" s="629"/>
      <c r="IRX412" s="499"/>
      <c r="IRY412" s="795"/>
      <c r="IRZ412" s="795"/>
      <c r="ISA412" s="795"/>
      <c r="ISB412" s="795"/>
      <c r="ISC412" s="680"/>
      <c r="ISD412" s="629"/>
      <c r="ISE412" s="499"/>
      <c r="ISF412" s="795"/>
      <c r="ISG412" s="795"/>
      <c r="ISH412" s="795"/>
      <c r="ISI412" s="795"/>
      <c r="ISJ412" s="680"/>
      <c r="ISK412" s="629"/>
      <c r="ISL412" s="499"/>
      <c r="ISM412" s="795"/>
      <c r="ISN412" s="795"/>
      <c r="ISO412" s="795"/>
      <c r="ISP412" s="795"/>
      <c r="ISQ412" s="680"/>
      <c r="ISR412" s="629"/>
      <c r="ISS412" s="499"/>
      <c r="IST412" s="795"/>
      <c r="ISU412" s="795"/>
      <c r="ISV412" s="795"/>
      <c r="ISW412" s="795"/>
      <c r="ISX412" s="680"/>
      <c r="ISY412" s="629"/>
      <c r="ISZ412" s="499"/>
      <c r="ITA412" s="795"/>
      <c r="ITB412" s="795"/>
      <c r="ITC412" s="795"/>
      <c r="ITD412" s="795"/>
      <c r="ITE412" s="680"/>
      <c r="ITF412" s="629"/>
      <c r="ITG412" s="499"/>
      <c r="ITH412" s="795"/>
      <c r="ITI412" s="795"/>
      <c r="ITJ412" s="795"/>
      <c r="ITK412" s="795"/>
      <c r="ITL412" s="680"/>
      <c r="ITM412" s="629"/>
      <c r="ITN412" s="499"/>
      <c r="ITO412" s="795"/>
      <c r="ITP412" s="795"/>
      <c r="ITQ412" s="795"/>
      <c r="ITR412" s="795"/>
      <c r="ITS412" s="680"/>
      <c r="ITT412" s="629"/>
      <c r="ITU412" s="499"/>
      <c r="ITV412" s="795"/>
      <c r="ITW412" s="795"/>
      <c r="ITX412" s="795"/>
      <c r="ITY412" s="795"/>
      <c r="ITZ412" s="680"/>
      <c r="IUA412" s="629"/>
      <c r="IUB412" s="499"/>
      <c r="IUC412" s="795"/>
      <c r="IUD412" s="795"/>
      <c r="IUE412" s="795"/>
      <c r="IUF412" s="795"/>
      <c r="IUG412" s="680"/>
      <c r="IUH412" s="629"/>
      <c r="IUI412" s="499"/>
      <c r="IUJ412" s="795"/>
      <c r="IUK412" s="795"/>
      <c r="IUL412" s="795"/>
      <c r="IUM412" s="795"/>
      <c r="IUN412" s="680"/>
      <c r="IUO412" s="629"/>
      <c r="IUP412" s="499"/>
      <c r="IUQ412" s="795"/>
      <c r="IUR412" s="795"/>
      <c r="IUS412" s="795"/>
      <c r="IUT412" s="795"/>
      <c r="IUU412" s="680"/>
      <c r="IUV412" s="629"/>
      <c r="IUW412" s="499"/>
      <c r="IUX412" s="795"/>
      <c r="IUY412" s="795"/>
      <c r="IUZ412" s="795"/>
      <c r="IVA412" s="795"/>
      <c r="IVB412" s="680"/>
      <c r="IVC412" s="629"/>
      <c r="IVD412" s="499"/>
      <c r="IVE412" s="795"/>
      <c r="IVF412" s="795"/>
      <c r="IVG412" s="795"/>
      <c r="IVH412" s="795"/>
      <c r="IVI412" s="680"/>
      <c r="IVJ412" s="629"/>
      <c r="IVK412" s="499"/>
      <c r="IVL412" s="795"/>
      <c r="IVM412" s="795"/>
      <c r="IVN412" s="795"/>
      <c r="IVO412" s="795"/>
      <c r="IVP412" s="680"/>
      <c r="IVQ412" s="629"/>
      <c r="IVR412" s="499"/>
      <c r="IVS412" s="795"/>
      <c r="IVT412" s="795"/>
      <c r="IVU412" s="795"/>
      <c r="IVV412" s="795"/>
      <c r="IVW412" s="680"/>
      <c r="IVX412" s="629"/>
      <c r="IVY412" s="499"/>
      <c r="IVZ412" s="795"/>
      <c r="IWA412" s="795"/>
      <c r="IWB412" s="795"/>
      <c r="IWC412" s="795"/>
      <c r="IWD412" s="680"/>
      <c r="IWE412" s="629"/>
      <c r="IWF412" s="499"/>
      <c r="IWG412" s="795"/>
      <c r="IWH412" s="795"/>
      <c r="IWI412" s="795"/>
      <c r="IWJ412" s="795"/>
      <c r="IWK412" s="680"/>
      <c r="IWL412" s="629"/>
      <c r="IWM412" s="499"/>
      <c r="IWN412" s="795"/>
      <c r="IWO412" s="795"/>
      <c r="IWP412" s="795"/>
      <c r="IWQ412" s="795"/>
      <c r="IWR412" s="680"/>
      <c r="IWS412" s="629"/>
      <c r="IWT412" s="499"/>
      <c r="IWU412" s="795"/>
      <c r="IWV412" s="795"/>
      <c r="IWW412" s="795"/>
      <c r="IWX412" s="795"/>
      <c r="IWY412" s="680"/>
      <c r="IWZ412" s="629"/>
      <c r="IXA412" s="499"/>
      <c r="IXB412" s="795"/>
      <c r="IXC412" s="795"/>
      <c r="IXD412" s="795"/>
      <c r="IXE412" s="795"/>
      <c r="IXF412" s="680"/>
      <c r="IXG412" s="629"/>
      <c r="IXH412" s="499"/>
      <c r="IXI412" s="795"/>
      <c r="IXJ412" s="795"/>
      <c r="IXK412" s="795"/>
      <c r="IXL412" s="795"/>
      <c r="IXM412" s="680"/>
      <c r="IXN412" s="629"/>
      <c r="IXO412" s="499"/>
      <c r="IXP412" s="795"/>
      <c r="IXQ412" s="795"/>
      <c r="IXR412" s="795"/>
      <c r="IXS412" s="795"/>
      <c r="IXT412" s="680"/>
      <c r="IXU412" s="629"/>
      <c r="IXV412" s="499"/>
      <c r="IXW412" s="795"/>
      <c r="IXX412" s="795"/>
      <c r="IXY412" s="795"/>
      <c r="IXZ412" s="795"/>
      <c r="IYA412" s="680"/>
      <c r="IYB412" s="629"/>
      <c r="IYC412" s="499"/>
      <c r="IYD412" s="795"/>
      <c r="IYE412" s="795"/>
      <c r="IYF412" s="795"/>
      <c r="IYG412" s="795"/>
      <c r="IYH412" s="680"/>
      <c r="IYI412" s="629"/>
      <c r="IYJ412" s="499"/>
      <c r="IYK412" s="795"/>
      <c r="IYL412" s="795"/>
      <c r="IYM412" s="795"/>
      <c r="IYN412" s="795"/>
      <c r="IYO412" s="680"/>
      <c r="IYP412" s="629"/>
      <c r="IYQ412" s="499"/>
      <c r="IYR412" s="795"/>
      <c r="IYS412" s="795"/>
      <c r="IYT412" s="795"/>
      <c r="IYU412" s="795"/>
      <c r="IYV412" s="680"/>
      <c r="IYW412" s="629"/>
      <c r="IYX412" s="499"/>
      <c r="IYY412" s="795"/>
      <c r="IYZ412" s="795"/>
      <c r="IZA412" s="795"/>
      <c r="IZB412" s="795"/>
      <c r="IZC412" s="680"/>
      <c r="IZD412" s="629"/>
      <c r="IZE412" s="499"/>
      <c r="IZF412" s="795"/>
      <c r="IZG412" s="795"/>
      <c r="IZH412" s="795"/>
      <c r="IZI412" s="795"/>
      <c r="IZJ412" s="680"/>
      <c r="IZK412" s="629"/>
      <c r="IZL412" s="499"/>
      <c r="IZM412" s="795"/>
      <c r="IZN412" s="795"/>
      <c r="IZO412" s="795"/>
      <c r="IZP412" s="795"/>
      <c r="IZQ412" s="680"/>
      <c r="IZR412" s="629"/>
      <c r="IZS412" s="499"/>
      <c r="IZT412" s="795"/>
      <c r="IZU412" s="795"/>
      <c r="IZV412" s="795"/>
      <c r="IZW412" s="795"/>
      <c r="IZX412" s="680"/>
      <c r="IZY412" s="629"/>
      <c r="IZZ412" s="499"/>
      <c r="JAA412" s="795"/>
      <c r="JAB412" s="795"/>
      <c r="JAC412" s="795"/>
      <c r="JAD412" s="795"/>
      <c r="JAE412" s="680"/>
      <c r="JAF412" s="629"/>
      <c r="JAG412" s="499"/>
      <c r="JAH412" s="795"/>
      <c r="JAI412" s="795"/>
      <c r="JAJ412" s="795"/>
      <c r="JAK412" s="795"/>
      <c r="JAL412" s="680"/>
      <c r="JAM412" s="629"/>
      <c r="JAN412" s="499"/>
      <c r="JAO412" s="795"/>
      <c r="JAP412" s="795"/>
      <c r="JAQ412" s="795"/>
      <c r="JAR412" s="795"/>
      <c r="JAS412" s="680"/>
      <c r="JAT412" s="629"/>
      <c r="JAU412" s="499"/>
      <c r="JAV412" s="795"/>
      <c r="JAW412" s="795"/>
      <c r="JAX412" s="795"/>
      <c r="JAY412" s="795"/>
      <c r="JAZ412" s="680"/>
      <c r="JBA412" s="629"/>
      <c r="JBB412" s="499"/>
      <c r="JBC412" s="795"/>
      <c r="JBD412" s="795"/>
      <c r="JBE412" s="795"/>
      <c r="JBF412" s="795"/>
      <c r="JBG412" s="680"/>
      <c r="JBH412" s="629"/>
      <c r="JBI412" s="499"/>
      <c r="JBJ412" s="795"/>
      <c r="JBK412" s="795"/>
      <c r="JBL412" s="795"/>
      <c r="JBM412" s="795"/>
      <c r="JBN412" s="680"/>
      <c r="JBO412" s="629"/>
      <c r="JBP412" s="499"/>
      <c r="JBQ412" s="795"/>
      <c r="JBR412" s="795"/>
      <c r="JBS412" s="795"/>
      <c r="JBT412" s="795"/>
      <c r="JBU412" s="680"/>
      <c r="JBV412" s="629"/>
      <c r="JBW412" s="499"/>
      <c r="JBX412" s="795"/>
      <c r="JBY412" s="795"/>
      <c r="JBZ412" s="795"/>
      <c r="JCA412" s="795"/>
      <c r="JCB412" s="680"/>
      <c r="JCC412" s="629"/>
      <c r="JCD412" s="499"/>
      <c r="JCE412" s="795"/>
      <c r="JCF412" s="795"/>
      <c r="JCG412" s="795"/>
      <c r="JCH412" s="795"/>
      <c r="JCI412" s="680"/>
      <c r="JCJ412" s="629"/>
      <c r="JCK412" s="499"/>
      <c r="JCL412" s="795"/>
      <c r="JCM412" s="795"/>
      <c r="JCN412" s="795"/>
      <c r="JCO412" s="795"/>
      <c r="JCP412" s="680"/>
      <c r="JCQ412" s="629"/>
      <c r="JCR412" s="499"/>
      <c r="JCS412" s="795"/>
      <c r="JCT412" s="795"/>
      <c r="JCU412" s="795"/>
      <c r="JCV412" s="795"/>
      <c r="JCW412" s="680"/>
      <c r="JCX412" s="629"/>
      <c r="JCY412" s="499"/>
      <c r="JCZ412" s="795"/>
      <c r="JDA412" s="795"/>
      <c r="JDB412" s="795"/>
      <c r="JDC412" s="795"/>
      <c r="JDD412" s="680"/>
      <c r="JDE412" s="629"/>
      <c r="JDF412" s="499"/>
      <c r="JDG412" s="795"/>
      <c r="JDH412" s="795"/>
      <c r="JDI412" s="795"/>
      <c r="JDJ412" s="795"/>
      <c r="JDK412" s="680"/>
      <c r="JDL412" s="629"/>
      <c r="JDM412" s="499"/>
      <c r="JDN412" s="795"/>
      <c r="JDO412" s="795"/>
      <c r="JDP412" s="795"/>
      <c r="JDQ412" s="795"/>
      <c r="JDR412" s="680"/>
      <c r="JDS412" s="629"/>
      <c r="JDT412" s="499"/>
      <c r="JDU412" s="795"/>
      <c r="JDV412" s="795"/>
      <c r="JDW412" s="795"/>
      <c r="JDX412" s="795"/>
      <c r="JDY412" s="680"/>
      <c r="JDZ412" s="629"/>
      <c r="JEA412" s="499"/>
      <c r="JEB412" s="795"/>
      <c r="JEC412" s="795"/>
      <c r="JED412" s="795"/>
      <c r="JEE412" s="795"/>
      <c r="JEF412" s="680"/>
      <c r="JEG412" s="629"/>
      <c r="JEH412" s="499"/>
      <c r="JEI412" s="795"/>
      <c r="JEJ412" s="795"/>
      <c r="JEK412" s="795"/>
      <c r="JEL412" s="795"/>
      <c r="JEM412" s="680"/>
      <c r="JEN412" s="629"/>
      <c r="JEO412" s="499"/>
      <c r="JEP412" s="795"/>
      <c r="JEQ412" s="795"/>
      <c r="JER412" s="795"/>
      <c r="JES412" s="795"/>
      <c r="JET412" s="680"/>
      <c r="JEU412" s="629"/>
      <c r="JEV412" s="499"/>
      <c r="JEW412" s="795"/>
      <c r="JEX412" s="795"/>
      <c r="JEY412" s="795"/>
      <c r="JEZ412" s="795"/>
      <c r="JFA412" s="680"/>
      <c r="JFB412" s="629"/>
      <c r="JFC412" s="499"/>
      <c r="JFD412" s="795"/>
      <c r="JFE412" s="795"/>
      <c r="JFF412" s="795"/>
      <c r="JFG412" s="795"/>
      <c r="JFH412" s="680"/>
      <c r="JFI412" s="629"/>
      <c r="JFJ412" s="499"/>
      <c r="JFK412" s="795"/>
      <c r="JFL412" s="795"/>
      <c r="JFM412" s="795"/>
      <c r="JFN412" s="795"/>
      <c r="JFO412" s="680"/>
      <c r="JFP412" s="629"/>
      <c r="JFQ412" s="499"/>
      <c r="JFR412" s="795"/>
      <c r="JFS412" s="795"/>
      <c r="JFT412" s="795"/>
      <c r="JFU412" s="795"/>
      <c r="JFV412" s="680"/>
      <c r="JFW412" s="629"/>
      <c r="JFX412" s="499"/>
      <c r="JFY412" s="795"/>
      <c r="JFZ412" s="795"/>
      <c r="JGA412" s="795"/>
      <c r="JGB412" s="795"/>
      <c r="JGC412" s="680"/>
      <c r="JGD412" s="629"/>
      <c r="JGE412" s="499"/>
      <c r="JGF412" s="795"/>
      <c r="JGG412" s="795"/>
      <c r="JGH412" s="795"/>
      <c r="JGI412" s="795"/>
      <c r="JGJ412" s="680"/>
      <c r="JGK412" s="629"/>
      <c r="JGL412" s="499"/>
      <c r="JGM412" s="795"/>
      <c r="JGN412" s="795"/>
      <c r="JGO412" s="795"/>
      <c r="JGP412" s="795"/>
      <c r="JGQ412" s="680"/>
      <c r="JGR412" s="629"/>
      <c r="JGS412" s="499"/>
      <c r="JGT412" s="795"/>
      <c r="JGU412" s="795"/>
      <c r="JGV412" s="795"/>
      <c r="JGW412" s="795"/>
      <c r="JGX412" s="680"/>
      <c r="JGY412" s="629"/>
      <c r="JGZ412" s="499"/>
      <c r="JHA412" s="795"/>
      <c r="JHB412" s="795"/>
      <c r="JHC412" s="795"/>
      <c r="JHD412" s="795"/>
      <c r="JHE412" s="680"/>
      <c r="JHF412" s="629"/>
      <c r="JHG412" s="499"/>
      <c r="JHH412" s="795"/>
      <c r="JHI412" s="795"/>
      <c r="JHJ412" s="795"/>
      <c r="JHK412" s="795"/>
      <c r="JHL412" s="680"/>
      <c r="JHM412" s="629"/>
      <c r="JHN412" s="499"/>
      <c r="JHO412" s="795"/>
      <c r="JHP412" s="795"/>
      <c r="JHQ412" s="795"/>
      <c r="JHR412" s="795"/>
      <c r="JHS412" s="680"/>
      <c r="JHT412" s="629"/>
      <c r="JHU412" s="499"/>
      <c r="JHV412" s="795"/>
      <c r="JHW412" s="795"/>
      <c r="JHX412" s="795"/>
      <c r="JHY412" s="795"/>
      <c r="JHZ412" s="680"/>
      <c r="JIA412" s="629"/>
      <c r="JIB412" s="499"/>
      <c r="JIC412" s="795"/>
      <c r="JID412" s="795"/>
      <c r="JIE412" s="795"/>
      <c r="JIF412" s="795"/>
      <c r="JIG412" s="680"/>
      <c r="JIH412" s="629"/>
      <c r="JII412" s="499"/>
      <c r="JIJ412" s="795"/>
      <c r="JIK412" s="795"/>
      <c r="JIL412" s="795"/>
      <c r="JIM412" s="795"/>
      <c r="JIN412" s="680"/>
      <c r="JIO412" s="629"/>
      <c r="JIP412" s="499"/>
      <c r="JIQ412" s="795"/>
      <c r="JIR412" s="795"/>
      <c r="JIS412" s="795"/>
      <c r="JIT412" s="795"/>
      <c r="JIU412" s="680"/>
      <c r="JIV412" s="629"/>
      <c r="JIW412" s="499"/>
      <c r="JIX412" s="795"/>
      <c r="JIY412" s="795"/>
      <c r="JIZ412" s="795"/>
      <c r="JJA412" s="795"/>
      <c r="JJB412" s="680"/>
      <c r="JJC412" s="629"/>
      <c r="JJD412" s="499"/>
      <c r="JJE412" s="795"/>
      <c r="JJF412" s="795"/>
      <c r="JJG412" s="795"/>
      <c r="JJH412" s="795"/>
      <c r="JJI412" s="680"/>
      <c r="JJJ412" s="629"/>
      <c r="JJK412" s="499"/>
      <c r="JJL412" s="795"/>
      <c r="JJM412" s="795"/>
      <c r="JJN412" s="795"/>
      <c r="JJO412" s="795"/>
      <c r="JJP412" s="680"/>
      <c r="JJQ412" s="629"/>
      <c r="JJR412" s="499"/>
      <c r="JJS412" s="795"/>
      <c r="JJT412" s="795"/>
      <c r="JJU412" s="795"/>
      <c r="JJV412" s="795"/>
      <c r="JJW412" s="680"/>
      <c r="JJX412" s="629"/>
      <c r="JJY412" s="499"/>
      <c r="JJZ412" s="795"/>
      <c r="JKA412" s="795"/>
      <c r="JKB412" s="795"/>
      <c r="JKC412" s="795"/>
      <c r="JKD412" s="680"/>
      <c r="JKE412" s="629"/>
      <c r="JKF412" s="499"/>
      <c r="JKG412" s="795"/>
      <c r="JKH412" s="795"/>
      <c r="JKI412" s="795"/>
      <c r="JKJ412" s="795"/>
      <c r="JKK412" s="680"/>
      <c r="JKL412" s="629"/>
      <c r="JKM412" s="499"/>
      <c r="JKN412" s="795"/>
      <c r="JKO412" s="795"/>
      <c r="JKP412" s="795"/>
      <c r="JKQ412" s="795"/>
      <c r="JKR412" s="680"/>
      <c r="JKS412" s="629"/>
      <c r="JKT412" s="499"/>
      <c r="JKU412" s="795"/>
      <c r="JKV412" s="795"/>
      <c r="JKW412" s="795"/>
      <c r="JKX412" s="795"/>
      <c r="JKY412" s="680"/>
      <c r="JKZ412" s="629"/>
      <c r="JLA412" s="499"/>
      <c r="JLB412" s="795"/>
      <c r="JLC412" s="795"/>
      <c r="JLD412" s="795"/>
      <c r="JLE412" s="795"/>
      <c r="JLF412" s="680"/>
      <c r="JLG412" s="629"/>
      <c r="JLH412" s="499"/>
      <c r="JLI412" s="795"/>
      <c r="JLJ412" s="795"/>
      <c r="JLK412" s="795"/>
      <c r="JLL412" s="795"/>
      <c r="JLM412" s="680"/>
      <c r="JLN412" s="629"/>
      <c r="JLO412" s="499"/>
      <c r="JLP412" s="795"/>
      <c r="JLQ412" s="795"/>
      <c r="JLR412" s="795"/>
      <c r="JLS412" s="795"/>
      <c r="JLT412" s="680"/>
      <c r="JLU412" s="629"/>
      <c r="JLV412" s="499"/>
      <c r="JLW412" s="795"/>
      <c r="JLX412" s="795"/>
      <c r="JLY412" s="795"/>
      <c r="JLZ412" s="795"/>
      <c r="JMA412" s="680"/>
      <c r="JMB412" s="629"/>
      <c r="JMC412" s="499"/>
      <c r="JMD412" s="795"/>
      <c r="JME412" s="795"/>
      <c r="JMF412" s="795"/>
      <c r="JMG412" s="795"/>
      <c r="JMH412" s="680"/>
      <c r="JMI412" s="629"/>
      <c r="JMJ412" s="499"/>
      <c r="JMK412" s="795"/>
      <c r="JML412" s="795"/>
      <c r="JMM412" s="795"/>
      <c r="JMN412" s="795"/>
      <c r="JMO412" s="680"/>
      <c r="JMP412" s="629"/>
      <c r="JMQ412" s="499"/>
      <c r="JMR412" s="795"/>
      <c r="JMS412" s="795"/>
      <c r="JMT412" s="795"/>
      <c r="JMU412" s="795"/>
      <c r="JMV412" s="680"/>
      <c r="JMW412" s="629"/>
      <c r="JMX412" s="499"/>
      <c r="JMY412" s="795"/>
      <c r="JMZ412" s="795"/>
      <c r="JNA412" s="795"/>
      <c r="JNB412" s="795"/>
      <c r="JNC412" s="680"/>
      <c r="JND412" s="629"/>
      <c r="JNE412" s="499"/>
      <c r="JNF412" s="795"/>
      <c r="JNG412" s="795"/>
      <c r="JNH412" s="795"/>
      <c r="JNI412" s="795"/>
      <c r="JNJ412" s="680"/>
      <c r="JNK412" s="629"/>
      <c r="JNL412" s="499"/>
      <c r="JNM412" s="795"/>
      <c r="JNN412" s="795"/>
      <c r="JNO412" s="795"/>
      <c r="JNP412" s="795"/>
      <c r="JNQ412" s="680"/>
      <c r="JNR412" s="629"/>
      <c r="JNS412" s="499"/>
      <c r="JNT412" s="795"/>
      <c r="JNU412" s="795"/>
      <c r="JNV412" s="795"/>
      <c r="JNW412" s="795"/>
      <c r="JNX412" s="680"/>
      <c r="JNY412" s="629"/>
      <c r="JNZ412" s="499"/>
      <c r="JOA412" s="795"/>
      <c r="JOB412" s="795"/>
      <c r="JOC412" s="795"/>
      <c r="JOD412" s="795"/>
      <c r="JOE412" s="680"/>
      <c r="JOF412" s="629"/>
      <c r="JOG412" s="499"/>
      <c r="JOH412" s="795"/>
      <c r="JOI412" s="795"/>
      <c r="JOJ412" s="795"/>
      <c r="JOK412" s="795"/>
      <c r="JOL412" s="680"/>
      <c r="JOM412" s="629"/>
      <c r="JON412" s="499"/>
      <c r="JOO412" s="795"/>
      <c r="JOP412" s="795"/>
      <c r="JOQ412" s="795"/>
      <c r="JOR412" s="795"/>
      <c r="JOS412" s="680"/>
      <c r="JOT412" s="629"/>
      <c r="JOU412" s="499"/>
      <c r="JOV412" s="795"/>
      <c r="JOW412" s="795"/>
      <c r="JOX412" s="795"/>
      <c r="JOY412" s="795"/>
      <c r="JOZ412" s="680"/>
      <c r="JPA412" s="629"/>
      <c r="JPB412" s="499"/>
      <c r="JPC412" s="795"/>
      <c r="JPD412" s="795"/>
      <c r="JPE412" s="795"/>
      <c r="JPF412" s="795"/>
      <c r="JPG412" s="680"/>
      <c r="JPH412" s="629"/>
      <c r="JPI412" s="499"/>
      <c r="JPJ412" s="795"/>
      <c r="JPK412" s="795"/>
      <c r="JPL412" s="795"/>
      <c r="JPM412" s="795"/>
      <c r="JPN412" s="680"/>
      <c r="JPO412" s="629"/>
      <c r="JPP412" s="499"/>
      <c r="JPQ412" s="795"/>
      <c r="JPR412" s="795"/>
      <c r="JPS412" s="795"/>
      <c r="JPT412" s="795"/>
      <c r="JPU412" s="680"/>
      <c r="JPV412" s="629"/>
      <c r="JPW412" s="499"/>
      <c r="JPX412" s="795"/>
      <c r="JPY412" s="795"/>
      <c r="JPZ412" s="795"/>
      <c r="JQA412" s="795"/>
      <c r="JQB412" s="680"/>
      <c r="JQC412" s="629"/>
      <c r="JQD412" s="499"/>
      <c r="JQE412" s="795"/>
      <c r="JQF412" s="795"/>
      <c r="JQG412" s="795"/>
      <c r="JQH412" s="795"/>
      <c r="JQI412" s="680"/>
      <c r="JQJ412" s="629"/>
      <c r="JQK412" s="499"/>
      <c r="JQL412" s="795"/>
      <c r="JQM412" s="795"/>
      <c r="JQN412" s="795"/>
      <c r="JQO412" s="795"/>
      <c r="JQP412" s="680"/>
      <c r="JQQ412" s="629"/>
      <c r="JQR412" s="499"/>
      <c r="JQS412" s="795"/>
      <c r="JQT412" s="795"/>
      <c r="JQU412" s="795"/>
      <c r="JQV412" s="795"/>
      <c r="JQW412" s="680"/>
      <c r="JQX412" s="629"/>
      <c r="JQY412" s="499"/>
      <c r="JQZ412" s="795"/>
      <c r="JRA412" s="795"/>
      <c r="JRB412" s="795"/>
      <c r="JRC412" s="795"/>
      <c r="JRD412" s="680"/>
      <c r="JRE412" s="629"/>
      <c r="JRF412" s="499"/>
      <c r="JRG412" s="795"/>
      <c r="JRH412" s="795"/>
      <c r="JRI412" s="795"/>
      <c r="JRJ412" s="795"/>
      <c r="JRK412" s="680"/>
      <c r="JRL412" s="629"/>
      <c r="JRM412" s="499"/>
      <c r="JRN412" s="795"/>
      <c r="JRO412" s="795"/>
      <c r="JRP412" s="795"/>
      <c r="JRQ412" s="795"/>
      <c r="JRR412" s="680"/>
      <c r="JRS412" s="629"/>
      <c r="JRT412" s="499"/>
      <c r="JRU412" s="795"/>
      <c r="JRV412" s="795"/>
      <c r="JRW412" s="795"/>
      <c r="JRX412" s="795"/>
      <c r="JRY412" s="680"/>
      <c r="JRZ412" s="629"/>
      <c r="JSA412" s="499"/>
      <c r="JSB412" s="795"/>
      <c r="JSC412" s="795"/>
      <c r="JSD412" s="795"/>
      <c r="JSE412" s="795"/>
      <c r="JSF412" s="680"/>
      <c r="JSG412" s="629"/>
      <c r="JSH412" s="499"/>
      <c r="JSI412" s="795"/>
      <c r="JSJ412" s="795"/>
      <c r="JSK412" s="795"/>
      <c r="JSL412" s="795"/>
      <c r="JSM412" s="680"/>
      <c r="JSN412" s="629"/>
      <c r="JSO412" s="499"/>
      <c r="JSP412" s="795"/>
      <c r="JSQ412" s="795"/>
      <c r="JSR412" s="795"/>
      <c r="JSS412" s="795"/>
      <c r="JST412" s="680"/>
      <c r="JSU412" s="629"/>
      <c r="JSV412" s="499"/>
      <c r="JSW412" s="795"/>
      <c r="JSX412" s="795"/>
      <c r="JSY412" s="795"/>
      <c r="JSZ412" s="795"/>
      <c r="JTA412" s="680"/>
      <c r="JTB412" s="629"/>
      <c r="JTC412" s="499"/>
      <c r="JTD412" s="795"/>
      <c r="JTE412" s="795"/>
      <c r="JTF412" s="795"/>
      <c r="JTG412" s="795"/>
      <c r="JTH412" s="680"/>
      <c r="JTI412" s="629"/>
      <c r="JTJ412" s="499"/>
      <c r="JTK412" s="795"/>
      <c r="JTL412" s="795"/>
      <c r="JTM412" s="795"/>
      <c r="JTN412" s="795"/>
      <c r="JTO412" s="680"/>
      <c r="JTP412" s="629"/>
      <c r="JTQ412" s="499"/>
      <c r="JTR412" s="795"/>
      <c r="JTS412" s="795"/>
      <c r="JTT412" s="795"/>
      <c r="JTU412" s="795"/>
      <c r="JTV412" s="680"/>
      <c r="JTW412" s="629"/>
      <c r="JTX412" s="499"/>
      <c r="JTY412" s="795"/>
      <c r="JTZ412" s="795"/>
      <c r="JUA412" s="795"/>
      <c r="JUB412" s="795"/>
      <c r="JUC412" s="680"/>
      <c r="JUD412" s="629"/>
      <c r="JUE412" s="499"/>
      <c r="JUF412" s="795"/>
      <c r="JUG412" s="795"/>
      <c r="JUH412" s="795"/>
      <c r="JUI412" s="795"/>
      <c r="JUJ412" s="680"/>
      <c r="JUK412" s="629"/>
      <c r="JUL412" s="499"/>
      <c r="JUM412" s="795"/>
      <c r="JUN412" s="795"/>
      <c r="JUO412" s="795"/>
      <c r="JUP412" s="795"/>
      <c r="JUQ412" s="680"/>
      <c r="JUR412" s="629"/>
      <c r="JUS412" s="499"/>
      <c r="JUT412" s="795"/>
      <c r="JUU412" s="795"/>
      <c r="JUV412" s="795"/>
      <c r="JUW412" s="795"/>
      <c r="JUX412" s="680"/>
      <c r="JUY412" s="629"/>
      <c r="JUZ412" s="499"/>
      <c r="JVA412" s="795"/>
      <c r="JVB412" s="795"/>
      <c r="JVC412" s="795"/>
      <c r="JVD412" s="795"/>
      <c r="JVE412" s="680"/>
      <c r="JVF412" s="629"/>
      <c r="JVG412" s="499"/>
      <c r="JVH412" s="795"/>
      <c r="JVI412" s="795"/>
      <c r="JVJ412" s="795"/>
      <c r="JVK412" s="795"/>
      <c r="JVL412" s="680"/>
      <c r="JVM412" s="629"/>
      <c r="JVN412" s="499"/>
      <c r="JVO412" s="795"/>
      <c r="JVP412" s="795"/>
      <c r="JVQ412" s="795"/>
      <c r="JVR412" s="795"/>
      <c r="JVS412" s="680"/>
      <c r="JVT412" s="629"/>
      <c r="JVU412" s="499"/>
      <c r="JVV412" s="795"/>
      <c r="JVW412" s="795"/>
      <c r="JVX412" s="795"/>
      <c r="JVY412" s="795"/>
      <c r="JVZ412" s="680"/>
      <c r="JWA412" s="629"/>
      <c r="JWB412" s="499"/>
      <c r="JWC412" s="795"/>
      <c r="JWD412" s="795"/>
      <c r="JWE412" s="795"/>
      <c r="JWF412" s="795"/>
      <c r="JWG412" s="680"/>
      <c r="JWH412" s="629"/>
      <c r="JWI412" s="499"/>
      <c r="JWJ412" s="795"/>
      <c r="JWK412" s="795"/>
      <c r="JWL412" s="795"/>
      <c r="JWM412" s="795"/>
      <c r="JWN412" s="680"/>
      <c r="JWO412" s="629"/>
      <c r="JWP412" s="499"/>
      <c r="JWQ412" s="795"/>
      <c r="JWR412" s="795"/>
      <c r="JWS412" s="795"/>
      <c r="JWT412" s="795"/>
      <c r="JWU412" s="680"/>
      <c r="JWV412" s="629"/>
      <c r="JWW412" s="499"/>
      <c r="JWX412" s="795"/>
      <c r="JWY412" s="795"/>
      <c r="JWZ412" s="795"/>
      <c r="JXA412" s="795"/>
      <c r="JXB412" s="680"/>
      <c r="JXC412" s="629"/>
      <c r="JXD412" s="499"/>
      <c r="JXE412" s="795"/>
      <c r="JXF412" s="795"/>
      <c r="JXG412" s="795"/>
      <c r="JXH412" s="795"/>
      <c r="JXI412" s="680"/>
      <c r="JXJ412" s="629"/>
      <c r="JXK412" s="499"/>
      <c r="JXL412" s="795"/>
      <c r="JXM412" s="795"/>
      <c r="JXN412" s="795"/>
      <c r="JXO412" s="795"/>
      <c r="JXP412" s="680"/>
      <c r="JXQ412" s="629"/>
      <c r="JXR412" s="499"/>
      <c r="JXS412" s="795"/>
      <c r="JXT412" s="795"/>
      <c r="JXU412" s="795"/>
      <c r="JXV412" s="795"/>
      <c r="JXW412" s="680"/>
      <c r="JXX412" s="629"/>
      <c r="JXY412" s="499"/>
      <c r="JXZ412" s="795"/>
      <c r="JYA412" s="795"/>
      <c r="JYB412" s="795"/>
      <c r="JYC412" s="795"/>
      <c r="JYD412" s="680"/>
      <c r="JYE412" s="629"/>
      <c r="JYF412" s="499"/>
      <c r="JYG412" s="795"/>
      <c r="JYH412" s="795"/>
      <c r="JYI412" s="795"/>
      <c r="JYJ412" s="795"/>
      <c r="JYK412" s="680"/>
      <c r="JYL412" s="629"/>
      <c r="JYM412" s="499"/>
      <c r="JYN412" s="795"/>
      <c r="JYO412" s="795"/>
      <c r="JYP412" s="795"/>
      <c r="JYQ412" s="795"/>
      <c r="JYR412" s="680"/>
      <c r="JYS412" s="629"/>
      <c r="JYT412" s="499"/>
      <c r="JYU412" s="795"/>
      <c r="JYV412" s="795"/>
      <c r="JYW412" s="795"/>
      <c r="JYX412" s="795"/>
      <c r="JYY412" s="680"/>
      <c r="JYZ412" s="629"/>
      <c r="JZA412" s="499"/>
      <c r="JZB412" s="795"/>
      <c r="JZC412" s="795"/>
      <c r="JZD412" s="795"/>
      <c r="JZE412" s="795"/>
      <c r="JZF412" s="680"/>
      <c r="JZG412" s="629"/>
      <c r="JZH412" s="499"/>
      <c r="JZI412" s="795"/>
      <c r="JZJ412" s="795"/>
      <c r="JZK412" s="795"/>
      <c r="JZL412" s="795"/>
      <c r="JZM412" s="680"/>
      <c r="JZN412" s="629"/>
      <c r="JZO412" s="499"/>
      <c r="JZP412" s="795"/>
      <c r="JZQ412" s="795"/>
      <c r="JZR412" s="795"/>
      <c r="JZS412" s="795"/>
      <c r="JZT412" s="680"/>
      <c r="JZU412" s="629"/>
      <c r="JZV412" s="499"/>
      <c r="JZW412" s="795"/>
      <c r="JZX412" s="795"/>
      <c r="JZY412" s="795"/>
      <c r="JZZ412" s="795"/>
      <c r="KAA412" s="680"/>
      <c r="KAB412" s="629"/>
      <c r="KAC412" s="499"/>
      <c r="KAD412" s="795"/>
      <c r="KAE412" s="795"/>
      <c r="KAF412" s="795"/>
      <c r="KAG412" s="795"/>
      <c r="KAH412" s="680"/>
      <c r="KAI412" s="629"/>
      <c r="KAJ412" s="499"/>
      <c r="KAK412" s="795"/>
      <c r="KAL412" s="795"/>
      <c r="KAM412" s="795"/>
      <c r="KAN412" s="795"/>
      <c r="KAO412" s="680"/>
      <c r="KAP412" s="629"/>
      <c r="KAQ412" s="499"/>
      <c r="KAR412" s="795"/>
      <c r="KAS412" s="795"/>
      <c r="KAT412" s="795"/>
      <c r="KAU412" s="795"/>
      <c r="KAV412" s="680"/>
      <c r="KAW412" s="629"/>
      <c r="KAX412" s="499"/>
      <c r="KAY412" s="795"/>
      <c r="KAZ412" s="795"/>
      <c r="KBA412" s="795"/>
      <c r="KBB412" s="795"/>
      <c r="KBC412" s="680"/>
      <c r="KBD412" s="629"/>
      <c r="KBE412" s="499"/>
      <c r="KBF412" s="795"/>
      <c r="KBG412" s="795"/>
      <c r="KBH412" s="795"/>
      <c r="KBI412" s="795"/>
      <c r="KBJ412" s="680"/>
      <c r="KBK412" s="629"/>
      <c r="KBL412" s="499"/>
      <c r="KBM412" s="795"/>
      <c r="KBN412" s="795"/>
      <c r="KBO412" s="795"/>
      <c r="KBP412" s="795"/>
      <c r="KBQ412" s="680"/>
      <c r="KBR412" s="629"/>
      <c r="KBS412" s="499"/>
      <c r="KBT412" s="795"/>
      <c r="KBU412" s="795"/>
      <c r="KBV412" s="795"/>
      <c r="KBW412" s="795"/>
      <c r="KBX412" s="680"/>
      <c r="KBY412" s="629"/>
      <c r="KBZ412" s="499"/>
      <c r="KCA412" s="795"/>
      <c r="KCB412" s="795"/>
      <c r="KCC412" s="795"/>
      <c r="KCD412" s="795"/>
      <c r="KCE412" s="680"/>
      <c r="KCF412" s="629"/>
      <c r="KCG412" s="499"/>
      <c r="KCH412" s="795"/>
      <c r="KCI412" s="795"/>
      <c r="KCJ412" s="795"/>
      <c r="KCK412" s="795"/>
      <c r="KCL412" s="680"/>
      <c r="KCM412" s="629"/>
      <c r="KCN412" s="499"/>
      <c r="KCO412" s="795"/>
      <c r="KCP412" s="795"/>
      <c r="KCQ412" s="795"/>
      <c r="KCR412" s="795"/>
      <c r="KCS412" s="680"/>
      <c r="KCT412" s="629"/>
      <c r="KCU412" s="499"/>
      <c r="KCV412" s="795"/>
      <c r="KCW412" s="795"/>
      <c r="KCX412" s="795"/>
      <c r="KCY412" s="795"/>
      <c r="KCZ412" s="680"/>
      <c r="KDA412" s="629"/>
      <c r="KDB412" s="499"/>
      <c r="KDC412" s="795"/>
      <c r="KDD412" s="795"/>
      <c r="KDE412" s="795"/>
      <c r="KDF412" s="795"/>
      <c r="KDG412" s="680"/>
      <c r="KDH412" s="629"/>
      <c r="KDI412" s="499"/>
      <c r="KDJ412" s="795"/>
      <c r="KDK412" s="795"/>
      <c r="KDL412" s="795"/>
      <c r="KDM412" s="795"/>
      <c r="KDN412" s="680"/>
      <c r="KDO412" s="629"/>
      <c r="KDP412" s="499"/>
      <c r="KDQ412" s="795"/>
      <c r="KDR412" s="795"/>
      <c r="KDS412" s="795"/>
      <c r="KDT412" s="795"/>
      <c r="KDU412" s="680"/>
      <c r="KDV412" s="629"/>
      <c r="KDW412" s="499"/>
      <c r="KDX412" s="795"/>
      <c r="KDY412" s="795"/>
      <c r="KDZ412" s="795"/>
      <c r="KEA412" s="795"/>
      <c r="KEB412" s="680"/>
      <c r="KEC412" s="629"/>
      <c r="KED412" s="499"/>
      <c r="KEE412" s="795"/>
      <c r="KEF412" s="795"/>
      <c r="KEG412" s="795"/>
      <c r="KEH412" s="795"/>
      <c r="KEI412" s="680"/>
      <c r="KEJ412" s="629"/>
      <c r="KEK412" s="499"/>
      <c r="KEL412" s="795"/>
      <c r="KEM412" s="795"/>
      <c r="KEN412" s="795"/>
      <c r="KEO412" s="795"/>
      <c r="KEP412" s="680"/>
      <c r="KEQ412" s="629"/>
      <c r="KER412" s="499"/>
      <c r="KES412" s="795"/>
      <c r="KET412" s="795"/>
      <c r="KEU412" s="795"/>
      <c r="KEV412" s="795"/>
      <c r="KEW412" s="680"/>
      <c r="KEX412" s="629"/>
      <c r="KEY412" s="499"/>
      <c r="KEZ412" s="795"/>
      <c r="KFA412" s="795"/>
      <c r="KFB412" s="795"/>
      <c r="KFC412" s="795"/>
      <c r="KFD412" s="680"/>
      <c r="KFE412" s="629"/>
      <c r="KFF412" s="499"/>
      <c r="KFG412" s="795"/>
      <c r="KFH412" s="795"/>
      <c r="KFI412" s="795"/>
      <c r="KFJ412" s="795"/>
      <c r="KFK412" s="680"/>
      <c r="KFL412" s="629"/>
      <c r="KFM412" s="499"/>
      <c r="KFN412" s="795"/>
      <c r="KFO412" s="795"/>
      <c r="KFP412" s="795"/>
      <c r="KFQ412" s="795"/>
      <c r="KFR412" s="680"/>
      <c r="KFS412" s="629"/>
      <c r="KFT412" s="499"/>
      <c r="KFU412" s="795"/>
      <c r="KFV412" s="795"/>
      <c r="KFW412" s="795"/>
      <c r="KFX412" s="795"/>
      <c r="KFY412" s="680"/>
      <c r="KFZ412" s="629"/>
      <c r="KGA412" s="499"/>
      <c r="KGB412" s="795"/>
      <c r="KGC412" s="795"/>
      <c r="KGD412" s="795"/>
      <c r="KGE412" s="795"/>
      <c r="KGF412" s="680"/>
      <c r="KGG412" s="629"/>
      <c r="KGH412" s="499"/>
      <c r="KGI412" s="795"/>
      <c r="KGJ412" s="795"/>
      <c r="KGK412" s="795"/>
      <c r="KGL412" s="795"/>
      <c r="KGM412" s="680"/>
      <c r="KGN412" s="629"/>
      <c r="KGO412" s="499"/>
      <c r="KGP412" s="795"/>
      <c r="KGQ412" s="795"/>
      <c r="KGR412" s="795"/>
      <c r="KGS412" s="795"/>
      <c r="KGT412" s="680"/>
      <c r="KGU412" s="629"/>
      <c r="KGV412" s="499"/>
      <c r="KGW412" s="795"/>
      <c r="KGX412" s="795"/>
      <c r="KGY412" s="795"/>
      <c r="KGZ412" s="795"/>
      <c r="KHA412" s="680"/>
      <c r="KHB412" s="629"/>
      <c r="KHC412" s="499"/>
      <c r="KHD412" s="795"/>
      <c r="KHE412" s="795"/>
      <c r="KHF412" s="795"/>
      <c r="KHG412" s="795"/>
      <c r="KHH412" s="680"/>
      <c r="KHI412" s="629"/>
      <c r="KHJ412" s="499"/>
      <c r="KHK412" s="795"/>
      <c r="KHL412" s="795"/>
      <c r="KHM412" s="795"/>
      <c r="KHN412" s="795"/>
      <c r="KHO412" s="680"/>
      <c r="KHP412" s="629"/>
      <c r="KHQ412" s="499"/>
      <c r="KHR412" s="795"/>
      <c r="KHS412" s="795"/>
      <c r="KHT412" s="795"/>
      <c r="KHU412" s="795"/>
      <c r="KHV412" s="680"/>
      <c r="KHW412" s="629"/>
      <c r="KHX412" s="499"/>
      <c r="KHY412" s="795"/>
      <c r="KHZ412" s="795"/>
      <c r="KIA412" s="795"/>
      <c r="KIB412" s="795"/>
      <c r="KIC412" s="680"/>
      <c r="KID412" s="629"/>
      <c r="KIE412" s="499"/>
      <c r="KIF412" s="795"/>
      <c r="KIG412" s="795"/>
      <c r="KIH412" s="795"/>
      <c r="KII412" s="795"/>
      <c r="KIJ412" s="680"/>
      <c r="KIK412" s="629"/>
      <c r="KIL412" s="499"/>
      <c r="KIM412" s="795"/>
      <c r="KIN412" s="795"/>
      <c r="KIO412" s="795"/>
      <c r="KIP412" s="795"/>
      <c r="KIQ412" s="680"/>
      <c r="KIR412" s="629"/>
      <c r="KIS412" s="499"/>
      <c r="KIT412" s="795"/>
      <c r="KIU412" s="795"/>
      <c r="KIV412" s="795"/>
      <c r="KIW412" s="795"/>
      <c r="KIX412" s="680"/>
      <c r="KIY412" s="629"/>
      <c r="KIZ412" s="499"/>
      <c r="KJA412" s="795"/>
      <c r="KJB412" s="795"/>
      <c r="KJC412" s="795"/>
      <c r="KJD412" s="795"/>
      <c r="KJE412" s="680"/>
      <c r="KJF412" s="629"/>
      <c r="KJG412" s="499"/>
      <c r="KJH412" s="795"/>
      <c r="KJI412" s="795"/>
      <c r="KJJ412" s="795"/>
      <c r="KJK412" s="795"/>
      <c r="KJL412" s="680"/>
      <c r="KJM412" s="629"/>
      <c r="KJN412" s="499"/>
      <c r="KJO412" s="795"/>
      <c r="KJP412" s="795"/>
      <c r="KJQ412" s="795"/>
      <c r="KJR412" s="795"/>
      <c r="KJS412" s="680"/>
      <c r="KJT412" s="629"/>
      <c r="KJU412" s="499"/>
      <c r="KJV412" s="795"/>
      <c r="KJW412" s="795"/>
      <c r="KJX412" s="795"/>
      <c r="KJY412" s="795"/>
      <c r="KJZ412" s="680"/>
      <c r="KKA412" s="629"/>
      <c r="KKB412" s="499"/>
      <c r="KKC412" s="795"/>
      <c r="KKD412" s="795"/>
      <c r="KKE412" s="795"/>
      <c r="KKF412" s="795"/>
      <c r="KKG412" s="680"/>
      <c r="KKH412" s="629"/>
      <c r="KKI412" s="499"/>
      <c r="KKJ412" s="795"/>
      <c r="KKK412" s="795"/>
      <c r="KKL412" s="795"/>
      <c r="KKM412" s="795"/>
      <c r="KKN412" s="680"/>
      <c r="KKO412" s="629"/>
      <c r="KKP412" s="499"/>
      <c r="KKQ412" s="795"/>
      <c r="KKR412" s="795"/>
      <c r="KKS412" s="795"/>
      <c r="KKT412" s="795"/>
      <c r="KKU412" s="680"/>
      <c r="KKV412" s="629"/>
      <c r="KKW412" s="499"/>
      <c r="KKX412" s="795"/>
      <c r="KKY412" s="795"/>
      <c r="KKZ412" s="795"/>
      <c r="KLA412" s="795"/>
      <c r="KLB412" s="680"/>
      <c r="KLC412" s="629"/>
      <c r="KLD412" s="499"/>
      <c r="KLE412" s="795"/>
      <c r="KLF412" s="795"/>
      <c r="KLG412" s="795"/>
      <c r="KLH412" s="795"/>
      <c r="KLI412" s="680"/>
      <c r="KLJ412" s="629"/>
      <c r="KLK412" s="499"/>
      <c r="KLL412" s="795"/>
      <c r="KLM412" s="795"/>
      <c r="KLN412" s="795"/>
      <c r="KLO412" s="795"/>
      <c r="KLP412" s="680"/>
      <c r="KLQ412" s="629"/>
      <c r="KLR412" s="499"/>
      <c r="KLS412" s="795"/>
      <c r="KLT412" s="795"/>
      <c r="KLU412" s="795"/>
      <c r="KLV412" s="795"/>
      <c r="KLW412" s="680"/>
      <c r="KLX412" s="629"/>
      <c r="KLY412" s="499"/>
      <c r="KLZ412" s="795"/>
      <c r="KMA412" s="795"/>
      <c r="KMB412" s="795"/>
      <c r="KMC412" s="795"/>
      <c r="KMD412" s="680"/>
      <c r="KME412" s="629"/>
      <c r="KMF412" s="499"/>
      <c r="KMG412" s="795"/>
      <c r="KMH412" s="795"/>
      <c r="KMI412" s="795"/>
      <c r="KMJ412" s="795"/>
      <c r="KMK412" s="680"/>
      <c r="KML412" s="629"/>
      <c r="KMM412" s="499"/>
      <c r="KMN412" s="795"/>
      <c r="KMO412" s="795"/>
      <c r="KMP412" s="795"/>
      <c r="KMQ412" s="795"/>
      <c r="KMR412" s="680"/>
      <c r="KMS412" s="629"/>
      <c r="KMT412" s="499"/>
      <c r="KMU412" s="795"/>
      <c r="KMV412" s="795"/>
      <c r="KMW412" s="795"/>
      <c r="KMX412" s="795"/>
      <c r="KMY412" s="680"/>
      <c r="KMZ412" s="629"/>
      <c r="KNA412" s="499"/>
      <c r="KNB412" s="795"/>
      <c r="KNC412" s="795"/>
      <c r="KND412" s="795"/>
      <c r="KNE412" s="795"/>
      <c r="KNF412" s="680"/>
      <c r="KNG412" s="629"/>
      <c r="KNH412" s="499"/>
      <c r="KNI412" s="795"/>
      <c r="KNJ412" s="795"/>
      <c r="KNK412" s="795"/>
      <c r="KNL412" s="795"/>
      <c r="KNM412" s="680"/>
      <c r="KNN412" s="629"/>
      <c r="KNO412" s="499"/>
      <c r="KNP412" s="795"/>
      <c r="KNQ412" s="795"/>
      <c r="KNR412" s="795"/>
      <c r="KNS412" s="795"/>
      <c r="KNT412" s="680"/>
      <c r="KNU412" s="629"/>
      <c r="KNV412" s="499"/>
      <c r="KNW412" s="795"/>
      <c r="KNX412" s="795"/>
      <c r="KNY412" s="795"/>
      <c r="KNZ412" s="795"/>
      <c r="KOA412" s="680"/>
      <c r="KOB412" s="629"/>
      <c r="KOC412" s="499"/>
      <c r="KOD412" s="795"/>
      <c r="KOE412" s="795"/>
      <c r="KOF412" s="795"/>
      <c r="KOG412" s="795"/>
      <c r="KOH412" s="680"/>
      <c r="KOI412" s="629"/>
      <c r="KOJ412" s="499"/>
      <c r="KOK412" s="795"/>
      <c r="KOL412" s="795"/>
      <c r="KOM412" s="795"/>
      <c r="KON412" s="795"/>
      <c r="KOO412" s="680"/>
      <c r="KOP412" s="629"/>
      <c r="KOQ412" s="499"/>
      <c r="KOR412" s="795"/>
      <c r="KOS412" s="795"/>
      <c r="KOT412" s="795"/>
      <c r="KOU412" s="795"/>
      <c r="KOV412" s="680"/>
      <c r="KOW412" s="629"/>
      <c r="KOX412" s="499"/>
      <c r="KOY412" s="795"/>
      <c r="KOZ412" s="795"/>
      <c r="KPA412" s="795"/>
      <c r="KPB412" s="795"/>
      <c r="KPC412" s="680"/>
      <c r="KPD412" s="629"/>
      <c r="KPE412" s="499"/>
      <c r="KPF412" s="795"/>
      <c r="KPG412" s="795"/>
      <c r="KPH412" s="795"/>
      <c r="KPI412" s="795"/>
      <c r="KPJ412" s="680"/>
      <c r="KPK412" s="629"/>
      <c r="KPL412" s="499"/>
      <c r="KPM412" s="795"/>
      <c r="KPN412" s="795"/>
      <c r="KPO412" s="795"/>
      <c r="KPP412" s="795"/>
      <c r="KPQ412" s="680"/>
      <c r="KPR412" s="629"/>
      <c r="KPS412" s="499"/>
      <c r="KPT412" s="795"/>
      <c r="KPU412" s="795"/>
      <c r="KPV412" s="795"/>
      <c r="KPW412" s="795"/>
      <c r="KPX412" s="680"/>
      <c r="KPY412" s="629"/>
      <c r="KPZ412" s="499"/>
      <c r="KQA412" s="795"/>
      <c r="KQB412" s="795"/>
      <c r="KQC412" s="795"/>
      <c r="KQD412" s="795"/>
      <c r="KQE412" s="680"/>
      <c r="KQF412" s="629"/>
      <c r="KQG412" s="499"/>
      <c r="KQH412" s="795"/>
      <c r="KQI412" s="795"/>
      <c r="KQJ412" s="795"/>
      <c r="KQK412" s="795"/>
      <c r="KQL412" s="680"/>
      <c r="KQM412" s="629"/>
      <c r="KQN412" s="499"/>
      <c r="KQO412" s="795"/>
      <c r="KQP412" s="795"/>
      <c r="KQQ412" s="795"/>
      <c r="KQR412" s="795"/>
      <c r="KQS412" s="680"/>
      <c r="KQT412" s="629"/>
      <c r="KQU412" s="499"/>
      <c r="KQV412" s="795"/>
      <c r="KQW412" s="795"/>
      <c r="KQX412" s="795"/>
      <c r="KQY412" s="795"/>
      <c r="KQZ412" s="680"/>
      <c r="KRA412" s="629"/>
      <c r="KRB412" s="499"/>
      <c r="KRC412" s="795"/>
      <c r="KRD412" s="795"/>
      <c r="KRE412" s="795"/>
      <c r="KRF412" s="795"/>
      <c r="KRG412" s="680"/>
      <c r="KRH412" s="629"/>
      <c r="KRI412" s="499"/>
      <c r="KRJ412" s="795"/>
      <c r="KRK412" s="795"/>
      <c r="KRL412" s="795"/>
      <c r="KRM412" s="795"/>
      <c r="KRN412" s="680"/>
      <c r="KRO412" s="629"/>
      <c r="KRP412" s="499"/>
      <c r="KRQ412" s="795"/>
      <c r="KRR412" s="795"/>
      <c r="KRS412" s="795"/>
      <c r="KRT412" s="795"/>
      <c r="KRU412" s="680"/>
      <c r="KRV412" s="629"/>
      <c r="KRW412" s="499"/>
      <c r="KRX412" s="795"/>
      <c r="KRY412" s="795"/>
      <c r="KRZ412" s="795"/>
      <c r="KSA412" s="795"/>
      <c r="KSB412" s="680"/>
      <c r="KSC412" s="629"/>
      <c r="KSD412" s="499"/>
      <c r="KSE412" s="795"/>
      <c r="KSF412" s="795"/>
      <c r="KSG412" s="795"/>
      <c r="KSH412" s="795"/>
      <c r="KSI412" s="680"/>
      <c r="KSJ412" s="629"/>
      <c r="KSK412" s="499"/>
      <c r="KSL412" s="795"/>
      <c r="KSM412" s="795"/>
      <c r="KSN412" s="795"/>
      <c r="KSO412" s="795"/>
      <c r="KSP412" s="680"/>
      <c r="KSQ412" s="629"/>
      <c r="KSR412" s="499"/>
      <c r="KSS412" s="795"/>
      <c r="KST412" s="795"/>
      <c r="KSU412" s="795"/>
      <c r="KSV412" s="795"/>
      <c r="KSW412" s="680"/>
      <c r="KSX412" s="629"/>
      <c r="KSY412" s="499"/>
      <c r="KSZ412" s="795"/>
      <c r="KTA412" s="795"/>
      <c r="KTB412" s="795"/>
      <c r="KTC412" s="795"/>
      <c r="KTD412" s="680"/>
      <c r="KTE412" s="629"/>
      <c r="KTF412" s="499"/>
      <c r="KTG412" s="795"/>
      <c r="KTH412" s="795"/>
      <c r="KTI412" s="795"/>
      <c r="KTJ412" s="795"/>
      <c r="KTK412" s="680"/>
      <c r="KTL412" s="629"/>
      <c r="KTM412" s="499"/>
      <c r="KTN412" s="795"/>
      <c r="KTO412" s="795"/>
      <c r="KTP412" s="795"/>
      <c r="KTQ412" s="795"/>
      <c r="KTR412" s="680"/>
      <c r="KTS412" s="629"/>
      <c r="KTT412" s="499"/>
      <c r="KTU412" s="795"/>
      <c r="KTV412" s="795"/>
      <c r="KTW412" s="795"/>
      <c r="KTX412" s="795"/>
      <c r="KTY412" s="680"/>
      <c r="KTZ412" s="629"/>
      <c r="KUA412" s="499"/>
      <c r="KUB412" s="795"/>
      <c r="KUC412" s="795"/>
      <c r="KUD412" s="795"/>
      <c r="KUE412" s="795"/>
      <c r="KUF412" s="680"/>
      <c r="KUG412" s="629"/>
      <c r="KUH412" s="499"/>
      <c r="KUI412" s="795"/>
      <c r="KUJ412" s="795"/>
      <c r="KUK412" s="795"/>
      <c r="KUL412" s="795"/>
      <c r="KUM412" s="680"/>
      <c r="KUN412" s="629"/>
      <c r="KUO412" s="499"/>
      <c r="KUP412" s="795"/>
      <c r="KUQ412" s="795"/>
      <c r="KUR412" s="795"/>
      <c r="KUS412" s="795"/>
      <c r="KUT412" s="680"/>
      <c r="KUU412" s="629"/>
      <c r="KUV412" s="499"/>
      <c r="KUW412" s="795"/>
      <c r="KUX412" s="795"/>
      <c r="KUY412" s="795"/>
      <c r="KUZ412" s="795"/>
      <c r="KVA412" s="680"/>
      <c r="KVB412" s="629"/>
      <c r="KVC412" s="499"/>
      <c r="KVD412" s="795"/>
      <c r="KVE412" s="795"/>
      <c r="KVF412" s="795"/>
      <c r="KVG412" s="795"/>
      <c r="KVH412" s="680"/>
      <c r="KVI412" s="629"/>
      <c r="KVJ412" s="499"/>
      <c r="KVK412" s="795"/>
      <c r="KVL412" s="795"/>
      <c r="KVM412" s="795"/>
      <c r="KVN412" s="795"/>
      <c r="KVO412" s="680"/>
      <c r="KVP412" s="629"/>
      <c r="KVQ412" s="499"/>
      <c r="KVR412" s="795"/>
      <c r="KVS412" s="795"/>
      <c r="KVT412" s="795"/>
      <c r="KVU412" s="795"/>
      <c r="KVV412" s="680"/>
      <c r="KVW412" s="629"/>
      <c r="KVX412" s="499"/>
      <c r="KVY412" s="795"/>
      <c r="KVZ412" s="795"/>
      <c r="KWA412" s="795"/>
      <c r="KWB412" s="795"/>
      <c r="KWC412" s="680"/>
      <c r="KWD412" s="629"/>
      <c r="KWE412" s="499"/>
      <c r="KWF412" s="795"/>
      <c r="KWG412" s="795"/>
      <c r="KWH412" s="795"/>
      <c r="KWI412" s="795"/>
      <c r="KWJ412" s="680"/>
      <c r="KWK412" s="629"/>
      <c r="KWL412" s="499"/>
      <c r="KWM412" s="795"/>
      <c r="KWN412" s="795"/>
      <c r="KWO412" s="795"/>
      <c r="KWP412" s="795"/>
      <c r="KWQ412" s="680"/>
      <c r="KWR412" s="629"/>
      <c r="KWS412" s="499"/>
      <c r="KWT412" s="795"/>
      <c r="KWU412" s="795"/>
      <c r="KWV412" s="795"/>
      <c r="KWW412" s="795"/>
      <c r="KWX412" s="680"/>
      <c r="KWY412" s="629"/>
      <c r="KWZ412" s="499"/>
      <c r="KXA412" s="795"/>
      <c r="KXB412" s="795"/>
      <c r="KXC412" s="795"/>
      <c r="KXD412" s="795"/>
      <c r="KXE412" s="680"/>
      <c r="KXF412" s="629"/>
      <c r="KXG412" s="499"/>
      <c r="KXH412" s="795"/>
      <c r="KXI412" s="795"/>
      <c r="KXJ412" s="795"/>
      <c r="KXK412" s="795"/>
      <c r="KXL412" s="680"/>
      <c r="KXM412" s="629"/>
      <c r="KXN412" s="499"/>
      <c r="KXO412" s="795"/>
      <c r="KXP412" s="795"/>
      <c r="KXQ412" s="795"/>
      <c r="KXR412" s="795"/>
      <c r="KXS412" s="680"/>
      <c r="KXT412" s="629"/>
      <c r="KXU412" s="499"/>
      <c r="KXV412" s="795"/>
      <c r="KXW412" s="795"/>
      <c r="KXX412" s="795"/>
      <c r="KXY412" s="795"/>
      <c r="KXZ412" s="680"/>
      <c r="KYA412" s="629"/>
      <c r="KYB412" s="499"/>
      <c r="KYC412" s="795"/>
      <c r="KYD412" s="795"/>
      <c r="KYE412" s="795"/>
      <c r="KYF412" s="795"/>
      <c r="KYG412" s="680"/>
      <c r="KYH412" s="629"/>
      <c r="KYI412" s="499"/>
      <c r="KYJ412" s="795"/>
      <c r="KYK412" s="795"/>
      <c r="KYL412" s="795"/>
      <c r="KYM412" s="795"/>
      <c r="KYN412" s="680"/>
      <c r="KYO412" s="629"/>
      <c r="KYP412" s="499"/>
      <c r="KYQ412" s="795"/>
      <c r="KYR412" s="795"/>
      <c r="KYS412" s="795"/>
      <c r="KYT412" s="795"/>
      <c r="KYU412" s="680"/>
      <c r="KYV412" s="629"/>
      <c r="KYW412" s="499"/>
      <c r="KYX412" s="795"/>
      <c r="KYY412" s="795"/>
      <c r="KYZ412" s="795"/>
      <c r="KZA412" s="795"/>
      <c r="KZB412" s="680"/>
      <c r="KZC412" s="629"/>
      <c r="KZD412" s="499"/>
      <c r="KZE412" s="795"/>
      <c r="KZF412" s="795"/>
      <c r="KZG412" s="795"/>
      <c r="KZH412" s="795"/>
      <c r="KZI412" s="680"/>
      <c r="KZJ412" s="629"/>
      <c r="KZK412" s="499"/>
      <c r="KZL412" s="795"/>
      <c r="KZM412" s="795"/>
      <c r="KZN412" s="795"/>
      <c r="KZO412" s="795"/>
      <c r="KZP412" s="680"/>
      <c r="KZQ412" s="629"/>
      <c r="KZR412" s="499"/>
      <c r="KZS412" s="795"/>
      <c r="KZT412" s="795"/>
      <c r="KZU412" s="795"/>
      <c r="KZV412" s="795"/>
      <c r="KZW412" s="680"/>
      <c r="KZX412" s="629"/>
      <c r="KZY412" s="499"/>
      <c r="KZZ412" s="795"/>
      <c r="LAA412" s="795"/>
      <c r="LAB412" s="795"/>
      <c r="LAC412" s="795"/>
      <c r="LAD412" s="680"/>
      <c r="LAE412" s="629"/>
      <c r="LAF412" s="499"/>
      <c r="LAG412" s="795"/>
      <c r="LAH412" s="795"/>
      <c r="LAI412" s="795"/>
      <c r="LAJ412" s="795"/>
      <c r="LAK412" s="680"/>
      <c r="LAL412" s="629"/>
      <c r="LAM412" s="499"/>
      <c r="LAN412" s="795"/>
      <c r="LAO412" s="795"/>
      <c r="LAP412" s="795"/>
      <c r="LAQ412" s="795"/>
      <c r="LAR412" s="680"/>
      <c r="LAS412" s="629"/>
      <c r="LAT412" s="499"/>
      <c r="LAU412" s="795"/>
      <c r="LAV412" s="795"/>
      <c r="LAW412" s="795"/>
      <c r="LAX412" s="795"/>
      <c r="LAY412" s="680"/>
      <c r="LAZ412" s="629"/>
      <c r="LBA412" s="499"/>
      <c r="LBB412" s="795"/>
      <c r="LBC412" s="795"/>
      <c r="LBD412" s="795"/>
      <c r="LBE412" s="795"/>
      <c r="LBF412" s="680"/>
      <c r="LBG412" s="629"/>
      <c r="LBH412" s="499"/>
      <c r="LBI412" s="795"/>
      <c r="LBJ412" s="795"/>
      <c r="LBK412" s="795"/>
      <c r="LBL412" s="795"/>
      <c r="LBM412" s="680"/>
      <c r="LBN412" s="629"/>
      <c r="LBO412" s="499"/>
      <c r="LBP412" s="795"/>
      <c r="LBQ412" s="795"/>
      <c r="LBR412" s="795"/>
      <c r="LBS412" s="795"/>
      <c r="LBT412" s="680"/>
      <c r="LBU412" s="629"/>
      <c r="LBV412" s="499"/>
      <c r="LBW412" s="795"/>
      <c r="LBX412" s="795"/>
      <c r="LBY412" s="795"/>
      <c r="LBZ412" s="795"/>
      <c r="LCA412" s="680"/>
      <c r="LCB412" s="629"/>
      <c r="LCC412" s="499"/>
      <c r="LCD412" s="795"/>
      <c r="LCE412" s="795"/>
      <c r="LCF412" s="795"/>
      <c r="LCG412" s="795"/>
      <c r="LCH412" s="680"/>
      <c r="LCI412" s="629"/>
      <c r="LCJ412" s="499"/>
      <c r="LCK412" s="795"/>
      <c r="LCL412" s="795"/>
      <c r="LCM412" s="795"/>
      <c r="LCN412" s="795"/>
      <c r="LCO412" s="680"/>
      <c r="LCP412" s="629"/>
      <c r="LCQ412" s="499"/>
      <c r="LCR412" s="795"/>
      <c r="LCS412" s="795"/>
      <c r="LCT412" s="795"/>
      <c r="LCU412" s="795"/>
      <c r="LCV412" s="680"/>
      <c r="LCW412" s="629"/>
      <c r="LCX412" s="499"/>
      <c r="LCY412" s="795"/>
      <c r="LCZ412" s="795"/>
      <c r="LDA412" s="795"/>
      <c r="LDB412" s="795"/>
      <c r="LDC412" s="680"/>
      <c r="LDD412" s="629"/>
      <c r="LDE412" s="499"/>
      <c r="LDF412" s="795"/>
      <c r="LDG412" s="795"/>
      <c r="LDH412" s="795"/>
      <c r="LDI412" s="795"/>
      <c r="LDJ412" s="680"/>
      <c r="LDK412" s="629"/>
      <c r="LDL412" s="499"/>
      <c r="LDM412" s="795"/>
      <c r="LDN412" s="795"/>
      <c r="LDO412" s="795"/>
      <c r="LDP412" s="795"/>
      <c r="LDQ412" s="680"/>
      <c r="LDR412" s="629"/>
      <c r="LDS412" s="499"/>
      <c r="LDT412" s="795"/>
      <c r="LDU412" s="795"/>
      <c r="LDV412" s="795"/>
      <c r="LDW412" s="795"/>
      <c r="LDX412" s="680"/>
      <c r="LDY412" s="629"/>
      <c r="LDZ412" s="499"/>
      <c r="LEA412" s="795"/>
      <c r="LEB412" s="795"/>
      <c r="LEC412" s="795"/>
      <c r="LED412" s="795"/>
      <c r="LEE412" s="680"/>
      <c r="LEF412" s="629"/>
      <c r="LEG412" s="499"/>
      <c r="LEH412" s="795"/>
      <c r="LEI412" s="795"/>
      <c r="LEJ412" s="795"/>
      <c r="LEK412" s="795"/>
      <c r="LEL412" s="680"/>
      <c r="LEM412" s="629"/>
      <c r="LEN412" s="499"/>
      <c r="LEO412" s="795"/>
      <c r="LEP412" s="795"/>
      <c r="LEQ412" s="795"/>
      <c r="LER412" s="795"/>
      <c r="LES412" s="680"/>
      <c r="LET412" s="629"/>
      <c r="LEU412" s="499"/>
      <c r="LEV412" s="795"/>
      <c r="LEW412" s="795"/>
      <c r="LEX412" s="795"/>
      <c r="LEY412" s="795"/>
      <c r="LEZ412" s="680"/>
      <c r="LFA412" s="629"/>
      <c r="LFB412" s="499"/>
      <c r="LFC412" s="795"/>
      <c r="LFD412" s="795"/>
      <c r="LFE412" s="795"/>
      <c r="LFF412" s="795"/>
      <c r="LFG412" s="680"/>
      <c r="LFH412" s="629"/>
      <c r="LFI412" s="499"/>
      <c r="LFJ412" s="795"/>
      <c r="LFK412" s="795"/>
      <c r="LFL412" s="795"/>
      <c r="LFM412" s="795"/>
      <c r="LFN412" s="680"/>
      <c r="LFO412" s="629"/>
      <c r="LFP412" s="499"/>
      <c r="LFQ412" s="795"/>
      <c r="LFR412" s="795"/>
      <c r="LFS412" s="795"/>
      <c r="LFT412" s="795"/>
      <c r="LFU412" s="680"/>
      <c r="LFV412" s="629"/>
      <c r="LFW412" s="499"/>
      <c r="LFX412" s="795"/>
      <c r="LFY412" s="795"/>
      <c r="LFZ412" s="795"/>
      <c r="LGA412" s="795"/>
      <c r="LGB412" s="680"/>
      <c r="LGC412" s="629"/>
      <c r="LGD412" s="499"/>
      <c r="LGE412" s="795"/>
      <c r="LGF412" s="795"/>
      <c r="LGG412" s="795"/>
      <c r="LGH412" s="795"/>
      <c r="LGI412" s="680"/>
      <c r="LGJ412" s="629"/>
      <c r="LGK412" s="499"/>
      <c r="LGL412" s="795"/>
      <c r="LGM412" s="795"/>
      <c r="LGN412" s="795"/>
      <c r="LGO412" s="795"/>
      <c r="LGP412" s="680"/>
      <c r="LGQ412" s="629"/>
      <c r="LGR412" s="499"/>
      <c r="LGS412" s="795"/>
      <c r="LGT412" s="795"/>
      <c r="LGU412" s="795"/>
      <c r="LGV412" s="795"/>
      <c r="LGW412" s="680"/>
      <c r="LGX412" s="629"/>
      <c r="LGY412" s="499"/>
      <c r="LGZ412" s="795"/>
      <c r="LHA412" s="795"/>
      <c r="LHB412" s="795"/>
      <c r="LHC412" s="795"/>
      <c r="LHD412" s="680"/>
      <c r="LHE412" s="629"/>
      <c r="LHF412" s="499"/>
      <c r="LHG412" s="795"/>
      <c r="LHH412" s="795"/>
      <c r="LHI412" s="795"/>
      <c r="LHJ412" s="795"/>
      <c r="LHK412" s="680"/>
      <c r="LHL412" s="629"/>
      <c r="LHM412" s="499"/>
      <c r="LHN412" s="795"/>
      <c r="LHO412" s="795"/>
      <c r="LHP412" s="795"/>
      <c r="LHQ412" s="795"/>
      <c r="LHR412" s="680"/>
      <c r="LHS412" s="629"/>
      <c r="LHT412" s="499"/>
      <c r="LHU412" s="795"/>
      <c r="LHV412" s="795"/>
      <c r="LHW412" s="795"/>
      <c r="LHX412" s="795"/>
      <c r="LHY412" s="680"/>
      <c r="LHZ412" s="629"/>
      <c r="LIA412" s="499"/>
      <c r="LIB412" s="795"/>
      <c r="LIC412" s="795"/>
      <c r="LID412" s="795"/>
      <c r="LIE412" s="795"/>
      <c r="LIF412" s="680"/>
      <c r="LIG412" s="629"/>
      <c r="LIH412" s="499"/>
      <c r="LII412" s="795"/>
      <c r="LIJ412" s="795"/>
      <c r="LIK412" s="795"/>
      <c r="LIL412" s="795"/>
      <c r="LIM412" s="680"/>
      <c r="LIN412" s="629"/>
      <c r="LIO412" s="499"/>
      <c r="LIP412" s="795"/>
      <c r="LIQ412" s="795"/>
      <c r="LIR412" s="795"/>
      <c r="LIS412" s="795"/>
      <c r="LIT412" s="680"/>
      <c r="LIU412" s="629"/>
      <c r="LIV412" s="499"/>
      <c r="LIW412" s="795"/>
      <c r="LIX412" s="795"/>
      <c r="LIY412" s="795"/>
      <c r="LIZ412" s="795"/>
      <c r="LJA412" s="680"/>
      <c r="LJB412" s="629"/>
      <c r="LJC412" s="499"/>
      <c r="LJD412" s="795"/>
      <c r="LJE412" s="795"/>
      <c r="LJF412" s="795"/>
      <c r="LJG412" s="795"/>
      <c r="LJH412" s="680"/>
      <c r="LJI412" s="629"/>
      <c r="LJJ412" s="499"/>
      <c r="LJK412" s="795"/>
      <c r="LJL412" s="795"/>
      <c r="LJM412" s="795"/>
      <c r="LJN412" s="795"/>
      <c r="LJO412" s="680"/>
      <c r="LJP412" s="629"/>
      <c r="LJQ412" s="499"/>
      <c r="LJR412" s="795"/>
      <c r="LJS412" s="795"/>
      <c r="LJT412" s="795"/>
      <c r="LJU412" s="795"/>
      <c r="LJV412" s="680"/>
      <c r="LJW412" s="629"/>
      <c r="LJX412" s="499"/>
      <c r="LJY412" s="795"/>
      <c r="LJZ412" s="795"/>
      <c r="LKA412" s="795"/>
      <c r="LKB412" s="795"/>
      <c r="LKC412" s="680"/>
      <c r="LKD412" s="629"/>
      <c r="LKE412" s="499"/>
      <c r="LKF412" s="795"/>
      <c r="LKG412" s="795"/>
      <c r="LKH412" s="795"/>
      <c r="LKI412" s="795"/>
      <c r="LKJ412" s="680"/>
      <c r="LKK412" s="629"/>
      <c r="LKL412" s="499"/>
      <c r="LKM412" s="795"/>
      <c r="LKN412" s="795"/>
      <c r="LKO412" s="795"/>
      <c r="LKP412" s="795"/>
      <c r="LKQ412" s="680"/>
      <c r="LKR412" s="629"/>
      <c r="LKS412" s="499"/>
      <c r="LKT412" s="795"/>
      <c r="LKU412" s="795"/>
      <c r="LKV412" s="795"/>
      <c r="LKW412" s="795"/>
      <c r="LKX412" s="680"/>
      <c r="LKY412" s="629"/>
      <c r="LKZ412" s="499"/>
      <c r="LLA412" s="795"/>
      <c r="LLB412" s="795"/>
      <c r="LLC412" s="795"/>
      <c r="LLD412" s="795"/>
      <c r="LLE412" s="680"/>
      <c r="LLF412" s="629"/>
      <c r="LLG412" s="499"/>
      <c r="LLH412" s="795"/>
      <c r="LLI412" s="795"/>
      <c r="LLJ412" s="795"/>
      <c r="LLK412" s="795"/>
      <c r="LLL412" s="680"/>
      <c r="LLM412" s="629"/>
      <c r="LLN412" s="499"/>
      <c r="LLO412" s="795"/>
      <c r="LLP412" s="795"/>
      <c r="LLQ412" s="795"/>
      <c r="LLR412" s="795"/>
      <c r="LLS412" s="680"/>
      <c r="LLT412" s="629"/>
      <c r="LLU412" s="499"/>
      <c r="LLV412" s="795"/>
      <c r="LLW412" s="795"/>
      <c r="LLX412" s="795"/>
      <c r="LLY412" s="795"/>
      <c r="LLZ412" s="680"/>
      <c r="LMA412" s="629"/>
      <c r="LMB412" s="499"/>
      <c r="LMC412" s="795"/>
      <c r="LMD412" s="795"/>
      <c r="LME412" s="795"/>
      <c r="LMF412" s="795"/>
      <c r="LMG412" s="680"/>
      <c r="LMH412" s="629"/>
      <c r="LMI412" s="499"/>
      <c r="LMJ412" s="795"/>
      <c r="LMK412" s="795"/>
      <c r="LML412" s="795"/>
      <c r="LMM412" s="795"/>
      <c r="LMN412" s="680"/>
      <c r="LMO412" s="629"/>
      <c r="LMP412" s="499"/>
      <c r="LMQ412" s="795"/>
      <c r="LMR412" s="795"/>
      <c r="LMS412" s="795"/>
      <c r="LMT412" s="795"/>
      <c r="LMU412" s="680"/>
      <c r="LMV412" s="629"/>
      <c r="LMW412" s="499"/>
      <c r="LMX412" s="795"/>
      <c r="LMY412" s="795"/>
      <c r="LMZ412" s="795"/>
      <c r="LNA412" s="795"/>
      <c r="LNB412" s="680"/>
      <c r="LNC412" s="629"/>
      <c r="LND412" s="499"/>
      <c r="LNE412" s="795"/>
      <c r="LNF412" s="795"/>
      <c r="LNG412" s="795"/>
      <c r="LNH412" s="795"/>
      <c r="LNI412" s="680"/>
      <c r="LNJ412" s="629"/>
      <c r="LNK412" s="499"/>
      <c r="LNL412" s="795"/>
      <c r="LNM412" s="795"/>
      <c r="LNN412" s="795"/>
      <c r="LNO412" s="795"/>
      <c r="LNP412" s="680"/>
      <c r="LNQ412" s="629"/>
      <c r="LNR412" s="499"/>
      <c r="LNS412" s="795"/>
      <c r="LNT412" s="795"/>
      <c r="LNU412" s="795"/>
      <c r="LNV412" s="795"/>
      <c r="LNW412" s="680"/>
      <c r="LNX412" s="629"/>
      <c r="LNY412" s="499"/>
      <c r="LNZ412" s="795"/>
      <c r="LOA412" s="795"/>
      <c r="LOB412" s="795"/>
      <c r="LOC412" s="795"/>
      <c r="LOD412" s="680"/>
      <c r="LOE412" s="629"/>
      <c r="LOF412" s="499"/>
      <c r="LOG412" s="795"/>
      <c r="LOH412" s="795"/>
      <c r="LOI412" s="795"/>
      <c r="LOJ412" s="795"/>
      <c r="LOK412" s="680"/>
      <c r="LOL412" s="629"/>
      <c r="LOM412" s="499"/>
      <c r="LON412" s="795"/>
      <c r="LOO412" s="795"/>
      <c r="LOP412" s="795"/>
      <c r="LOQ412" s="795"/>
      <c r="LOR412" s="680"/>
      <c r="LOS412" s="629"/>
      <c r="LOT412" s="499"/>
      <c r="LOU412" s="795"/>
      <c r="LOV412" s="795"/>
      <c r="LOW412" s="795"/>
      <c r="LOX412" s="795"/>
      <c r="LOY412" s="680"/>
      <c r="LOZ412" s="629"/>
      <c r="LPA412" s="499"/>
      <c r="LPB412" s="795"/>
      <c r="LPC412" s="795"/>
      <c r="LPD412" s="795"/>
      <c r="LPE412" s="795"/>
      <c r="LPF412" s="680"/>
      <c r="LPG412" s="629"/>
      <c r="LPH412" s="499"/>
      <c r="LPI412" s="795"/>
      <c r="LPJ412" s="795"/>
      <c r="LPK412" s="795"/>
      <c r="LPL412" s="795"/>
      <c r="LPM412" s="680"/>
      <c r="LPN412" s="629"/>
      <c r="LPO412" s="499"/>
      <c r="LPP412" s="795"/>
      <c r="LPQ412" s="795"/>
      <c r="LPR412" s="795"/>
      <c r="LPS412" s="795"/>
      <c r="LPT412" s="680"/>
      <c r="LPU412" s="629"/>
      <c r="LPV412" s="499"/>
      <c r="LPW412" s="795"/>
      <c r="LPX412" s="795"/>
      <c r="LPY412" s="795"/>
      <c r="LPZ412" s="795"/>
      <c r="LQA412" s="680"/>
      <c r="LQB412" s="629"/>
      <c r="LQC412" s="499"/>
      <c r="LQD412" s="795"/>
      <c r="LQE412" s="795"/>
      <c r="LQF412" s="795"/>
      <c r="LQG412" s="795"/>
      <c r="LQH412" s="680"/>
      <c r="LQI412" s="629"/>
      <c r="LQJ412" s="499"/>
      <c r="LQK412" s="795"/>
      <c r="LQL412" s="795"/>
      <c r="LQM412" s="795"/>
      <c r="LQN412" s="795"/>
      <c r="LQO412" s="680"/>
      <c r="LQP412" s="629"/>
      <c r="LQQ412" s="499"/>
      <c r="LQR412" s="795"/>
      <c r="LQS412" s="795"/>
      <c r="LQT412" s="795"/>
      <c r="LQU412" s="795"/>
      <c r="LQV412" s="680"/>
      <c r="LQW412" s="629"/>
      <c r="LQX412" s="499"/>
      <c r="LQY412" s="795"/>
      <c r="LQZ412" s="795"/>
      <c r="LRA412" s="795"/>
      <c r="LRB412" s="795"/>
      <c r="LRC412" s="680"/>
      <c r="LRD412" s="629"/>
      <c r="LRE412" s="499"/>
      <c r="LRF412" s="795"/>
      <c r="LRG412" s="795"/>
      <c r="LRH412" s="795"/>
      <c r="LRI412" s="795"/>
      <c r="LRJ412" s="680"/>
      <c r="LRK412" s="629"/>
      <c r="LRL412" s="499"/>
      <c r="LRM412" s="795"/>
      <c r="LRN412" s="795"/>
      <c r="LRO412" s="795"/>
      <c r="LRP412" s="795"/>
      <c r="LRQ412" s="680"/>
      <c r="LRR412" s="629"/>
      <c r="LRS412" s="499"/>
      <c r="LRT412" s="795"/>
      <c r="LRU412" s="795"/>
      <c r="LRV412" s="795"/>
      <c r="LRW412" s="795"/>
      <c r="LRX412" s="680"/>
      <c r="LRY412" s="629"/>
      <c r="LRZ412" s="499"/>
      <c r="LSA412" s="795"/>
      <c r="LSB412" s="795"/>
      <c r="LSC412" s="795"/>
      <c r="LSD412" s="795"/>
      <c r="LSE412" s="680"/>
      <c r="LSF412" s="629"/>
      <c r="LSG412" s="499"/>
      <c r="LSH412" s="795"/>
      <c r="LSI412" s="795"/>
      <c r="LSJ412" s="795"/>
      <c r="LSK412" s="795"/>
      <c r="LSL412" s="680"/>
      <c r="LSM412" s="629"/>
      <c r="LSN412" s="499"/>
      <c r="LSO412" s="795"/>
      <c r="LSP412" s="795"/>
      <c r="LSQ412" s="795"/>
      <c r="LSR412" s="795"/>
      <c r="LSS412" s="680"/>
      <c r="LST412" s="629"/>
      <c r="LSU412" s="499"/>
      <c r="LSV412" s="795"/>
      <c r="LSW412" s="795"/>
      <c r="LSX412" s="795"/>
      <c r="LSY412" s="795"/>
      <c r="LSZ412" s="680"/>
      <c r="LTA412" s="629"/>
      <c r="LTB412" s="499"/>
      <c r="LTC412" s="795"/>
      <c r="LTD412" s="795"/>
      <c r="LTE412" s="795"/>
      <c r="LTF412" s="795"/>
      <c r="LTG412" s="680"/>
      <c r="LTH412" s="629"/>
      <c r="LTI412" s="499"/>
      <c r="LTJ412" s="795"/>
      <c r="LTK412" s="795"/>
      <c r="LTL412" s="795"/>
      <c r="LTM412" s="795"/>
      <c r="LTN412" s="680"/>
      <c r="LTO412" s="629"/>
      <c r="LTP412" s="499"/>
      <c r="LTQ412" s="795"/>
      <c r="LTR412" s="795"/>
      <c r="LTS412" s="795"/>
      <c r="LTT412" s="795"/>
      <c r="LTU412" s="680"/>
      <c r="LTV412" s="629"/>
      <c r="LTW412" s="499"/>
      <c r="LTX412" s="795"/>
      <c r="LTY412" s="795"/>
      <c r="LTZ412" s="795"/>
      <c r="LUA412" s="795"/>
      <c r="LUB412" s="680"/>
      <c r="LUC412" s="629"/>
      <c r="LUD412" s="499"/>
      <c r="LUE412" s="795"/>
      <c r="LUF412" s="795"/>
      <c r="LUG412" s="795"/>
      <c r="LUH412" s="795"/>
      <c r="LUI412" s="680"/>
      <c r="LUJ412" s="629"/>
      <c r="LUK412" s="499"/>
      <c r="LUL412" s="795"/>
      <c r="LUM412" s="795"/>
      <c r="LUN412" s="795"/>
      <c r="LUO412" s="795"/>
      <c r="LUP412" s="680"/>
      <c r="LUQ412" s="629"/>
      <c r="LUR412" s="499"/>
      <c r="LUS412" s="795"/>
      <c r="LUT412" s="795"/>
      <c r="LUU412" s="795"/>
      <c r="LUV412" s="795"/>
      <c r="LUW412" s="680"/>
      <c r="LUX412" s="629"/>
      <c r="LUY412" s="499"/>
      <c r="LUZ412" s="795"/>
      <c r="LVA412" s="795"/>
      <c r="LVB412" s="795"/>
      <c r="LVC412" s="795"/>
      <c r="LVD412" s="680"/>
      <c r="LVE412" s="629"/>
      <c r="LVF412" s="499"/>
      <c r="LVG412" s="795"/>
      <c r="LVH412" s="795"/>
      <c r="LVI412" s="795"/>
      <c r="LVJ412" s="795"/>
      <c r="LVK412" s="680"/>
      <c r="LVL412" s="629"/>
      <c r="LVM412" s="499"/>
      <c r="LVN412" s="795"/>
      <c r="LVO412" s="795"/>
      <c r="LVP412" s="795"/>
      <c r="LVQ412" s="795"/>
      <c r="LVR412" s="680"/>
      <c r="LVS412" s="629"/>
      <c r="LVT412" s="499"/>
      <c r="LVU412" s="795"/>
      <c r="LVV412" s="795"/>
      <c r="LVW412" s="795"/>
      <c r="LVX412" s="795"/>
      <c r="LVY412" s="680"/>
      <c r="LVZ412" s="629"/>
      <c r="LWA412" s="499"/>
      <c r="LWB412" s="795"/>
      <c r="LWC412" s="795"/>
      <c r="LWD412" s="795"/>
      <c r="LWE412" s="795"/>
      <c r="LWF412" s="680"/>
      <c r="LWG412" s="629"/>
      <c r="LWH412" s="499"/>
      <c r="LWI412" s="795"/>
      <c r="LWJ412" s="795"/>
      <c r="LWK412" s="795"/>
      <c r="LWL412" s="795"/>
      <c r="LWM412" s="680"/>
      <c r="LWN412" s="629"/>
      <c r="LWO412" s="499"/>
      <c r="LWP412" s="795"/>
      <c r="LWQ412" s="795"/>
      <c r="LWR412" s="795"/>
      <c r="LWS412" s="795"/>
      <c r="LWT412" s="680"/>
      <c r="LWU412" s="629"/>
      <c r="LWV412" s="499"/>
      <c r="LWW412" s="795"/>
      <c r="LWX412" s="795"/>
      <c r="LWY412" s="795"/>
      <c r="LWZ412" s="795"/>
      <c r="LXA412" s="680"/>
      <c r="LXB412" s="629"/>
      <c r="LXC412" s="499"/>
      <c r="LXD412" s="795"/>
      <c r="LXE412" s="795"/>
      <c r="LXF412" s="795"/>
      <c r="LXG412" s="795"/>
      <c r="LXH412" s="680"/>
      <c r="LXI412" s="629"/>
      <c r="LXJ412" s="499"/>
      <c r="LXK412" s="795"/>
      <c r="LXL412" s="795"/>
      <c r="LXM412" s="795"/>
      <c r="LXN412" s="795"/>
      <c r="LXO412" s="680"/>
      <c r="LXP412" s="629"/>
      <c r="LXQ412" s="499"/>
      <c r="LXR412" s="795"/>
      <c r="LXS412" s="795"/>
      <c r="LXT412" s="795"/>
      <c r="LXU412" s="795"/>
      <c r="LXV412" s="680"/>
      <c r="LXW412" s="629"/>
      <c r="LXX412" s="499"/>
      <c r="LXY412" s="795"/>
      <c r="LXZ412" s="795"/>
      <c r="LYA412" s="795"/>
      <c r="LYB412" s="795"/>
      <c r="LYC412" s="680"/>
      <c r="LYD412" s="629"/>
      <c r="LYE412" s="499"/>
      <c r="LYF412" s="795"/>
      <c r="LYG412" s="795"/>
      <c r="LYH412" s="795"/>
      <c r="LYI412" s="795"/>
      <c r="LYJ412" s="680"/>
      <c r="LYK412" s="629"/>
      <c r="LYL412" s="499"/>
      <c r="LYM412" s="795"/>
      <c r="LYN412" s="795"/>
      <c r="LYO412" s="795"/>
      <c r="LYP412" s="795"/>
      <c r="LYQ412" s="680"/>
      <c r="LYR412" s="629"/>
      <c r="LYS412" s="499"/>
      <c r="LYT412" s="795"/>
      <c r="LYU412" s="795"/>
      <c r="LYV412" s="795"/>
      <c r="LYW412" s="795"/>
      <c r="LYX412" s="680"/>
      <c r="LYY412" s="629"/>
      <c r="LYZ412" s="499"/>
      <c r="LZA412" s="795"/>
      <c r="LZB412" s="795"/>
      <c r="LZC412" s="795"/>
      <c r="LZD412" s="795"/>
      <c r="LZE412" s="680"/>
      <c r="LZF412" s="629"/>
      <c r="LZG412" s="499"/>
      <c r="LZH412" s="795"/>
      <c r="LZI412" s="795"/>
      <c r="LZJ412" s="795"/>
      <c r="LZK412" s="795"/>
      <c r="LZL412" s="680"/>
      <c r="LZM412" s="629"/>
      <c r="LZN412" s="499"/>
      <c r="LZO412" s="795"/>
      <c r="LZP412" s="795"/>
      <c r="LZQ412" s="795"/>
      <c r="LZR412" s="795"/>
      <c r="LZS412" s="680"/>
      <c r="LZT412" s="629"/>
      <c r="LZU412" s="499"/>
      <c r="LZV412" s="795"/>
      <c r="LZW412" s="795"/>
      <c r="LZX412" s="795"/>
      <c r="LZY412" s="795"/>
      <c r="LZZ412" s="680"/>
      <c r="MAA412" s="629"/>
      <c r="MAB412" s="499"/>
      <c r="MAC412" s="795"/>
      <c r="MAD412" s="795"/>
      <c r="MAE412" s="795"/>
      <c r="MAF412" s="795"/>
      <c r="MAG412" s="680"/>
      <c r="MAH412" s="629"/>
      <c r="MAI412" s="499"/>
      <c r="MAJ412" s="795"/>
      <c r="MAK412" s="795"/>
      <c r="MAL412" s="795"/>
      <c r="MAM412" s="795"/>
      <c r="MAN412" s="680"/>
      <c r="MAO412" s="629"/>
      <c r="MAP412" s="499"/>
      <c r="MAQ412" s="795"/>
      <c r="MAR412" s="795"/>
      <c r="MAS412" s="795"/>
      <c r="MAT412" s="795"/>
      <c r="MAU412" s="680"/>
      <c r="MAV412" s="629"/>
      <c r="MAW412" s="499"/>
      <c r="MAX412" s="795"/>
      <c r="MAY412" s="795"/>
      <c r="MAZ412" s="795"/>
      <c r="MBA412" s="795"/>
      <c r="MBB412" s="680"/>
      <c r="MBC412" s="629"/>
      <c r="MBD412" s="499"/>
      <c r="MBE412" s="795"/>
      <c r="MBF412" s="795"/>
      <c r="MBG412" s="795"/>
      <c r="MBH412" s="795"/>
      <c r="MBI412" s="680"/>
      <c r="MBJ412" s="629"/>
      <c r="MBK412" s="499"/>
      <c r="MBL412" s="795"/>
      <c r="MBM412" s="795"/>
      <c r="MBN412" s="795"/>
      <c r="MBO412" s="795"/>
      <c r="MBP412" s="680"/>
      <c r="MBQ412" s="629"/>
      <c r="MBR412" s="499"/>
      <c r="MBS412" s="795"/>
      <c r="MBT412" s="795"/>
      <c r="MBU412" s="795"/>
      <c r="MBV412" s="795"/>
      <c r="MBW412" s="680"/>
      <c r="MBX412" s="629"/>
      <c r="MBY412" s="499"/>
      <c r="MBZ412" s="795"/>
      <c r="MCA412" s="795"/>
      <c r="MCB412" s="795"/>
      <c r="MCC412" s="795"/>
      <c r="MCD412" s="680"/>
      <c r="MCE412" s="629"/>
      <c r="MCF412" s="499"/>
      <c r="MCG412" s="795"/>
      <c r="MCH412" s="795"/>
      <c r="MCI412" s="795"/>
      <c r="MCJ412" s="795"/>
      <c r="MCK412" s="680"/>
      <c r="MCL412" s="629"/>
      <c r="MCM412" s="499"/>
      <c r="MCN412" s="795"/>
      <c r="MCO412" s="795"/>
      <c r="MCP412" s="795"/>
      <c r="MCQ412" s="795"/>
      <c r="MCR412" s="680"/>
      <c r="MCS412" s="629"/>
      <c r="MCT412" s="499"/>
      <c r="MCU412" s="795"/>
      <c r="MCV412" s="795"/>
      <c r="MCW412" s="795"/>
      <c r="MCX412" s="795"/>
      <c r="MCY412" s="680"/>
      <c r="MCZ412" s="629"/>
      <c r="MDA412" s="499"/>
      <c r="MDB412" s="795"/>
      <c r="MDC412" s="795"/>
      <c r="MDD412" s="795"/>
      <c r="MDE412" s="795"/>
      <c r="MDF412" s="680"/>
      <c r="MDG412" s="629"/>
      <c r="MDH412" s="499"/>
      <c r="MDI412" s="795"/>
      <c r="MDJ412" s="795"/>
      <c r="MDK412" s="795"/>
      <c r="MDL412" s="795"/>
      <c r="MDM412" s="680"/>
      <c r="MDN412" s="629"/>
      <c r="MDO412" s="499"/>
      <c r="MDP412" s="795"/>
      <c r="MDQ412" s="795"/>
      <c r="MDR412" s="795"/>
      <c r="MDS412" s="795"/>
      <c r="MDT412" s="680"/>
      <c r="MDU412" s="629"/>
      <c r="MDV412" s="499"/>
      <c r="MDW412" s="795"/>
      <c r="MDX412" s="795"/>
      <c r="MDY412" s="795"/>
      <c r="MDZ412" s="795"/>
      <c r="MEA412" s="680"/>
      <c r="MEB412" s="629"/>
      <c r="MEC412" s="499"/>
      <c r="MED412" s="795"/>
      <c r="MEE412" s="795"/>
      <c r="MEF412" s="795"/>
      <c r="MEG412" s="795"/>
      <c r="MEH412" s="680"/>
      <c r="MEI412" s="629"/>
      <c r="MEJ412" s="499"/>
      <c r="MEK412" s="795"/>
      <c r="MEL412" s="795"/>
      <c r="MEM412" s="795"/>
      <c r="MEN412" s="795"/>
      <c r="MEO412" s="680"/>
      <c r="MEP412" s="629"/>
      <c r="MEQ412" s="499"/>
      <c r="MER412" s="795"/>
      <c r="MES412" s="795"/>
      <c r="MET412" s="795"/>
      <c r="MEU412" s="795"/>
      <c r="MEV412" s="680"/>
      <c r="MEW412" s="629"/>
      <c r="MEX412" s="499"/>
      <c r="MEY412" s="795"/>
      <c r="MEZ412" s="795"/>
      <c r="MFA412" s="795"/>
      <c r="MFB412" s="795"/>
      <c r="MFC412" s="680"/>
      <c r="MFD412" s="629"/>
      <c r="MFE412" s="499"/>
      <c r="MFF412" s="795"/>
      <c r="MFG412" s="795"/>
      <c r="MFH412" s="795"/>
      <c r="MFI412" s="795"/>
      <c r="MFJ412" s="680"/>
      <c r="MFK412" s="629"/>
      <c r="MFL412" s="499"/>
      <c r="MFM412" s="795"/>
      <c r="MFN412" s="795"/>
      <c r="MFO412" s="795"/>
      <c r="MFP412" s="795"/>
      <c r="MFQ412" s="680"/>
      <c r="MFR412" s="629"/>
      <c r="MFS412" s="499"/>
      <c r="MFT412" s="795"/>
      <c r="MFU412" s="795"/>
      <c r="MFV412" s="795"/>
      <c r="MFW412" s="795"/>
      <c r="MFX412" s="680"/>
      <c r="MFY412" s="629"/>
      <c r="MFZ412" s="499"/>
      <c r="MGA412" s="795"/>
      <c r="MGB412" s="795"/>
      <c r="MGC412" s="795"/>
      <c r="MGD412" s="795"/>
      <c r="MGE412" s="680"/>
      <c r="MGF412" s="629"/>
      <c r="MGG412" s="499"/>
      <c r="MGH412" s="795"/>
      <c r="MGI412" s="795"/>
      <c r="MGJ412" s="795"/>
      <c r="MGK412" s="795"/>
      <c r="MGL412" s="680"/>
      <c r="MGM412" s="629"/>
      <c r="MGN412" s="499"/>
      <c r="MGO412" s="795"/>
      <c r="MGP412" s="795"/>
      <c r="MGQ412" s="795"/>
      <c r="MGR412" s="795"/>
      <c r="MGS412" s="680"/>
      <c r="MGT412" s="629"/>
      <c r="MGU412" s="499"/>
      <c r="MGV412" s="795"/>
      <c r="MGW412" s="795"/>
      <c r="MGX412" s="795"/>
      <c r="MGY412" s="795"/>
      <c r="MGZ412" s="680"/>
      <c r="MHA412" s="629"/>
      <c r="MHB412" s="499"/>
      <c r="MHC412" s="795"/>
      <c r="MHD412" s="795"/>
      <c r="MHE412" s="795"/>
      <c r="MHF412" s="795"/>
      <c r="MHG412" s="680"/>
      <c r="MHH412" s="629"/>
      <c r="MHI412" s="499"/>
      <c r="MHJ412" s="795"/>
      <c r="MHK412" s="795"/>
      <c r="MHL412" s="795"/>
      <c r="MHM412" s="795"/>
      <c r="MHN412" s="680"/>
      <c r="MHO412" s="629"/>
      <c r="MHP412" s="499"/>
      <c r="MHQ412" s="795"/>
      <c r="MHR412" s="795"/>
      <c r="MHS412" s="795"/>
      <c r="MHT412" s="795"/>
      <c r="MHU412" s="680"/>
      <c r="MHV412" s="629"/>
      <c r="MHW412" s="499"/>
      <c r="MHX412" s="795"/>
      <c r="MHY412" s="795"/>
      <c r="MHZ412" s="795"/>
      <c r="MIA412" s="795"/>
      <c r="MIB412" s="680"/>
      <c r="MIC412" s="629"/>
      <c r="MID412" s="499"/>
      <c r="MIE412" s="795"/>
      <c r="MIF412" s="795"/>
      <c r="MIG412" s="795"/>
      <c r="MIH412" s="795"/>
      <c r="MII412" s="680"/>
      <c r="MIJ412" s="629"/>
      <c r="MIK412" s="499"/>
      <c r="MIL412" s="795"/>
      <c r="MIM412" s="795"/>
      <c r="MIN412" s="795"/>
      <c r="MIO412" s="795"/>
      <c r="MIP412" s="680"/>
      <c r="MIQ412" s="629"/>
      <c r="MIR412" s="499"/>
      <c r="MIS412" s="795"/>
      <c r="MIT412" s="795"/>
      <c r="MIU412" s="795"/>
      <c r="MIV412" s="795"/>
      <c r="MIW412" s="680"/>
      <c r="MIX412" s="629"/>
      <c r="MIY412" s="499"/>
      <c r="MIZ412" s="795"/>
      <c r="MJA412" s="795"/>
      <c r="MJB412" s="795"/>
      <c r="MJC412" s="795"/>
      <c r="MJD412" s="680"/>
      <c r="MJE412" s="629"/>
      <c r="MJF412" s="499"/>
      <c r="MJG412" s="795"/>
      <c r="MJH412" s="795"/>
      <c r="MJI412" s="795"/>
      <c r="MJJ412" s="795"/>
      <c r="MJK412" s="680"/>
      <c r="MJL412" s="629"/>
      <c r="MJM412" s="499"/>
      <c r="MJN412" s="795"/>
      <c r="MJO412" s="795"/>
      <c r="MJP412" s="795"/>
      <c r="MJQ412" s="795"/>
      <c r="MJR412" s="680"/>
      <c r="MJS412" s="629"/>
      <c r="MJT412" s="499"/>
      <c r="MJU412" s="795"/>
      <c r="MJV412" s="795"/>
      <c r="MJW412" s="795"/>
      <c r="MJX412" s="795"/>
      <c r="MJY412" s="680"/>
      <c r="MJZ412" s="629"/>
      <c r="MKA412" s="499"/>
      <c r="MKB412" s="795"/>
      <c r="MKC412" s="795"/>
      <c r="MKD412" s="795"/>
      <c r="MKE412" s="795"/>
      <c r="MKF412" s="680"/>
      <c r="MKG412" s="629"/>
      <c r="MKH412" s="499"/>
      <c r="MKI412" s="795"/>
      <c r="MKJ412" s="795"/>
      <c r="MKK412" s="795"/>
      <c r="MKL412" s="795"/>
      <c r="MKM412" s="680"/>
      <c r="MKN412" s="629"/>
      <c r="MKO412" s="499"/>
      <c r="MKP412" s="795"/>
      <c r="MKQ412" s="795"/>
      <c r="MKR412" s="795"/>
      <c r="MKS412" s="795"/>
      <c r="MKT412" s="680"/>
      <c r="MKU412" s="629"/>
      <c r="MKV412" s="499"/>
      <c r="MKW412" s="795"/>
      <c r="MKX412" s="795"/>
      <c r="MKY412" s="795"/>
      <c r="MKZ412" s="795"/>
      <c r="MLA412" s="680"/>
      <c r="MLB412" s="629"/>
      <c r="MLC412" s="499"/>
      <c r="MLD412" s="795"/>
      <c r="MLE412" s="795"/>
      <c r="MLF412" s="795"/>
      <c r="MLG412" s="795"/>
      <c r="MLH412" s="680"/>
      <c r="MLI412" s="629"/>
      <c r="MLJ412" s="499"/>
      <c r="MLK412" s="795"/>
      <c r="MLL412" s="795"/>
      <c r="MLM412" s="795"/>
      <c r="MLN412" s="795"/>
      <c r="MLO412" s="680"/>
      <c r="MLP412" s="629"/>
      <c r="MLQ412" s="499"/>
      <c r="MLR412" s="795"/>
      <c r="MLS412" s="795"/>
      <c r="MLT412" s="795"/>
      <c r="MLU412" s="795"/>
      <c r="MLV412" s="680"/>
      <c r="MLW412" s="629"/>
      <c r="MLX412" s="499"/>
      <c r="MLY412" s="795"/>
      <c r="MLZ412" s="795"/>
      <c r="MMA412" s="795"/>
      <c r="MMB412" s="795"/>
      <c r="MMC412" s="680"/>
      <c r="MMD412" s="629"/>
      <c r="MME412" s="499"/>
      <c r="MMF412" s="795"/>
      <c r="MMG412" s="795"/>
      <c r="MMH412" s="795"/>
      <c r="MMI412" s="795"/>
      <c r="MMJ412" s="680"/>
      <c r="MMK412" s="629"/>
      <c r="MML412" s="499"/>
      <c r="MMM412" s="795"/>
      <c r="MMN412" s="795"/>
      <c r="MMO412" s="795"/>
      <c r="MMP412" s="795"/>
      <c r="MMQ412" s="680"/>
      <c r="MMR412" s="629"/>
      <c r="MMS412" s="499"/>
      <c r="MMT412" s="795"/>
      <c r="MMU412" s="795"/>
      <c r="MMV412" s="795"/>
      <c r="MMW412" s="795"/>
      <c r="MMX412" s="680"/>
      <c r="MMY412" s="629"/>
      <c r="MMZ412" s="499"/>
      <c r="MNA412" s="795"/>
      <c r="MNB412" s="795"/>
      <c r="MNC412" s="795"/>
      <c r="MND412" s="795"/>
      <c r="MNE412" s="680"/>
      <c r="MNF412" s="629"/>
      <c r="MNG412" s="499"/>
      <c r="MNH412" s="795"/>
      <c r="MNI412" s="795"/>
      <c r="MNJ412" s="795"/>
      <c r="MNK412" s="795"/>
      <c r="MNL412" s="680"/>
      <c r="MNM412" s="629"/>
      <c r="MNN412" s="499"/>
      <c r="MNO412" s="795"/>
      <c r="MNP412" s="795"/>
      <c r="MNQ412" s="795"/>
      <c r="MNR412" s="795"/>
      <c r="MNS412" s="680"/>
      <c r="MNT412" s="629"/>
      <c r="MNU412" s="499"/>
      <c r="MNV412" s="795"/>
      <c r="MNW412" s="795"/>
      <c r="MNX412" s="795"/>
      <c r="MNY412" s="795"/>
      <c r="MNZ412" s="680"/>
      <c r="MOA412" s="629"/>
      <c r="MOB412" s="499"/>
      <c r="MOC412" s="795"/>
      <c r="MOD412" s="795"/>
      <c r="MOE412" s="795"/>
      <c r="MOF412" s="795"/>
      <c r="MOG412" s="680"/>
      <c r="MOH412" s="629"/>
      <c r="MOI412" s="499"/>
      <c r="MOJ412" s="795"/>
      <c r="MOK412" s="795"/>
      <c r="MOL412" s="795"/>
      <c r="MOM412" s="795"/>
      <c r="MON412" s="680"/>
      <c r="MOO412" s="629"/>
      <c r="MOP412" s="499"/>
      <c r="MOQ412" s="795"/>
      <c r="MOR412" s="795"/>
      <c r="MOS412" s="795"/>
      <c r="MOT412" s="795"/>
      <c r="MOU412" s="680"/>
      <c r="MOV412" s="629"/>
      <c r="MOW412" s="499"/>
      <c r="MOX412" s="795"/>
      <c r="MOY412" s="795"/>
      <c r="MOZ412" s="795"/>
      <c r="MPA412" s="795"/>
      <c r="MPB412" s="680"/>
      <c r="MPC412" s="629"/>
      <c r="MPD412" s="499"/>
      <c r="MPE412" s="795"/>
      <c r="MPF412" s="795"/>
      <c r="MPG412" s="795"/>
      <c r="MPH412" s="795"/>
      <c r="MPI412" s="680"/>
      <c r="MPJ412" s="629"/>
      <c r="MPK412" s="499"/>
      <c r="MPL412" s="795"/>
      <c r="MPM412" s="795"/>
      <c r="MPN412" s="795"/>
      <c r="MPO412" s="795"/>
      <c r="MPP412" s="680"/>
      <c r="MPQ412" s="629"/>
      <c r="MPR412" s="499"/>
      <c r="MPS412" s="795"/>
      <c r="MPT412" s="795"/>
      <c r="MPU412" s="795"/>
      <c r="MPV412" s="795"/>
      <c r="MPW412" s="680"/>
      <c r="MPX412" s="629"/>
      <c r="MPY412" s="499"/>
      <c r="MPZ412" s="795"/>
      <c r="MQA412" s="795"/>
      <c r="MQB412" s="795"/>
      <c r="MQC412" s="795"/>
      <c r="MQD412" s="680"/>
      <c r="MQE412" s="629"/>
      <c r="MQF412" s="499"/>
      <c r="MQG412" s="795"/>
      <c r="MQH412" s="795"/>
      <c r="MQI412" s="795"/>
      <c r="MQJ412" s="795"/>
      <c r="MQK412" s="680"/>
      <c r="MQL412" s="629"/>
      <c r="MQM412" s="499"/>
      <c r="MQN412" s="795"/>
      <c r="MQO412" s="795"/>
      <c r="MQP412" s="795"/>
      <c r="MQQ412" s="795"/>
      <c r="MQR412" s="680"/>
      <c r="MQS412" s="629"/>
      <c r="MQT412" s="499"/>
      <c r="MQU412" s="795"/>
      <c r="MQV412" s="795"/>
      <c r="MQW412" s="795"/>
      <c r="MQX412" s="795"/>
      <c r="MQY412" s="680"/>
      <c r="MQZ412" s="629"/>
      <c r="MRA412" s="499"/>
      <c r="MRB412" s="795"/>
      <c r="MRC412" s="795"/>
      <c r="MRD412" s="795"/>
      <c r="MRE412" s="795"/>
      <c r="MRF412" s="680"/>
      <c r="MRG412" s="629"/>
      <c r="MRH412" s="499"/>
      <c r="MRI412" s="795"/>
      <c r="MRJ412" s="795"/>
      <c r="MRK412" s="795"/>
      <c r="MRL412" s="795"/>
      <c r="MRM412" s="680"/>
      <c r="MRN412" s="629"/>
      <c r="MRO412" s="499"/>
      <c r="MRP412" s="795"/>
      <c r="MRQ412" s="795"/>
      <c r="MRR412" s="795"/>
      <c r="MRS412" s="795"/>
      <c r="MRT412" s="680"/>
      <c r="MRU412" s="629"/>
      <c r="MRV412" s="499"/>
      <c r="MRW412" s="795"/>
      <c r="MRX412" s="795"/>
      <c r="MRY412" s="795"/>
      <c r="MRZ412" s="795"/>
      <c r="MSA412" s="680"/>
      <c r="MSB412" s="629"/>
      <c r="MSC412" s="499"/>
      <c r="MSD412" s="795"/>
      <c r="MSE412" s="795"/>
      <c r="MSF412" s="795"/>
      <c r="MSG412" s="795"/>
      <c r="MSH412" s="680"/>
      <c r="MSI412" s="629"/>
      <c r="MSJ412" s="499"/>
      <c r="MSK412" s="795"/>
      <c r="MSL412" s="795"/>
      <c r="MSM412" s="795"/>
      <c r="MSN412" s="795"/>
      <c r="MSO412" s="680"/>
      <c r="MSP412" s="629"/>
      <c r="MSQ412" s="499"/>
      <c r="MSR412" s="795"/>
      <c r="MSS412" s="795"/>
      <c r="MST412" s="795"/>
      <c r="MSU412" s="795"/>
      <c r="MSV412" s="680"/>
      <c r="MSW412" s="629"/>
      <c r="MSX412" s="499"/>
      <c r="MSY412" s="795"/>
      <c r="MSZ412" s="795"/>
      <c r="MTA412" s="795"/>
      <c r="MTB412" s="795"/>
      <c r="MTC412" s="680"/>
      <c r="MTD412" s="629"/>
      <c r="MTE412" s="499"/>
      <c r="MTF412" s="795"/>
      <c r="MTG412" s="795"/>
      <c r="MTH412" s="795"/>
      <c r="MTI412" s="795"/>
      <c r="MTJ412" s="680"/>
      <c r="MTK412" s="629"/>
      <c r="MTL412" s="499"/>
      <c r="MTM412" s="795"/>
      <c r="MTN412" s="795"/>
      <c r="MTO412" s="795"/>
      <c r="MTP412" s="795"/>
      <c r="MTQ412" s="680"/>
      <c r="MTR412" s="629"/>
      <c r="MTS412" s="499"/>
      <c r="MTT412" s="795"/>
      <c r="MTU412" s="795"/>
      <c r="MTV412" s="795"/>
      <c r="MTW412" s="795"/>
      <c r="MTX412" s="680"/>
      <c r="MTY412" s="629"/>
      <c r="MTZ412" s="499"/>
      <c r="MUA412" s="795"/>
      <c r="MUB412" s="795"/>
      <c r="MUC412" s="795"/>
      <c r="MUD412" s="795"/>
      <c r="MUE412" s="680"/>
      <c r="MUF412" s="629"/>
      <c r="MUG412" s="499"/>
      <c r="MUH412" s="795"/>
      <c r="MUI412" s="795"/>
      <c r="MUJ412" s="795"/>
      <c r="MUK412" s="795"/>
      <c r="MUL412" s="680"/>
      <c r="MUM412" s="629"/>
      <c r="MUN412" s="499"/>
      <c r="MUO412" s="795"/>
      <c r="MUP412" s="795"/>
      <c r="MUQ412" s="795"/>
      <c r="MUR412" s="795"/>
      <c r="MUS412" s="680"/>
      <c r="MUT412" s="629"/>
      <c r="MUU412" s="499"/>
      <c r="MUV412" s="795"/>
      <c r="MUW412" s="795"/>
      <c r="MUX412" s="795"/>
      <c r="MUY412" s="795"/>
      <c r="MUZ412" s="680"/>
      <c r="MVA412" s="629"/>
      <c r="MVB412" s="499"/>
      <c r="MVC412" s="795"/>
      <c r="MVD412" s="795"/>
      <c r="MVE412" s="795"/>
      <c r="MVF412" s="795"/>
      <c r="MVG412" s="680"/>
      <c r="MVH412" s="629"/>
      <c r="MVI412" s="499"/>
      <c r="MVJ412" s="795"/>
      <c r="MVK412" s="795"/>
      <c r="MVL412" s="795"/>
      <c r="MVM412" s="795"/>
      <c r="MVN412" s="680"/>
      <c r="MVO412" s="629"/>
      <c r="MVP412" s="499"/>
      <c r="MVQ412" s="795"/>
      <c r="MVR412" s="795"/>
      <c r="MVS412" s="795"/>
      <c r="MVT412" s="795"/>
      <c r="MVU412" s="680"/>
      <c r="MVV412" s="629"/>
      <c r="MVW412" s="499"/>
      <c r="MVX412" s="795"/>
      <c r="MVY412" s="795"/>
      <c r="MVZ412" s="795"/>
      <c r="MWA412" s="795"/>
      <c r="MWB412" s="680"/>
      <c r="MWC412" s="629"/>
      <c r="MWD412" s="499"/>
      <c r="MWE412" s="795"/>
      <c r="MWF412" s="795"/>
      <c r="MWG412" s="795"/>
      <c r="MWH412" s="795"/>
      <c r="MWI412" s="680"/>
      <c r="MWJ412" s="629"/>
      <c r="MWK412" s="499"/>
      <c r="MWL412" s="795"/>
      <c r="MWM412" s="795"/>
      <c r="MWN412" s="795"/>
      <c r="MWO412" s="795"/>
      <c r="MWP412" s="680"/>
      <c r="MWQ412" s="629"/>
      <c r="MWR412" s="499"/>
      <c r="MWS412" s="795"/>
      <c r="MWT412" s="795"/>
      <c r="MWU412" s="795"/>
      <c r="MWV412" s="795"/>
      <c r="MWW412" s="680"/>
      <c r="MWX412" s="629"/>
      <c r="MWY412" s="499"/>
      <c r="MWZ412" s="795"/>
      <c r="MXA412" s="795"/>
      <c r="MXB412" s="795"/>
      <c r="MXC412" s="795"/>
      <c r="MXD412" s="680"/>
      <c r="MXE412" s="629"/>
      <c r="MXF412" s="499"/>
      <c r="MXG412" s="795"/>
      <c r="MXH412" s="795"/>
      <c r="MXI412" s="795"/>
      <c r="MXJ412" s="795"/>
      <c r="MXK412" s="680"/>
      <c r="MXL412" s="629"/>
      <c r="MXM412" s="499"/>
      <c r="MXN412" s="795"/>
      <c r="MXO412" s="795"/>
      <c r="MXP412" s="795"/>
      <c r="MXQ412" s="795"/>
      <c r="MXR412" s="680"/>
      <c r="MXS412" s="629"/>
      <c r="MXT412" s="499"/>
      <c r="MXU412" s="795"/>
      <c r="MXV412" s="795"/>
      <c r="MXW412" s="795"/>
      <c r="MXX412" s="795"/>
      <c r="MXY412" s="680"/>
      <c r="MXZ412" s="629"/>
      <c r="MYA412" s="499"/>
      <c r="MYB412" s="795"/>
      <c r="MYC412" s="795"/>
      <c r="MYD412" s="795"/>
      <c r="MYE412" s="795"/>
      <c r="MYF412" s="680"/>
      <c r="MYG412" s="629"/>
      <c r="MYH412" s="499"/>
      <c r="MYI412" s="795"/>
      <c r="MYJ412" s="795"/>
      <c r="MYK412" s="795"/>
      <c r="MYL412" s="795"/>
      <c r="MYM412" s="680"/>
      <c r="MYN412" s="629"/>
      <c r="MYO412" s="499"/>
      <c r="MYP412" s="795"/>
      <c r="MYQ412" s="795"/>
      <c r="MYR412" s="795"/>
      <c r="MYS412" s="795"/>
      <c r="MYT412" s="680"/>
      <c r="MYU412" s="629"/>
      <c r="MYV412" s="499"/>
      <c r="MYW412" s="795"/>
      <c r="MYX412" s="795"/>
      <c r="MYY412" s="795"/>
      <c r="MYZ412" s="795"/>
      <c r="MZA412" s="680"/>
      <c r="MZB412" s="629"/>
      <c r="MZC412" s="499"/>
      <c r="MZD412" s="795"/>
      <c r="MZE412" s="795"/>
      <c r="MZF412" s="795"/>
      <c r="MZG412" s="795"/>
      <c r="MZH412" s="680"/>
      <c r="MZI412" s="629"/>
      <c r="MZJ412" s="499"/>
      <c r="MZK412" s="795"/>
      <c r="MZL412" s="795"/>
      <c r="MZM412" s="795"/>
      <c r="MZN412" s="795"/>
      <c r="MZO412" s="680"/>
      <c r="MZP412" s="629"/>
      <c r="MZQ412" s="499"/>
      <c r="MZR412" s="795"/>
      <c r="MZS412" s="795"/>
      <c r="MZT412" s="795"/>
      <c r="MZU412" s="795"/>
      <c r="MZV412" s="680"/>
      <c r="MZW412" s="629"/>
      <c r="MZX412" s="499"/>
      <c r="MZY412" s="795"/>
      <c r="MZZ412" s="795"/>
      <c r="NAA412" s="795"/>
      <c r="NAB412" s="795"/>
      <c r="NAC412" s="680"/>
      <c r="NAD412" s="629"/>
      <c r="NAE412" s="499"/>
      <c r="NAF412" s="795"/>
      <c r="NAG412" s="795"/>
      <c r="NAH412" s="795"/>
      <c r="NAI412" s="795"/>
      <c r="NAJ412" s="680"/>
      <c r="NAK412" s="629"/>
      <c r="NAL412" s="499"/>
      <c r="NAM412" s="795"/>
      <c r="NAN412" s="795"/>
      <c r="NAO412" s="795"/>
      <c r="NAP412" s="795"/>
      <c r="NAQ412" s="680"/>
      <c r="NAR412" s="629"/>
      <c r="NAS412" s="499"/>
      <c r="NAT412" s="795"/>
      <c r="NAU412" s="795"/>
      <c r="NAV412" s="795"/>
      <c r="NAW412" s="795"/>
      <c r="NAX412" s="680"/>
      <c r="NAY412" s="629"/>
      <c r="NAZ412" s="499"/>
      <c r="NBA412" s="795"/>
      <c r="NBB412" s="795"/>
      <c r="NBC412" s="795"/>
      <c r="NBD412" s="795"/>
      <c r="NBE412" s="680"/>
      <c r="NBF412" s="629"/>
      <c r="NBG412" s="499"/>
      <c r="NBH412" s="795"/>
      <c r="NBI412" s="795"/>
      <c r="NBJ412" s="795"/>
      <c r="NBK412" s="795"/>
      <c r="NBL412" s="680"/>
      <c r="NBM412" s="629"/>
      <c r="NBN412" s="499"/>
      <c r="NBO412" s="795"/>
      <c r="NBP412" s="795"/>
      <c r="NBQ412" s="795"/>
      <c r="NBR412" s="795"/>
      <c r="NBS412" s="680"/>
      <c r="NBT412" s="629"/>
      <c r="NBU412" s="499"/>
      <c r="NBV412" s="795"/>
      <c r="NBW412" s="795"/>
      <c r="NBX412" s="795"/>
      <c r="NBY412" s="795"/>
      <c r="NBZ412" s="680"/>
      <c r="NCA412" s="629"/>
      <c r="NCB412" s="499"/>
      <c r="NCC412" s="795"/>
      <c r="NCD412" s="795"/>
      <c r="NCE412" s="795"/>
      <c r="NCF412" s="795"/>
      <c r="NCG412" s="680"/>
      <c r="NCH412" s="629"/>
      <c r="NCI412" s="499"/>
      <c r="NCJ412" s="795"/>
      <c r="NCK412" s="795"/>
      <c r="NCL412" s="795"/>
      <c r="NCM412" s="795"/>
      <c r="NCN412" s="680"/>
      <c r="NCO412" s="629"/>
      <c r="NCP412" s="499"/>
      <c r="NCQ412" s="795"/>
      <c r="NCR412" s="795"/>
      <c r="NCS412" s="795"/>
      <c r="NCT412" s="795"/>
      <c r="NCU412" s="680"/>
      <c r="NCV412" s="629"/>
      <c r="NCW412" s="499"/>
      <c r="NCX412" s="795"/>
      <c r="NCY412" s="795"/>
      <c r="NCZ412" s="795"/>
      <c r="NDA412" s="795"/>
      <c r="NDB412" s="680"/>
      <c r="NDC412" s="629"/>
      <c r="NDD412" s="499"/>
      <c r="NDE412" s="795"/>
      <c r="NDF412" s="795"/>
      <c r="NDG412" s="795"/>
      <c r="NDH412" s="795"/>
      <c r="NDI412" s="680"/>
      <c r="NDJ412" s="629"/>
      <c r="NDK412" s="499"/>
      <c r="NDL412" s="795"/>
      <c r="NDM412" s="795"/>
      <c r="NDN412" s="795"/>
      <c r="NDO412" s="795"/>
      <c r="NDP412" s="680"/>
      <c r="NDQ412" s="629"/>
      <c r="NDR412" s="499"/>
      <c r="NDS412" s="795"/>
      <c r="NDT412" s="795"/>
      <c r="NDU412" s="795"/>
      <c r="NDV412" s="795"/>
      <c r="NDW412" s="680"/>
      <c r="NDX412" s="629"/>
      <c r="NDY412" s="499"/>
      <c r="NDZ412" s="795"/>
      <c r="NEA412" s="795"/>
      <c r="NEB412" s="795"/>
      <c r="NEC412" s="795"/>
      <c r="NED412" s="680"/>
      <c r="NEE412" s="629"/>
      <c r="NEF412" s="499"/>
      <c r="NEG412" s="795"/>
      <c r="NEH412" s="795"/>
      <c r="NEI412" s="795"/>
      <c r="NEJ412" s="795"/>
      <c r="NEK412" s="680"/>
      <c r="NEL412" s="629"/>
      <c r="NEM412" s="499"/>
      <c r="NEN412" s="795"/>
      <c r="NEO412" s="795"/>
      <c r="NEP412" s="795"/>
      <c r="NEQ412" s="795"/>
      <c r="NER412" s="680"/>
      <c r="NES412" s="629"/>
      <c r="NET412" s="499"/>
      <c r="NEU412" s="795"/>
      <c r="NEV412" s="795"/>
      <c r="NEW412" s="795"/>
      <c r="NEX412" s="795"/>
      <c r="NEY412" s="680"/>
      <c r="NEZ412" s="629"/>
      <c r="NFA412" s="499"/>
      <c r="NFB412" s="795"/>
      <c r="NFC412" s="795"/>
      <c r="NFD412" s="795"/>
      <c r="NFE412" s="795"/>
      <c r="NFF412" s="680"/>
      <c r="NFG412" s="629"/>
      <c r="NFH412" s="499"/>
      <c r="NFI412" s="795"/>
      <c r="NFJ412" s="795"/>
      <c r="NFK412" s="795"/>
      <c r="NFL412" s="795"/>
      <c r="NFM412" s="680"/>
      <c r="NFN412" s="629"/>
      <c r="NFO412" s="499"/>
      <c r="NFP412" s="795"/>
      <c r="NFQ412" s="795"/>
      <c r="NFR412" s="795"/>
      <c r="NFS412" s="795"/>
      <c r="NFT412" s="680"/>
      <c r="NFU412" s="629"/>
      <c r="NFV412" s="499"/>
      <c r="NFW412" s="795"/>
      <c r="NFX412" s="795"/>
      <c r="NFY412" s="795"/>
      <c r="NFZ412" s="795"/>
      <c r="NGA412" s="680"/>
      <c r="NGB412" s="629"/>
      <c r="NGC412" s="499"/>
      <c r="NGD412" s="795"/>
      <c r="NGE412" s="795"/>
      <c r="NGF412" s="795"/>
      <c r="NGG412" s="795"/>
      <c r="NGH412" s="680"/>
      <c r="NGI412" s="629"/>
      <c r="NGJ412" s="499"/>
      <c r="NGK412" s="795"/>
      <c r="NGL412" s="795"/>
      <c r="NGM412" s="795"/>
      <c r="NGN412" s="795"/>
      <c r="NGO412" s="680"/>
      <c r="NGP412" s="629"/>
      <c r="NGQ412" s="499"/>
      <c r="NGR412" s="795"/>
      <c r="NGS412" s="795"/>
      <c r="NGT412" s="795"/>
      <c r="NGU412" s="795"/>
      <c r="NGV412" s="680"/>
      <c r="NGW412" s="629"/>
      <c r="NGX412" s="499"/>
      <c r="NGY412" s="795"/>
      <c r="NGZ412" s="795"/>
      <c r="NHA412" s="795"/>
      <c r="NHB412" s="795"/>
      <c r="NHC412" s="680"/>
      <c r="NHD412" s="629"/>
      <c r="NHE412" s="499"/>
      <c r="NHF412" s="795"/>
      <c r="NHG412" s="795"/>
      <c r="NHH412" s="795"/>
      <c r="NHI412" s="795"/>
      <c r="NHJ412" s="680"/>
      <c r="NHK412" s="629"/>
      <c r="NHL412" s="499"/>
      <c r="NHM412" s="795"/>
      <c r="NHN412" s="795"/>
      <c r="NHO412" s="795"/>
      <c r="NHP412" s="795"/>
      <c r="NHQ412" s="680"/>
      <c r="NHR412" s="629"/>
      <c r="NHS412" s="499"/>
      <c r="NHT412" s="795"/>
      <c r="NHU412" s="795"/>
      <c r="NHV412" s="795"/>
      <c r="NHW412" s="795"/>
      <c r="NHX412" s="680"/>
      <c r="NHY412" s="629"/>
      <c r="NHZ412" s="499"/>
      <c r="NIA412" s="795"/>
      <c r="NIB412" s="795"/>
      <c r="NIC412" s="795"/>
      <c r="NID412" s="795"/>
      <c r="NIE412" s="680"/>
      <c r="NIF412" s="629"/>
      <c r="NIG412" s="499"/>
      <c r="NIH412" s="795"/>
      <c r="NII412" s="795"/>
      <c r="NIJ412" s="795"/>
      <c r="NIK412" s="795"/>
      <c r="NIL412" s="680"/>
      <c r="NIM412" s="629"/>
      <c r="NIN412" s="499"/>
      <c r="NIO412" s="795"/>
      <c r="NIP412" s="795"/>
      <c r="NIQ412" s="795"/>
      <c r="NIR412" s="795"/>
      <c r="NIS412" s="680"/>
      <c r="NIT412" s="629"/>
      <c r="NIU412" s="499"/>
      <c r="NIV412" s="795"/>
      <c r="NIW412" s="795"/>
      <c r="NIX412" s="795"/>
      <c r="NIY412" s="795"/>
      <c r="NIZ412" s="680"/>
      <c r="NJA412" s="629"/>
      <c r="NJB412" s="499"/>
      <c r="NJC412" s="795"/>
      <c r="NJD412" s="795"/>
      <c r="NJE412" s="795"/>
      <c r="NJF412" s="795"/>
      <c r="NJG412" s="680"/>
      <c r="NJH412" s="629"/>
      <c r="NJI412" s="499"/>
      <c r="NJJ412" s="795"/>
      <c r="NJK412" s="795"/>
      <c r="NJL412" s="795"/>
      <c r="NJM412" s="795"/>
      <c r="NJN412" s="680"/>
      <c r="NJO412" s="629"/>
      <c r="NJP412" s="499"/>
      <c r="NJQ412" s="795"/>
      <c r="NJR412" s="795"/>
      <c r="NJS412" s="795"/>
      <c r="NJT412" s="795"/>
      <c r="NJU412" s="680"/>
      <c r="NJV412" s="629"/>
      <c r="NJW412" s="499"/>
      <c r="NJX412" s="795"/>
      <c r="NJY412" s="795"/>
      <c r="NJZ412" s="795"/>
      <c r="NKA412" s="795"/>
      <c r="NKB412" s="680"/>
      <c r="NKC412" s="629"/>
      <c r="NKD412" s="499"/>
      <c r="NKE412" s="795"/>
      <c r="NKF412" s="795"/>
      <c r="NKG412" s="795"/>
      <c r="NKH412" s="795"/>
      <c r="NKI412" s="680"/>
      <c r="NKJ412" s="629"/>
      <c r="NKK412" s="499"/>
      <c r="NKL412" s="795"/>
      <c r="NKM412" s="795"/>
      <c r="NKN412" s="795"/>
      <c r="NKO412" s="795"/>
      <c r="NKP412" s="680"/>
      <c r="NKQ412" s="629"/>
      <c r="NKR412" s="499"/>
      <c r="NKS412" s="795"/>
      <c r="NKT412" s="795"/>
      <c r="NKU412" s="795"/>
      <c r="NKV412" s="795"/>
      <c r="NKW412" s="680"/>
      <c r="NKX412" s="629"/>
      <c r="NKY412" s="499"/>
      <c r="NKZ412" s="795"/>
      <c r="NLA412" s="795"/>
      <c r="NLB412" s="795"/>
      <c r="NLC412" s="795"/>
      <c r="NLD412" s="680"/>
      <c r="NLE412" s="629"/>
      <c r="NLF412" s="499"/>
      <c r="NLG412" s="795"/>
      <c r="NLH412" s="795"/>
      <c r="NLI412" s="795"/>
      <c r="NLJ412" s="795"/>
      <c r="NLK412" s="680"/>
      <c r="NLL412" s="629"/>
      <c r="NLM412" s="499"/>
      <c r="NLN412" s="795"/>
      <c r="NLO412" s="795"/>
      <c r="NLP412" s="795"/>
      <c r="NLQ412" s="795"/>
      <c r="NLR412" s="680"/>
      <c r="NLS412" s="629"/>
      <c r="NLT412" s="499"/>
      <c r="NLU412" s="795"/>
      <c r="NLV412" s="795"/>
      <c r="NLW412" s="795"/>
      <c r="NLX412" s="795"/>
      <c r="NLY412" s="680"/>
      <c r="NLZ412" s="629"/>
      <c r="NMA412" s="499"/>
      <c r="NMB412" s="795"/>
      <c r="NMC412" s="795"/>
      <c r="NMD412" s="795"/>
      <c r="NME412" s="795"/>
      <c r="NMF412" s="680"/>
      <c r="NMG412" s="629"/>
      <c r="NMH412" s="499"/>
      <c r="NMI412" s="795"/>
      <c r="NMJ412" s="795"/>
      <c r="NMK412" s="795"/>
      <c r="NML412" s="795"/>
      <c r="NMM412" s="680"/>
      <c r="NMN412" s="629"/>
      <c r="NMO412" s="499"/>
      <c r="NMP412" s="795"/>
      <c r="NMQ412" s="795"/>
      <c r="NMR412" s="795"/>
      <c r="NMS412" s="795"/>
      <c r="NMT412" s="680"/>
      <c r="NMU412" s="629"/>
      <c r="NMV412" s="499"/>
      <c r="NMW412" s="795"/>
      <c r="NMX412" s="795"/>
      <c r="NMY412" s="795"/>
      <c r="NMZ412" s="795"/>
      <c r="NNA412" s="680"/>
      <c r="NNB412" s="629"/>
      <c r="NNC412" s="499"/>
      <c r="NND412" s="795"/>
      <c r="NNE412" s="795"/>
      <c r="NNF412" s="795"/>
      <c r="NNG412" s="795"/>
      <c r="NNH412" s="680"/>
      <c r="NNI412" s="629"/>
      <c r="NNJ412" s="499"/>
      <c r="NNK412" s="795"/>
      <c r="NNL412" s="795"/>
      <c r="NNM412" s="795"/>
      <c r="NNN412" s="795"/>
      <c r="NNO412" s="680"/>
      <c r="NNP412" s="629"/>
      <c r="NNQ412" s="499"/>
      <c r="NNR412" s="795"/>
      <c r="NNS412" s="795"/>
      <c r="NNT412" s="795"/>
      <c r="NNU412" s="795"/>
      <c r="NNV412" s="680"/>
      <c r="NNW412" s="629"/>
      <c r="NNX412" s="499"/>
      <c r="NNY412" s="795"/>
      <c r="NNZ412" s="795"/>
      <c r="NOA412" s="795"/>
      <c r="NOB412" s="795"/>
      <c r="NOC412" s="680"/>
      <c r="NOD412" s="629"/>
      <c r="NOE412" s="499"/>
      <c r="NOF412" s="795"/>
      <c r="NOG412" s="795"/>
      <c r="NOH412" s="795"/>
      <c r="NOI412" s="795"/>
      <c r="NOJ412" s="680"/>
      <c r="NOK412" s="629"/>
      <c r="NOL412" s="499"/>
      <c r="NOM412" s="795"/>
      <c r="NON412" s="795"/>
      <c r="NOO412" s="795"/>
      <c r="NOP412" s="795"/>
      <c r="NOQ412" s="680"/>
      <c r="NOR412" s="629"/>
      <c r="NOS412" s="499"/>
      <c r="NOT412" s="795"/>
      <c r="NOU412" s="795"/>
      <c r="NOV412" s="795"/>
      <c r="NOW412" s="795"/>
      <c r="NOX412" s="680"/>
      <c r="NOY412" s="629"/>
      <c r="NOZ412" s="499"/>
      <c r="NPA412" s="795"/>
      <c r="NPB412" s="795"/>
      <c r="NPC412" s="795"/>
      <c r="NPD412" s="795"/>
      <c r="NPE412" s="680"/>
      <c r="NPF412" s="629"/>
      <c r="NPG412" s="499"/>
      <c r="NPH412" s="795"/>
      <c r="NPI412" s="795"/>
      <c r="NPJ412" s="795"/>
      <c r="NPK412" s="795"/>
      <c r="NPL412" s="680"/>
      <c r="NPM412" s="629"/>
      <c r="NPN412" s="499"/>
      <c r="NPO412" s="795"/>
      <c r="NPP412" s="795"/>
      <c r="NPQ412" s="795"/>
      <c r="NPR412" s="795"/>
      <c r="NPS412" s="680"/>
      <c r="NPT412" s="629"/>
      <c r="NPU412" s="499"/>
      <c r="NPV412" s="795"/>
      <c r="NPW412" s="795"/>
      <c r="NPX412" s="795"/>
      <c r="NPY412" s="795"/>
      <c r="NPZ412" s="680"/>
      <c r="NQA412" s="629"/>
      <c r="NQB412" s="499"/>
      <c r="NQC412" s="795"/>
      <c r="NQD412" s="795"/>
      <c r="NQE412" s="795"/>
      <c r="NQF412" s="795"/>
      <c r="NQG412" s="680"/>
      <c r="NQH412" s="629"/>
      <c r="NQI412" s="499"/>
      <c r="NQJ412" s="795"/>
      <c r="NQK412" s="795"/>
      <c r="NQL412" s="795"/>
      <c r="NQM412" s="795"/>
      <c r="NQN412" s="680"/>
      <c r="NQO412" s="629"/>
      <c r="NQP412" s="499"/>
      <c r="NQQ412" s="795"/>
      <c r="NQR412" s="795"/>
      <c r="NQS412" s="795"/>
      <c r="NQT412" s="795"/>
      <c r="NQU412" s="680"/>
      <c r="NQV412" s="629"/>
      <c r="NQW412" s="499"/>
      <c r="NQX412" s="795"/>
      <c r="NQY412" s="795"/>
      <c r="NQZ412" s="795"/>
      <c r="NRA412" s="795"/>
      <c r="NRB412" s="680"/>
      <c r="NRC412" s="629"/>
      <c r="NRD412" s="499"/>
      <c r="NRE412" s="795"/>
      <c r="NRF412" s="795"/>
      <c r="NRG412" s="795"/>
      <c r="NRH412" s="795"/>
      <c r="NRI412" s="680"/>
      <c r="NRJ412" s="629"/>
      <c r="NRK412" s="499"/>
      <c r="NRL412" s="795"/>
      <c r="NRM412" s="795"/>
      <c r="NRN412" s="795"/>
      <c r="NRO412" s="795"/>
      <c r="NRP412" s="680"/>
      <c r="NRQ412" s="629"/>
      <c r="NRR412" s="499"/>
      <c r="NRS412" s="795"/>
      <c r="NRT412" s="795"/>
      <c r="NRU412" s="795"/>
      <c r="NRV412" s="795"/>
      <c r="NRW412" s="680"/>
      <c r="NRX412" s="629"/>
      <c r="NRY412" s="499"/>
      <c r="NRZ412" s="795"/>
      <c r="NSA412" s="795"/>
      <c r="NSB412" s="795"/>
      <c r="NSC412" s="795"/>
      <c r="NSD412" s="680"/>
      <c r="NSE412" s="629"/>
      <c r="NSF412" s="499"/>
      <c r="NSG412" s="795"/>
      <c r="NSH412" s="795"/>
      <c r="NSI412" s="795"/>
      <c r="NSJ412" s="795"/>
      <c r="NSK412" s="680"/>
      <c r="NSL412" s="629"/>
      <c r="NSM412" s="499"/>
      <c r="NSN412" s="795"/>
      <c r="NSO412" s="795"/>
      <c r="NSP412" s="795"/>
      <c r="NSQ412" s="795"/>
      <c r="NSR412" s="680"/>
      <c r="NSS412" s="629"/>
      <c r="NST412" s="499"/>
      <c r="NSU412" s="795"/>
      <c r="NSV412" s="795"/>
      <c r="NSW412" s="795"/>
      <c r="NSX412" s="795"/>
      <c r="NSY412" s="680"/>
      <c r="NSZ412" s="629"/>
      <c r="NTA412" s="499"/>
      <c r="NTB412" s="795"/>
      <c r="NTC412" s="795"/>
      <c r="NTD412" s="795"/>
      <c r="NTE412" s="795"/>
      <c r="NTF412" s="680"/>
      <c r="NTG412" s="629"/>
      <c r="NTH412" s="499"/>
      <c r="NTI412" s="795"/>
      <c r="NTJ412" s="795"/>
      <c r="NTK412" s="795"/>
      <c r="NTL412" s="795"/>
      <c r="NTM412" s="680"/>
      <c r="NTN412" s="629"/>
      <c r="NTO412" s="499"/>
      <c r="NTP412" s="795"/>
      <c r="NTQ412" s="795"/>
      <c r="NTR412" s="795"/>
      <c r="NTS412" s="795"/>
      <c r="NTT412" s="680"/>
      <c r="NTU412" s="629"/>
      <c r="NTV412" s="499"/>
      <c r="NTW412" s="795"/>
      <c r="NTX412" s="795"/>
      <c r="NTY412" s="795"/>
      <c r="NTZ412" s="795"/>
      <c r="NUA412" s="680"/>
      <c r="NUB412" s="629"/>
      <c r="NUC412" s="499"/>
      <c r="NUD412" s="795"/>
      <c r="NUE412" s="795"/>
      <c r="NUF412" s="795"/>
      <c r="NUG412" s="795"/>
      <c r="NUH412" s="680"/>
      <c r="NUI412" s="629"/>
      <c r="NUJ412" s="499"/>
      <c r="NUK412" s="795"/>
      <c r="NUL412" s="795"/>
      <c r="NUM412" s="795"/>
      <c r="NUN412" s="795"/>
      <c r="NUO412" s="680"/>
      <c r="NUP412" s="629"/>
      <c r="NUQ412" s="499"/>
      <c r="NUR412" s="795"/>
      <c r="NUS412" s="795"/>
      <c r="NUT412" s="795"/>
      <c r="NUU412" s="795"/>
      <c r="NUV412" s="680"/>
      <c r="NUW412" s="629"/>
      <c r="NUX412" s="499"/>
      <c r="NUY412" s="795"/>
      <c r="NUZ412" s="795"/>
      <c r="NVA412" s="795"/>
      <c r="NVB412" s="795"/>
      <c r="NVC412" s="680"/>
      <c r="NVD412" s="629"/>
      <c r="NVE412" s="499"/>
      <c r="NVF412" s="795"/>
      <c r="NVG412" s="795"/>
      <c r="NVH412" s="795"/>
      <c r="NVI412" s="795"/>
      <c r="NVJ412" s="680"/>
      <c r="NVK412" s="629"/>
      <c r="NVL412" s="499"/>
      <c r="NVM412" s="795"/>
      <c r="NVN412" s="795"/>
      <c r="NVO412" s="795"/>
      <c r="NVP412" s="795"/>
      <c r="NVQ412" s="680"/>
      <c r="NVR412" s="629"/>
      <c r="NVS412" s="499"/>
      <c r="NVT412" s="795"/>
      <c r="NVU412" s="795"/>
      <c r="NVV412" s="795"/>
      <c r="NVW412" s="795"/>
      <c r="NVX412" s="680"/>
      <c r="NVY412" s="629"/>
      <c r="NVZ412" s="499"/>
      <c r="NWA412" s="795"/>
      <c r="NWB412" s="795"/>
      <c r="NWC412" s="795"/>
      <c r="NWD412" s="795"/>
      <c r="NWE412" s="680"/>
      <c r="NWF412" s="629"/>
      <c r="NWG412" s="499"/>
      <c r="NWH412" s="795"/>
      <c r="NWI412" s="795"/>
      <c r="NWJ412" s="795"/>
      <c r="NWK412" s="795"/>
      <c r="NWL412" s="680"/>
      <c r="NWM412" s="629"/>
      <c r="NWN412" s="499"/>
      <c r="NWO412" s="795"/>
      <c r="NWP412" s="795"/>
      <c r="NWQ412" s="795"/>
      <c r="NWR412" s="795"/>
      <c r="NWS412" s="680"/>
      <c r="NWT412" s="629"/>
      <c r="NWU412" s="499"/>
      <c r="NWV412" s="795"/>
      <c r="NWW412" s="795"/>
      <c r="NWX412" s="795"/>
      <c r="NWY412" s="795"/>
      <c r="NWZ412" s="680"/>
      <c r="NXA412" s="629"/>
      <c r="NXB412" s="499"/>
      <c r="NXC412" s="795"/>
      <c r="NXD412" s="795"/>
      <c r="NXE412" s="795"/>
      <c r="NXF412" s="795"/>
      <c r="NXG412" s="680"/>
      <c r="NXH412" s="629"/>
      <c r="NXI412" s="499"/>
      <c r="NXJ412" s="795"/>
      <c r="NXK412" s="795"/>
      <c r="NXL412" s="795"/>
      <c r="NXM412" s="795"/>
      <c r="NXN412" s="680"/>
      <c r="NXO412" s="629"/>
      <c r="NXP412" s="499"/>
      <c r="NXQ412" s="795"/>
      <c r="NXR412" s="795"/>
      <c r="NXS412" s="795"/>
      <c r="NXT412" s="795"/>
      <c r="NXU412" s="680"/>
      <c r="NXV412" s="629"/>
      <c r="NXW412" s="499"/>
      <c r="NXX412" s="795"/>
      <c r="NXY412" s="795"/>
      <c r="NXZ412" s="795"/>
      <c r="NYA412" s="795"/>
      <c r="NYB412" s="680"/>
      <c r="NYC412" s="629"/>
      <c r="NYD412" s="499"/>
      <c r="NYE412" s="795"/>
      <c r="NYF412" s="795"/>
      <c r="NYG412" s="795"/>
      <c r="NYH412" s="795"/>
      <c r="NYI412" s="680"/>
      <c r="NYJ412" s="629"/>
      <c r="NYK412" s="499"/>
      <c r="NYL412" s="795"/>
      <c r="NYM412" s="795"/>
      <c r="NYN412" s="795"/>
      <c r="NYO412" s="795"/>
      <c r="NYP412" s="680"/>
      <c r="NYQ412" s="629"/>
      <c r="NYR412" s="499"/>
      <c r="NYS412" s="795"/>
      <c r="NYT412" s="795"/>
      <c r="NYU412" s="795"/>
      <c r="NYV412" s="795"/>
      <c r="NYW412" s="680"/>
      <c r="NYX412" s="629"/>
      <c r="NYY412" s="499"/>
      <c r="NYZ412" s="795"/>
      <c r="NZA412" s="795"/>
      <c r="NZB412" s="795"/>
      <c r="NZC412" s="795"/>
      <c r="NZD412" s="680"/>
      <c r="NZE412" s="629"/>
      <c r="NZF412" s="499"/>
      <c r="NZG412" s="795"/>
      <c r="NZH412" s="795"/>
      <c r="NZI412" s="795"/>
      <c r="NZJ412" s="795"/>
      <c r="NZK412" s="680"/>
      <c r="NZL412" s="629"/>
      <c r="NZM412" s="499"/>
      <c r="NZN412" s="795"/>
      <c r="NZO412" s="795"/>
      <c r="NZP412" s="795"/>
      <c r="NZQ412" s="795"/>
      <c r="NZR412" s="680"/>
      <c r="NZS412" s="629"/>
      <c r="NZT412" s="499"/>
      <c r="NZU412" s="795"/>
      <c r="NZV412" s="795"/>
      <c r="NZW412" s="795"/>
      <c r="NZX412" s="795"/>
      <c r="NZY412" s="680"/>
      <c r="NZZ412" s="629"/>
      <c r="OAA412" s="499"/>
      <c r="OAB412" s="795"/>
      <c r="OAC412" s="795"/>
      <c r="OAD412" s="795"/>
      <c r="OAE412" s="795"/>
      <c r="OAF412" s="680"/>
      <c r="OAG412" s="629"/>
      <c r="OAH412" s="499"/>
      <c r="OAI412" s="795"/>
      <c r="OAJ412" s="795"/>
      <c r="OAK412" s="795"/>
      <c r="OAL412" s="795"/>
      <c r="OAM412" s="680"/>
      <c r="OAN412" s="629"/>
      <c r="OAO412" s="499"/>
      <c r="OAP412" s="795"/>
      <c r="OAQ412" s="795"/>
      <c r="OAR412" s="795"/>
      <c r="OAS412" s="795"/>
      <c r="OAT412" s="680"/>
      <c r="OAU412" s="629"/>
      <c r="OAV412" s="499"/>
      <c r="OAW412" s="795"/>
      <c r="OAX412" s="795"/>
      <c r="OAY412" s="795"/>
      <c r="OAZ412" s="795"/>
      <c r="OBA412" s="680"/>
      <c r="OBB412" s="629"/>
      <c r="OBC412" s="499"/>
      <c r="OBD412" s="795"/>
      <c r="OBE412" s="795"/>
      <c r="OBF412" s="795"/>
      <c r="OBG412" s="795"/>
      <c r="OBH412" s="680"/>
      <c r="OBI412" s="629"/>
      <c r="OBJ412" s="499"/>
      <c r="OBK412" s="795"/>
      <c r="OBL412" s="795"/>
      <c r="OBM412" s="795"/>
      <c r="OBN412" s="795"/>
      <c r="OBO412" s="680"/>
      <c r="OBP412" s="629"/>
      <c r="OBQ412" s="499"/>
      <c r="OBR412" s="795"/>
      <c r="OBS412" s="795"/>
      <c r="OBT412" s="795"/>
      <c r="OBU412" s="795"/>
      <c r="OBV412" s="680"/>
      <c r="OBW412" s="629"/>
      <c r="OBX412" s="499"/>
      <c r="OBY412" s="795"/>
      <c r="OBZ412" s="795"/>
      <c r="OCA412" s="795"/>
      <c r="OCB412" s="795"/>
      <c r="OCC412" s="680"/>
      <c r="OCD412" s="629"/>
      <c r="OCE412" s="499"/>
      <c r="OCF412" s="795"/>
      <c r="OCG412" s="795"/>
      <c r="OCH412" s="795"/>
      <c r="OCI412" s="795"/>
      <c r="OCJ412" s="680"/>
      <c r="OCK412" s="629"/>
      <c r="OCL412" s="499"/>
      <c r="OCM412" s="795"/>
      <c r="OCN412" s="795"/>
      <c r="OCO412" s="795"/>
      <c r="OCP412" s="795"/>
      <c r="OCQ412" s="680"/>
      <c r="OCR412" s="629"/>
      <c r="OCS412" s="499"/>
      <c r="OCT412" s="795"/>
      <c r="OCU412" s="795"/>
      <c r="OCV412" s="795"/>
      <c r="OCW412" s="795"/>
      <c r="OCX412" s="680"/>
      <c r="OCY412" s="629"/>
      <c r="OCZ412" s="499"/>
      <c r="ODA412" s="795"/>
      <c r="ODB412" s="795"/>
      <c r="ODC412" s="795"/>
      <c r="ODD412" s="795"/>
      <c r="ODE412" s="680"/>
      <c r="ODF412" s="629"/>
      <c r="ODG412" s="499"/>
      <c r="ODH412" s="795"/>
      <c r="ODI412" s="795"/>
      <c r="ODJ412" s="795"/>
      <c r="ODK412" s="795"/>
      <c r="ODL412" s="680"/>
      <c r="ODM412" s="629"/>
      <c r="ODN412" s="499"/>
      <c r="ODO412" s="795"/>
      <c r="ODP412" s="795"/>
      <c r="ODQ412" s="795"/>
      <c r="ODR412" s="795"/>
      <c r="ODS412" s="680"/>
      <c r="ODT412" s="629"/>
      <c r="ODU412" s="499"/>
      <c r="ODV412" s="795"/>
      <c r="ODW412" s="795"/>
      <c r="ODX412" s="795"/>
      <c r="ODY412" s="795"/>
      <c r="ODZ412" s="680"/>
      <c r="OEA412" s="629"/>
      <c r="OEB412" s="499"/>
      <c r="OEC412" s="795"/>
      <c r="OED412" s="795"/>
      <c r="OEE412" s="795"/>
      <c r="OEF412" s="795"/>
      <c r="OEG412" s="680"/>
      <c r="OEH412" s="629"/>
      <c r="OEI412" s="499"/>
      <c r="OEJ412" s="795"/>
      <c r="OEK412" s="795"/>
      <c r="OEL412" s="795"/>
      <c r="OEM412" s="795"/>
      <c r="OEN412" s="680"/>
      <c r="OEO412" s="629"/>
      <c r="OEP412" s="499"/>
      <c r="OEQ412" s="795"/>
      <c r="OER412" s="795"/>
      <c r="OES412" s="795"/>
      <c r="OET412" s="795"/>
      <c r="OEU412" s="680"/>
      <c r="OEV412" s="629"/>
      <c r="OEW412" s="499"/>
      <c r="OEX412" s="795"/>
      <c r="OEY412" s="795"/>
      <c r="OEZ412" s="795"/>
      <c r="OFA412" s="795"/>
      <c r="OFB412" s="680"/>
      <c r="OFC412" s="629"/>
      <c r="OFD412" s="499"/>
      <c r="OFE412" s="795"/>
      <c r="OFF412" s="795"/>
      <c r="OFG412" s="795"/>
      <c r="OFH412" s="795"/>
      <c r="OFI412" s="680"/>
      <c r="OFJ412" s="629"/>
      <c r="OFK412" s="499"/>
      <c r="OFL412" s="795"/>
      <c r="OFM412" s="795"/>
      <c r="OFN412" s="795"/>
      <c r="OFO412" s="795"/>
      <c r="OFP412" s="680"/>
      <c r="OFQ412" s="629"/>
      <c r="OFR412" s="499"/>
      <c r="OFS412" s="795"/>
      <c r="OFT412" s="795"/>
      <c r="OFU412" s="795"/>
      <c r="OFV412" s="795"/>
      <c r="OFW412" s="680"/>
      <c r="OFX412" s="629"/>
      <c r="OFY412" s="499"/>
      <c r="OFZ412" s="795"/>
      <c r="OGA412" s="795"/>
      <c r="OGB412" s="795"/>
      <c r="OGC412" s="795"/>
      <c r="OGD412" s="680"/>
      <c r="OGE412" s="629"/>
      <c r="OGF412" s="499"/>
      <c r="OGG412" s="795"/>
      <c r="OGH412" s="795"/>
      <c r="OGI412" s="795"/>
      <c r="OGJ412" s="795"/>
      <c r="OGK412" s="680"/>
      <c r="OGL412" s="629"/>
      <c r="OGM412" s="499"/>
      <c r="OGN412" s="795"/>
      <c r="OGO412" s="795"/>
      <c r="OGP412" s="795"/>
      <c r="OGQ412" s="795"/>
      <c r="OGR412" s="680"/>
      <c r="OGS412" s="629"/>
      <c r="OGT412" s="499"/>
      <c r="OGU412" s="795"/>
      <c r="OGV412" s="795"/>
      <c r="OGW412" s="795"/>
      <c r="OGX412" s="795"/>
      <c r="OGY412" s="680"/>
      <c r="OGZ412" s="629"/>
      <c r="OHA412" s="499"/>
      <c r="OHB412" s="795"/>
      <c r="OHC412" s="795"/>
      <c r="OHD412" s="795"/>
      <c r="OHE412" s="795"/>
      <c r="OHF412" s="680"/>
      <c r="OHG412" s="629"/>
      <c r="OHH412" s="499"/>
      <c r="OHI412" s="795"/>
      <c r="OHJ412" s="795"/>
      <c r="OHK412" s="795"/>
      <c r="OHL412" s="795"/>
      <c r="OHM412" s="680"/>
      <c r="OHN412" s="629"/>
      <c r="OHO412" s="499"/>
      <c r="OHP412" s="795"/>
      <c r="OHQ412" s="795"/>
      <c r="OHR412" s="795"/>
      <c r="OHS412" s="795"/>
      <c r="OHT412" s="680"/>
      <c r="OHU412" s="629"/>
      <c r="OHV412" s="499"/>
      <c r="OHW412" s="795"/>
      <c r="OHX412" s="795"/>
      <c r="OHY412" s="795"/>
      <c r="OHZ412" s="795"/>
      <c r="OIA412" s="680"/>
      <c r="OIB412" s="629"/>
      <c r="OIC412" s="499"/>
      <c r="OID412" s="795"/>
      <c r="OIE412" s="795"/>
      <c r="OIF412" s="795"/>
      <c r="OIG412" s="795"/>
      <c r="OIH412" s="680"/>
      <c r="OII412" s="629"/>
      <c r="OIJ412" s="499"/>
      <c r="OIK412" s="795"/>
      <c r="OIL412" s="795"/>
      <c r="OIM412" s="795"/>
      <c r="OIN412" s="795"/>
      <c r="OIO412" s="680"/>
      <c r="OIP412" s="629"/>
      <c r="OIQ412" s="499"/>
      <c r="OIR412" s="795"/>
      <c r="OIS412" s="795"/>
      <c r="OIT412" s="795"/>
      <c r="OIU412" s="795"/>
      <c r="OIV412" s="680"/>
      <c r="OIW412" s="629"/>
      <c r="OIX412" s="499"/>
      <c r="OIY412" s="795"/>
      <c r="OIZ412" s="795"/>
      <c r="OJA412" s="795"/>
      <c r="OJB412" s="795"/>
      <c r="OJC412" s="680"/>
      <c r="OJD412" s="629"/>
      <c r="OJE412" s="499"/>
      <c r="OJF412" s="795"/>
      <c r="OJG412" s="795"/>
      <c r="OJH412" s="795"/>
      <c r="OJI412" s="795"/>
      <c r="OJJ412" s="680"/>
      <c r="OJK412" s="629"/>
      <c r="OJL412" s="499"/>
      <c r="OJM412" s="795"/>
      <c r="OJN412" s="795"/>
      <c r="OJO412" s="795"/>
      <c r="OJP412" s="795"/>
      <c r="OJQ412" s="680"/>
      <c r="OJR412" s="629"/>
      <c r="OJS412" s="499"/>
      <c r="OJT412" s="795"/>
      <c r="OJU412" s="795"/>
      <c r="OJV412" s="795"/>
      <c r="OJW412" s="795"/>
      <c r="OJX412" s="680"/>
      <c r="OJY412" s="629"/>
      <c r="OJZ412" s="499"/>
      <c r="OKA412" s="795"/>
      <c r="OKB412" s="795"/>
      <c r="OKC412" s="795"/>
      <c r="OKD412" s="795"/>
      <c r="OKE412" s="680"/>
      <c r="OKF412" s="629"/>
      <c r="OKG412" s="499"/>
      <c r="OKH412" s="795"/>
      <c r="OKI412" s="795"/>
      <c r="OKJ412" s="795"/>
      <c r="OKK412" s="795"/>
      <c r="OKL412" s="680"/>
      <c r="OKM412" s="629"/>
      <c r="OKN412" s="499"/>
      <c r="OKO412" s="795"/>
      <c r="OKP412" s="795"/>
      <c r="OKQ412" s="795"/>
      <c r="OKR412" s="795"/>
      <c r="OKS412" s="680"/>
      <c r="OKT412" s="629"/>
      <c r="OKU412" s="499"/>
      <c r="OKV412" s="795"/>
      <c r="OKW412" s="795"/>
      <c r="OKX412" s="795"/>
      <c r="OKY412" s="795"/>
      <c r="OKZ412" s="680"/>
      <c r="OLA412" s="629"/>
      <c r="OLB412" s="499"/>
      <c r="OLC412" s="795"/>
      <c r="OLD412" s="795"/>
      <c r="OLE412" s="795"/>
      <c r="OLF412" s="795"/>
      <c r="OLG412" s="680"/>
      <c r="OLH412" s="629"/>
      <c r="OLI412" s="499"/>
      <c r="OLJ412" s="795"/>
      <c r="OLK412" s="795"/>
      <c r="OLL412" s="795"/>
      <c r="OLM412" s="795"/>
      <c r="OLN412" s="680"/>
      <c r="OLO412" s="629"/>
      <c r="OLP412" s="499"/>
      <c r="OLQ412" s="795"/>
      <c r="OLR412" s="795"/>
      <c r="OLS412" s="795"/>
      <c r="OLT412" s="795"/>
      <c r="OLU412" s="680"/>
      <c r="OLV412" s="629"/>
      <c r="OLW412" s="499"/>
      <c r="OLX412" s="795"/>
      <c r="OLY412" s="795"/>
      <c r="OLZ412" s="795"/>
      <c r="OMA412" s="795"/>
      <c r="OMB412" s="680"/>
      <c r="OMC412" s="629"/>
      <c r="OMD412" s="499"/>
      <c r="OME412" s="795"/>
      <c r="OMF412" s="795"/>
      <c r="OMG412" s="795"/>
      <c r="OMH412" s="795"/>
      <c r="OMI412" s="680"/>
      <c r="OMJ412" s="629"/>
      <c r="OMK412" s="499"/>
      <c r="OML412" s="795"/>
      <c r="OMM412" s="795"/>
      <c r="OMN412" s="795"/>
      <c r="OMO412" s="795"/>
      <c r="OMP412" s="680"/>
      <c r="OMQ412" s="629"/>
      <c r="OMR412" s="499"/>
      <c r="OMS412" s="795"/>
      <c r="OMT412" s="795"/>
      <c r="OMU412" s="795"/>
      <c r="OMV412" s="795"/>
      <c r="OMW412" s="680"/>
      <c r="OMX412" s="629"/>
      <c r="OMY412" s="499"/>
      <c r="OMZ412" s="795"/>
      <c r="ONA412" s="795"/>
      <c r="ONB412" s="795"/>
      <c r="ONC412" s="795"/>
      <c r="OND412" s="680"/>
      <c r="ONE412" s="629"/>
      <c r="ONF412" s="499"/>
      <c r="ONG412" s="795"/>
      <c r="ONH412" s="795"/>
      <c r="ONI412" s="795"/>
      <c r="ONJ412" s="795"/>
      <c r="ONK412" s="680"/>
      <c r="ONL412" s="629"/>
      <c r="ONM412" s="499"/>
      <c r="ONN412" s="795"/>
      <c r="ONO412" s="795"/>
      <c r="ONP412" s="795"/>
      <c r="ONQ412" s="795"/>
      <c r="ONR412" s="680"/>
      <c r="ONS412" s="629"/>
      <c r="ONT412" s="499"/>
      <c r="ONU412" s="795"/>
      <c r="ONV412" s="795"/>
      <c r="ONW412" s="795"/>
      <c r="ONX412" s="795"/>
      <c r="ONY412" s="680"/>
      <c r="ONZ412" s="629"/>
      <c r="OOA412" s="499"/>
      <c r="OOB412" s="795"/>
      <c r="OOC412" s="795"/>
      <c r="OOD412" s="795"/>
      <c r="OOE412" s="795"/>
      <c r="OOF412" s="680"/>
      <c r="OOG412" s="629"/>
      <c r="OOH412" s="499"/>
      <c r="OOI412" s="795"/>
      <c r="OOJ412" s="795"/>
      <c r="OOK412" s="795"/>
      <c r="OOL412" s="795"/>
      <c r="OOM412" s="680"/>
      <c r="OON412" s="629"/>
      <c r="OOO412" s="499"/>
      <c r="OOP412" s="795"/>
      <c r="OOQ412" s="795"/>
      <c r="OOR412" s="795"/>
      <c r="OOS412" s="795"/>
      <c r="OOT412" s="680"/>
      <c r="OOU412" s="629"/>
      <c r="OOV412" s="499"/>
      <c r="OOW412" s="795"/>
      <c r="OOX412" s="795"/>
      <c r="OOY412" s="795"/>
      <c r="OOZ412" s="795"/>
      <c r="OPA412" s="680"/>
      <c r="OPB412" s="629"/>
      <c r="OPC412" s="499"/>
      <c r="OPD412" s="795"/>
      <c r="OPE412" s="795"/>
      <c r="OPF412" s="795"/>
      <c r="OPG412" s="795"/>
      <c r="OPH412" s="680"/>
      <c r="OPI412" s="629"/>
      <c r="OPJ412" s="499"/>
      <c r="OPK412" s="795"/>
      <c r="OPL412" s="795"/>
      <c r="OPM412" s="795"/>
      <c r="OPN412" s="795"/>
      <c r="OPO412" s="680"/>
      <c r="OPP412" s="629"/>
      <c r="OPQ412" s="499"/>
      <c r="OPR412" s="795"/>
      <c r="OPS412" s="795"/>
      <c r="OPT412" s="795"/>
      <c r="OPU412" s="795"/>
      <c r="OPV412" s="680"/>
      <c r="OPW412" s="629"/>
      <c r="OPX412" s="499"/>
      <c r="OPY412" s="795"/>
      <c r="OPZ412" s="795"/>
      <c r="OQA412" s="795"/>
      <c r="OQB412" s="795"/>
      <c r="OQC412" s="680"/>
      <c r="OQD412" s="629"/>
      <c r="OQE412" s="499"/>
      <c r="OQF412" s="795"/>
      <c r="OQG412" s="795"/>
      <c r="OQH412" s="795"/>
      <c r="OQI412" s="795"/>
      <c r="OQJ412" s="680"/>
      <c r="OQK412" s="629"/>
      <c r="OQL412" s="499"/>
      <c r="OQM412" s="795"/>
      <c r="OQN412" s="795"/>
      <c r="OQO412" s="795"/>
      <c r="OQP412" s="795"/>
      <c r="OQQ412" s="680"/>
      <c r="OQR412" s="629"/>
      <c r="OQS412" s="499"/>
      <c r="OQT412" s="795"/>
      <c r="OQU412" s="795"/>
      <c r="OQV412" s="795"/>
      <c r="OQW412" s="795"/>
      <c r="OQX412" s="680"/>
      <c r="OQY412" s="629"/>
      <c r="OQZ412" s="499"/>
      <c r="ORA412" s="795"/>
      <c r="ORB412" s="795"/>
      <c r="ORC412" s="795"/>
      <c r="ORD412" s="795"/>
      <c r="ORE412" s="680"/>
      <c r="ORF412" s="629"/>
      <c r="ORG412" s="499"/>
      <c r="ORH412" s="795"/>
      <c r="ORI412" s="795"/>
      <c r="ORJ412" s="795"/>
      <c r="ORK412" s="795"/>
      <c r="ORL412" s="680"/>
      <c r="ORM412" s="629"/>
      <c r="ORN412" s="499"/>
      <c r="ORO412" s="795"/>
      <c r="ORP412" s="795"/>
      <c r="ORQ412" s="795"/>
      <c r="ORR412" s="795"/>
      <c r="ORS412" s="680"/>
      <c r="ORT412" s="629"/>
      <c r="ORU412" s="499"/>
      <c r="ORV412" s="795"/>
      <c r="ORW412" s="795"/>
      <c r="ORX412" s="795"/>
      <c r="ORY412" s="795"/>
      <c r="ORZ412" s="680"/>
      <c r="OSA412" s="629"/>
      <c r="OSB412" s="499"/>
      <c r="OSC412" s="795"/>
      <c r="OSD412" s="795"/>
      <c r="OSE412" s="795"/>
      <c r="OSF412" s="795"/>
      <c r="OSG412" s="680"/>
      <c r="OSH412" s="629"/>
      <c r="OSI412" s="499"/>
      <c r="OSJ412" s="795"/>
      <c r="OSK412" s="795"/>
      <c r="OSL412" s="795"/>
      <c r="OSM412" s="795"/>
      <c r="OSN412" s="680"/>
      <c r="OSO412" s="629"/>
      <c r="OSP412" s="499"/>
      <c r="OSQ412" s="795"/>
      <c r="OSR412" s="795"/>
      <c r="OSS412" s="795"/>
      <c r="OST412" s="795"/>
      <c r="OSU412" s="680"/>
      <c r="OSV412" s="629"/>
      <c r="OSW412" s="499"/>
      <c r="OSX412" s="795"/>
      <c r="OSY412" s="795"/>
      <c r="OSZ412" s="795"/>
      <c r="OTA412" s="795"/>
      <c r="OTB412" s="680"/>
      <c r="OTC412" s="629"/>
      <c r="OTD412" s="499"/>
      <c r="OTE412" s="795"/>
      <c r="OTF412" s="795"/>
      <c r="OTG412" s="795"/>
      <c r="OTH412" s="795"/>
      <c r="OTI412" s="680"/>
      <c r="OTJ412" s="629"/>
      <c r="OTK412" s="499"/>
      <c r="OTL412" s="795"/>
      <c r="OTM412" s="795"/>
      <c r="OTN412" s="795"/>
      <c r="OTO412" s="795"/>
      <c r="OTP412" s="680"/>
      <c r="OTQ412" s="629"/>
      <c r="OTR412" s="499"/>
      <c r="OTS412" s="795"/>
      <c r="OTT412" s="795"/>
      <c r="OTU412" s="795"/>
      <c r="OTV412" s="795"/>
      <c r="OTW412" s="680"/>
      <c r="OTX412" s="629"/>
      <c r="OTY412" s="499"/>
      <c r="OTZ412" s="795"/>
      <c r="OUA412" s="795"/>
      <c r="OUB412" s="795"/>
      <c r="OUC412" s="795"/>
      <c r="OUD412" s="680"/>
      <c r="OUE412" s="629"/>
      <c r="OUF412" s="499"/>
      <c r="OUG412" s="795"/>
      <c r="OUH412" s="795"/>
      <c r="OUI412" s="795"/>
      <c r="OUJ412" s="795"/>
      <c r="OUK412" s="680"/>
      <c r="OUL412" s="629"/>
      <c r="OUM412" s="499"/>
      <c r="OUN412" s="795"/>
      <c r="OUO412" s="795"/>
      <c r="OUP412" s="795"/>
      <c r="OUQ412" s="795"/>
      <c r="OUR412" s="680"/>
      <c r="OUS412" s="629"/>
      <c r="OUT412" s="499"/>
      <c r="OUU412" s="795"/>
      <c r="OUV412" s="795"/>
      <c r="OUW412" s="795"/>
      <c r="OUX412" s="795"/>
      <c r="OUY412" s="680"/>
      <c r="OUZ412" s="629"/>
      <c r="OVA412" s="499"/>
      <c r="OVB412" s="795"/>
      <c r="OVC412" s="795"/>
      <c r="OVD412" s="795"/>
      <c r="OVE412" s="795"/>
      <c r="OVF412" s="680"/>
      <c r="OVG412" s="629"/>
      <c r="OVH412" s="499"/>
      <c r="OVI412" s="795"/>
      <c r="OVJ412" s="795"/>
      <c r="OVK412" s="795"/>
      <c r="OVL412" s="795"/>
      <c r="OVM412" s="680"/>
      <c r="OVN412" s="629"/>
      <c r="OVO412" s="499"/>
      <c r="OVP412" s="795"/>
      <c r="OVQ412" s="795"/>
      <c r="OVR412" s="795"/>
      <c r="OVS412" s="795"/>
      <c r="OVT412" s="680"/>
      <c r="OVU412" s="629"/>
      <c r="OVV412" s="499"/>
      <c r="OVW412" s="795"/>
      <c r="OVX412" s="795"/>
      <c r="OVY412" s="795"/>
      <c r="OVZ412" s="795"/>
      <c r="OWA412" s="680"/>
      <c r="OWB412" s="629"/>
      <c r="OWC412" s="499"/>
      <c r="OWD412" s="795"/>
      <c r="OWE412" s="795"/>
      <c r="OWF412" s="795"/>
      <c r="OWG412" s="795"/>
      <c r="OWH412" s="680"/>
      <c r="OWI412" s="629"/>
      <c r="OWJ412" s="499"/>
      <c r="OWK412" s="795"/>
      <c r="OWL412" s="795"/>
      <c r="OWM412" s="795"/>
      <c r="OWN412" s="795"/>
      <c r="OWO412" s="680"/>
      <c r="OWP412" s="629"/>
      <c r="OWQ412" s="499"/>
      <c r="OWR412" s="795"/>
      <c r="OWS412" s="795"/>
      <c r="OWT412" s="795"/>
      <c r="OWU412" s="795"/>
      <c r="OWV412" s="680"/>
      <c r="OWW412" s="629"/>
      <c r="OWX412" s="499"/>
      <c r="OWY412" s="795"/>
      <c r="OWZ412" s="795"/>
      <c r="OXA412" s="795"/>
      <c r="OXB412" s="795"/>
      <c r="OXC412" s="680"/>
      <c r="OXD412" s="629"/>
      <c r="OXE412" s="499"/>
      <c r="OXF412" s="795"/>
      <c r="OXG412" s="795"/>
      <c r="OXH412" s="795"/>
      <c r="OXI412" s="795"/>
      <c r="OXJ412" s="680"/>
      <c r="OXK412" s="629"/>
      <c r="OXL412" s="499"/>
      <c r="OXM412" s="795"/>
      <c r="OXN412" s="795"/>
      <c r="OXO412" s="795"/>
      <c r="OXP412" s="795"/>
      <c r="OXQ412" s="680"/>
      <c r="OXR412" s="629"/>
      <c r="OXS412" s="499"/>
      <c r="OXT412" s="795"/>
      <c r="OXU412" s="795"/>
      <c r="OXV412" s="795"/>
      <c r="OXW412" s="795"/>
      <c r="OXX412" s="680"/>
      <c r="OXY412" s="629"/>
      <c r="OXZ412" s="499"/>
      <c r="OYA412" s="795"/>
      <c r="OYB412" s="795"/>
      <c r="OYC412" s="795"/>
      <c r="OYD412" s="795"/>
      <c r="OYE412" s="680"/>
      <c r="OYF412" s="629"/>
      <c r="OYG412" s="499"/>
      <c r="OYH412" s="795"/>
      <c r="OYI412" s="795"/>
      <c r="OYJ412" s="795"/>
      <c r="OYK412" s="795"/>
      <c r="OYL412" s="680"/>
      <c r="OYM412" s="629"/>
      <c r="OYN412" s="499"/>
      <c r="OYO412" s="795"/>
      <c r="OYP412" s="795"/>
      <c r="OYQ412" s="795"/>
      <c r="OYR412" s="795"/>
      <c r="OYS412" s="680"/>
      <c r="OYT412" s="629"/>
      <c r="OYU412" s="499"/>
      <c r="OYV412" s="795"/>
      <c r="OYW412" s="795"/>
      <c r="OYX412" s="795"/>
      <c r="OYY412" s="795"/>
      <c r="OYZ412" s="680"/>
      <c r="OZA412" s="629"/>
      <c r="OZB412" s="499"/>
      <c r="OZC412" s="795"/>
      <c r="OZD412" s="795"/>
      <c r="OZE412" s="795"/>
      <c r="OZF412" s="795"/>
      <c r="OZG412" s="680"/>
      <c r="OZH412" s="629"/>
      <c r="OZI412" s="499"/>
      <c r="OZJ412" s="795"/>
      <c r="OZK412" s="795"/>
      <c r="OZL412" s="795"/>
      <c r="OZM412" s="795"/>
      <c r="OZN412" s="680"/>
      <c r="OZO412" s="629"/>
      <c r="OZP412" s="499"/>
      <c r="OZQ412" s="795"/>
      <c r="OZR412" s="795"/>
      <c r="OZS412" s="795"/>
      <c r="OZT412" s="795"/>
      <c r="OZU412" s="680"/>
      <c r="OZV412" s="629"/>
      <c r="OZW412" s="499"/>
      <c r="OZX412" s="795"/>
      <c r="OZY412" s="795"/>
      <c r="OZZ412" s="795"/>
      <c r="PAA412" s="795"/>
      <c r="PAB412" s="680"/>
      <c r="PAC412" s="629"/>
      <c r="PAD412" s="499"/>
      <c r="PAE412" s="795"/>
      <c r="PAF412" s="795"/>
      <c r="PAG412" s="795"/>
      <c r="PAH412" s="795"/>
      <c r="PAI412" s="680"/>
      <c r="PAJ412" s="629"/>
      <c r="PAK412" s="499"/>
      <c r="PAL412" s="795"/>
      <c r="PAM412" s="795"/>
      <c r="PAN412" s="795"/>
      <c r="PAO412" s="795"/>
      <c r="PAP412" s="680"/>
      <c r="PAQ412" s="629"/>
      <c r="PAR412" s="499"/>
      <c r="PAS412" s="795"/>
      <c r="PAT412" s="795"/>
      <c r="PAU412" s="795"/>
      <c r="PAV412" s="795"/>
      <c r="PAW412" s="680"/>
      <c r="PAX412" s="629"/>
      <c r="PAY412" s="499"/>
      <c r="PAZ412" s="795"/>
      <c r="PBA412" s="795"/>
      <c r="PBB412" s="795"/>
      <c r="PBC412" s="795"/>
      <c r="PBD412" s="680"/>
      <c r="PBE412" s="629"/>
      <c r="PBF412" s="499"/>
      <c r="PBG412" s="795"/>
      <c r="PBH412" s="795"/>
      <c r="PBI412" s="795"/>
      <c r="PBJ412" s="795"/>
      <c r="PBK412" s="680"/>
      <c r="PBL412" s="629"/>
      <c r="PBM412" s="499"/>
      <c r="PBN412" s="795"/>
      <c r="PBO412" s="795"/>
      <c r="PBP412" s="795"/>
      <c r="PBQ412" s="795"/>
      <c r="PBR412" s="680"/>
      <c r="PBS412" s="629"/>
      <c r="PBT412" s="499"/>
      <c r="PBU412" s="795"/>
      <c r="PBV412" s="795"/>
      <c r="PBW412" s="795"/>
      <c r="PBX412" s="795"/>
      <c r="PBY412" s="680"/>
      <c r="PBZ412" s="629"/>
      <c r="PCA412" s="499"/>
      <c r="PCB412" s="795"/>
      <c r="PCC412" s="795"/>
      <c r="PCD412" s="795"/>
      <c r="PCE412" s="795"/>
      <c r="PCF412" s="680"/>
      <c r="PCG412" s="629"/>
      <c r="PCH412" s="499"/>
      <c r="PCI412" s="795"/>
      <c r="PCJ412" s="795"/>
      <c r="PCK412" s="795"/>
      <c r="PCL412" s="795"/>
      <c r="PCM412" s="680"/>
      <c r="PCN412" s="629"/>
      <c r="PCO412" s="499"/>
      <c r="PCP412" s="795"/>
      <c r="PCQ412" s="795"/>
      <c r="PCR412" s="795"/>
      <c r="PCS412" s="795"/>
      <c r="PCT412" s="680"/>
      <c r="PCU412" s="629"/>
      <c r="PCV412" s="499"/>
      <c r="PCW412" s="795"/>
      <c r="PCX412" s="795"/>
      <c r="PCY412" s="795"/>
      <c r="PCZ412" s="795"/>
      <c r="PDA412" s="680"/>
      <c r="PDB412" s="629"/>
      <c r="PDC412" s="499"/>
      <c r="PDD412" s="795"/>
      <c r="PDE412" s="795"/>
      <c r="PDF412" s="795"/>
      <c r="PDG412" s="795"/>
      <c r="PDH412" s="680"/>
      <c r="PDI412" s="629"/>
      <c r="PDJ412" s="499"/>
      <c r="PDK412" s="795"/>
      <c r="PDL412" s="795"/>
      <c r="PDM412" s="795"/>
      <c r="PDN412" s="795"/>
      <c r="PDO412" s="680"/>
      <c r="PDP412" s="629"/>
      <c r="PDQ412" s="499"/>
      <c r="PDR412" s="795"/>
      <c r="PDS412" s="795"/>
      <c r="PDT412" s="795"/>
      <c r="PDU412" s="795"/>
      <c r="PDV412" s="680"/>
      <c r="PDW412" s="629"/>
      <c r="PDX412" s="499"/>
      <c r="PDY412" s="795"/>
      <c r="PDZ412" s="795"/>
      <c r="PEA412" s="795"/>
      <c r="PEB412" s="795"/>
      <c r="PEC412" s="680"/>
      <c r="PED412" s="629"/>
      <c r="PEE412" s="499"/>
      <c r="PEF412" s="795"/>
      <c r="PEG412" s="795"/>
      <c r="PEH412" s="795"/>
      <c r="PEI412" s="795"/>
      <c r="PEJ412" s="680"/>
      <c r="PEK412" s="629"/>
      <c r="PEL412" s="499"/>
      <c r="PEM412" s="795"/>
      <c r="PEN412" s="795"/>
      <c r="PEO412" s="795"/>
      <c r="PEP412" s="795"/>
      <c r="PEQ412" s="680"/>
      <c r="PER412" s="629"/>
      <c r="PES412" s="499"/>
      <c r="PET412" s="795"/>
      <c r="PEU412" s="795"/>
      <c r="PEV412" s="795"/>
      <c r="PEW412" s="795"/>
      <c r="PEX412" s="680"/>
      <c r="PEY412" s="629"/>
      <c r="PEZ412" s="499"/>
      <c r="PFA412" s="795"/>
      <c r="PFB412" s="795"/>
      <c r="PFC412" s="795"/>
      <c r="PFD412" s="795"/>
      <c r="PFE412" s="680"/>
      <c r="PFF412" s="629"/>
      <c r="PFG412" s="499"/>
      <c r="PFH412" s="795"/>
      <c r="PFI412" s="795"/>
      <c r="PFJ412" s="795"/>
      <c r="PFK412" s="795"/>
      <c r="PFL412" s="680"/>
      <c r="PFM412" s="629"/>
      <c r="PFN412" s="499"/>
      <c r="PFO412" s="795"/>
      <c r="PFP412" s="795"/>
      <c r="PFQ412" s="795"/>
      <c r="PFR412" s="795"/>
      <c r="PFS412" s="680"/>
      <c r="PFT412" s="629"/>
      <c r="PFU412" s="499"/>
      <c r="PFV412" s="795"/>
      <c r="PFW412" s="795"/>
      <c r="PFX412" s="795"/>
      <c r="PFY412" s="795"/>
      <c r="PFZ412" s="680"/>
      <c r="PGA412" s="629"/>
      <c r="PGB412" s="499"/>
      <c r="PGC412" s="795"/>
      <c r="PGD412" s="795"/>
      <c r="PGE412" s="795"/>
      <c r="PGF412" s="795"/>
      <c r="PGG412" s="680"/>
      <c r="PGH412" s="629"/>
      <c r="PGI412" s="499"/>
      <c r="PGJ412" s="795"/>
      <c r="PGK412" s="795"/>
      <c r="PGL412" s="795"/>
      <c r="PGM412" s="795"/>
      <c r="PGN412" s="680"/>
      <c r="PGO412" s="629"/>
      <c r="PGP412" s="499"/>
      <c r="PGQ412" s="795"/>
      <c r="PGR412" s="795"/>
      <c r="PGS412" s="795"/>
      <c r="PGT412" s="795"/>
      <c r="PGU412" s="680"/>
      <c r="PGV412" s="629"/>
      <c r="PGW412" s="499"/>
      <c r="PGX412" s="795"/>
      <c r="PGY412" s="795"/>
      <c r="PGZ412" s="795"/>
      <c r="PHA412" s="795"/>
      <c r="PHB412" s="680"/>
      <c r="PHC412" s="629"/>
      <c r="PHD412" s="499"/>
      <c r="PHE412" s="795"/>
      <c r="PHF412" s="795"/>
      <c r="PHG412" s="795"/>
      <c r="PHH412" s="795"/>
      <c r="PHI412" s="680"/>
      <c r="PHJ412" s="629"/>
      <c r="PHK412" s="499"/>
      <c r="PHL412" s="795"/>
      <c r="PHM412" s="795"/>
      <c r="PHN412" s="795"/>
      <c r="PHO412" s="795"/>
      <c r="PHP412" s="680"/>
      <c r="PHQ412" s="629"/>
      <c r="PHR412" s="499"/>
      <c r="PHS412" s="795"/>
      <c r="PHT412" s="795"/>
      <c r="PHU412" s="795"/>
      <c r="PHV412" s="795"/>
      <c r="PHW412" s="680"/>
      <c r="PHX412" s="629"/>
      <c r="PHY412" s="499"/>
      <c r="PHZ412" s="795"/>
      <c r="PIA412" s="795"/>
      <c r="PIB412" s="795"/>
      <c r="PIC412" s="795"/>
      <c r="PID412" s="680"/>
      <c r="PIE412" s="629"/>
      <c r="PIF412" s="499"/>
      <c r="PIG412" s="795"/>
      <c r="PIH412" s="795"/>
      <c r="PII412" s="795"/>
      <c r="PIJ412" s="795"/>
      <c r="PIK412" s="680"/>
      <c r="PIL412" s="629"/>
      <c r="PIM412" s="499"/>
      <c r="PIN412" s="795"/>
      <c r="PIO412" s="795"/>
      <c r="PIP412" s="795"/>
      <c r="PIQ412" s="795"/>
      <c r="PIR412" s="680"/>
      <c r="PIS412" s="629"/>
      <c r="PIT412" s="499"/>
      <c r="PIU412" s="795"/>
      <c r="PIV412" s="795"/>
      <c r="PIW412" s="795"/>
      <c r="PIX412" s="795"/>
      <c r="PIY412" s="680"/>
      <c r="PIZ412" s="629"/>
      <c r="PJA412" s="499"/>
      <c r="PJB412" s="795"/>
      <c r="PJC412" s="795"/>
      <c r="PJD412" s="795"/>
      <c r="PJE412" s="795"/>
      <c r="PJF412" s="680"/>
      <c r="PJG412" s="629"/>
      <c r="PJH412" s="499"/>
      <c r="PJI412" s="795"/>
      <c r="PJJ412" s="795"/>
      <c r="PJK412" s="795"/>
      <c r="PJL412" s="795"/>
      <c r="PJM412" s="680"/>
      <c r="PJN412" s="629"/>
      <c r="PJO412" s="499"/>
      <c r="PJP412" s="795"/>
      <c r="PJQ412" s="795"/>
      <c r="PJR412" s="795"/>
      <c r="PJS412" s="795"/>
      <c r="PJT412" s="680"/>
      <c r="PJU412" s="629"/>
      <c r="PJV412" s="499"/>
      <c r="PJW412" s="795"/>
      <c r="PJX412" s="795"/>
      <c r="PJY412" s="795"/>
      <c r="PJZ412" s="795"/>
      <c r="PKA412" s="680"/>
      <c r="PKB412" s="629"/>
      <c r="PKC412" s="499"/>
      <c r="PKD412" s="795"/>
      <c r="PKE412" s="795"/>
      <c r="PKF412" s="795"/>
      <c r="PKG412" s="795"/>
      <c r="PKH412" s="680"/>
      <c r="PKI412" s="629"/>
      <c r="PKJ412" s="499"/>
      <c r="PKK412" s="795"/>
      <c r="PKL412" s="795"/>
      <c r="PKM412" s="795"/>
      <c r="PKN412" s="795"/>
      <c r="PKO412" s="680"/>
      <c r="PKP412" s="629"/>
      <c r="PKQ412" s="499"/>
      <c r="PKR412" s="795"/>
      <c r="PKS412" s="795"/>
      <c r="PKT412" s="795"/>
      <c r="PKU412" s="795"/>
      <c r="PKV412" s="680"/>
      <c r="PKW412" s="629"/>
      <c r="PKX412" s="499"/>
      <c r="PKY412" s="795"/>
      <c r="PKZ412" s="795"/>
      <c r="PLA412" s="795"/>
      <c r="PLB412" s="795"/>
      <c r="PLC412" s="680"/>
      <c r="PLD412" s="629"/>
      <c r="PLE412" s="499"/>
      <c r="PLF412" s="795"/>
      <c r="PLG412" s="795"/>
      <c r="PLH412" s="795"/>
      <c r="PLI412" s="795"/>
      <c r="PLJ412" s="680"/>
      <c r="PLK412" s="629"/>
      <c r="PLL412" s="499"/>
      <c r="PLM412" s="795"/>
      <c r="PLN412" s="795"/>
      <c r="PLO412" s="795"/>
      <c r="PLP412" s="795"/>
      <c r="PLQ412" s="680"/>
      <c r="PLR412" s="629"/>
      <c r="PLS412" s="499"/>
      <c r="PLT412" s="795"/>
      <c r="PLU412" s="795"/>
      <c r="PLV412" s="795"/>
      <c r="PLW412" s="795"/>
      <c r="PLX412" s="680"/>
      <c r="PLY412" s="629"/>
      <c r="PLZ412" s="499"/>
      <c r="PMA412" s="795"/>
      <c r="PMB412" s="795"/>
      <c r="PMC412" s="795"/>
      <c r="PMD412" s="795"/>
      <c r="PME412" s="680"/>
      <c r="PMF412" s="629"/>
      <c r="PMG412" s="499"/>
      <c r="PMH412" s="795"/>
      <c r="PMI412" s="795"/>
      <c r="PMJ412" s="795"/>
      <c r="PMK412" s="795"/>
      <c r="PML412" s="680"/>
      <c r="PMM412" s="629"/>
      <c r="PMN412" s="499"/>
      <c r="PMO412" s="795"/>
      <c r="PMP412" s="795"/>
      <c r="PMQ412" s="795"/>
      <c r="PMR412" s="795"/>
      <c r="PMS412" s="680"/>
      <c r="PMT412" s="629"/>
      <c r="PMU412" s="499"/>
      <c r="PMV412" s="795"/>
      <c r="PMW412" s="795"/>
      <c r="PMX412" s="795"/>
      <c r="PMY412" s="795"/>
      <c r="PMZ412" s="680"/>
      <c r="PNA412" s="629"/>
      <c r="PNB412" s="499"/>
      <c r="PNC412" s="795"/>
      <c r="PND412" s="795"/>
      <c r="PNE412" s="795"/>
      <c r="PNF412" s="795"/>
      <c r="PNG412" s="680"/>
      <c r="PNH412" s="629"/>
      <c r="PNI412" s="499"/>
      <c r="PNJ412" s="795"/>
      <c r="PNK412" s="795"/>
      <c r="PNL412" s="795"/>
      <c r="PNM412" s="795"/>
      <c r="PNN412" s="680"/>
      <c r="PNO412" s="629"/>
      <c r="PNP412" s="499"/>
      <c r="PNQ412" s="795"/>
      <c r="PNR412" s="795"/>
      <c r="PNS412" s="795"/>
      <c r="PNT412" s="795"/>
      <c r="PNU412" s="680"/>
      <c r="PNV412" s="629"/>
      <c r="PNW412" s="499"/>
      <c r="PNX412" s="795"/>
      <c r="PNY412" s="795"/>
      <c r="PNZ412" s="795"/>
      <c r="POA412" s="795"/>
      <c r="POB412" s="680"/>
      <c r="POC412" s="629"/>
      <c r="POD412" s="499"/>
      <c r="POE412" s="795"/>
      <c r="POF412" s="795"/>
      <c r="POG412" s="795"/>
      <c r="POH412" s="795"/>
      <c r="POI412" s="680"/>
      <c r="POJ412" s="629"/>
      <c r="POK412" s="499"/>
      <c r="POL412" s="795"/>
      <c r="POM412" s="795"/>
      <c r="PON412" s="795"/>
      <c r="POO412" s="795"/>
      <c r="POP412" s="680"/>
      <c r="POQ412" s="629"/>
      <c r="POR412" s="499"/>
      <c r="POS412" s="795"/>
      <c r="POT412" s="795"/>
      <c r="POU412" s="795"/>
      <c r="POV412" s="795"/>
      <c r="POW412" s="680"/>
      <c r="POX412" s="629"/>
      <c r="POY412" s="499"/>
      <c r="POZ412" s="795"/>
      <c r="PPA412" s="795"/>
      <c r="PPB412" s="795"/>
      <c r="PPC412" s="795"/>
      <c r="PPD412" s="680"/>
      <c r="PPE412" s="629"/>
      <c r="PPF412" s="499"/>
      <c r="PPG412" s="795"/>
      <c r="PPH412" s="795"/>
      <c r="PPI412" s="795"/>
      <c r="PPJ412" s="795"/>
      <c r="PPK412" s="680"/>
      <c r="PPL412" s="629"/>
      <c r="PPM412" s="499"/>
      <c r="PPN412" s="795"/>
      <c r="PPO412" s="795"/>
      <c r="PPP412" s="795"/>
      <c r="PPQ412" s="795"/>
      <c r="PPR412" s="680"/>
      <c r="PPS412" s="629"/>
      <c r="PPT412" s="499"/>
      <c r="PPU412" s="795"/>
      <c r="PPV412" s="795"/>
      <c r="PPW412" s="795"/>
      <c r="PPX412" s="795"/>
      <c r="PPY412" s="680"/>
      <c r="PPZ412" s="629"/>
      <c r="PQA412" s="499"/>
      <c r="PQB412" s="795"/>
      <c r="PQC412" s="795"/>
      <c r="PQD412" s="795"/>
      <c r="PQE412" s="795"/>
      <c r="PQF412" s="680"/>
      <c r="PQG412" s="629"/>
      <c r="PQH412" s="499"/>
      <c r="PQI412" s="795"/>
      <c r="PQJ412" s="795"/>
      <c r="PQK412" s="795"/>
      <c r="PQL412" s="795"/>
      <c r="PQM412" s="680"/>
      <c r="PQN412" s="629"/>
      <c r="PQO412" s="499"/>
      <c r="PQP412" s="795"/>
      <c r="PQQ412" s="795"/>
      <c r="PQR412" s="795"/>
      <c r="PQS412" s="795"/>
      <c r="PQT412" s="680"/>
      <c r="PQU412" s="629"/>
      <c r="PQV412" s="499"/>
      <c r="PQW412" s="795"/>
      <c r="PQX412" s="795"/>
      <c r="PQY412" s="795"/>
      <c r="PQZ412" s="795"/>
      <c r="PRA412" s="680"/>
      <c r="PRB412" s="629"/>
      <c r="PRC412" s="499"/>
      <c r="PRD412" s="795"/>
      <c r="PRE412" s="795"/>
      <c r="PRF412" s="795"/>
      <c r="PRG412" s="795"/>
      <c r="PRH412" s="680"/>
      <c r="PRI412" s="629"/>
      <c r="PRJ412" s="499"/>
      <c r="PRK412" s="795"/>
      <c r="PRL412" s="795"/>
      <c r="PRM412" s="795"/>
      <c r="PRN412" s="795"/>
      <c r="PRO412" s="680"/>
      <c r="PRP412" s="629"/>
      <c r="PRQ412" s="499"/>
      <c r="PRR412" s="795"/>
      <c r="PRS412" s="795"/>
      <c r="PRT412" s="795"/>
      <c r="PRU412" s="795"/>
      <c r="PRV412" s="680"/>
      <c r="PRW412" s="629"/>
      <c r="PRX412" s="499"/>
      <c r="PRY412" s="795"/>
      <c r="PRZ412" s="795"/>
      <c r="PSA412" s="795"/>
      <c r="PSB412" s="795"/>
      <c r="PSC412" s="680"/>
      <c r="PSD412" s="629"/>
      <c r="PSE412" s="499"/>
      <c r="PSF412" s="795"/>
      <c r="PSG412" s="795"/>
      <c r="PSH412" s="795"/>
      <c r="PSI412" s="795"/>
      <c r="PSJ412" s="680"/>
      <c r="PSK412" s="629"/>
      <c r="PSL412" s="499"/>
      <c r="PSM412" s="795"/>
      <c r="PSN412" s="795"/>
      <c r="PSO412" s="795"/>
      <c r="PSP412" s="795"/>
      <c r="PSQ412" s="680"/>
      <c r="PSR412" s="629"/>
      <c r="PSS412" s="499"/>
      <c r="PST412" s="795"/>
      <c r="PSU412" s="795"/>
      <c r="PSV412" s="795"/>
      <c r="PSW412" s="795"/>
      <c r="PSX412" s="680"/>
      <c r="PSY412" s="629"/>
      <c r="PSZ412" s="499"/>
      <c r="PTA412" s="795"/>
      <c r="PTB412" s="795"/>
      <c r="PTC412" s="795"/>
      <c r="PTD412" s="795"/>
      <c r="PTE412" s="680"/>
      <c r="PTF412" s="629"/>
      <c r="PTG412" s="499"/>
      <c r="PTH412" s="795"/>
      <c r="PTI412" s="795"/>
      <c r="PTJ412" s="795"/>
      <c r="PTK412" s="795"/>
      <c r="PTL412" s="680"/>
      <c r="PTM412" s="629"/>
      <c r="PTN412" s="499"/>
      <c r="PTO412" s="795"/>
      <c r="PTP412" s="795"/>
      <c r="PTQ412" s="795"/>
      <c r="PTR412" s="795"/>
      <c r="PTS412" s="680"/>
      <c r="PTT412" s="629"/>
      <c r="PTU412" s="499"/>
      <c r="PTV412" s="795"/>
      <c r="PTW412" s="795"/>
      <c r="PTX412" s="795"/>
      <c r="PTY412" s="795"/>
      <c r="PTZ412" s="680"/>
      <c r="PUA412" s="629"/>
      <c r="PUB412" s="499"/>
      <c r="PUC412" s="795"/>
      <c r="PUD412" s="795"/>
      <c r="PUE412" s="795"/>
      <c r="PUF412" s="795"/>
      <c r="PUG412" s="680"/>
      <c r="PUH412" s="629"/>
      <c r="PUI412" s="499"/>
      <c r="PUJ412" s="795"/>
      <c r="PUK412" s="795"/>
      <c r="PUL412" s="795"/>
      <c r="PUM412" s="795"/>
      <c r="PUN412" s="680"/>
      <c r="PUO412" s="629"/>
      <c r="PUP412" s="499"/>
      <c r="PUQ412" s="795"/>
      <c r="PUR412" s="795"/>
      <c r="PUS412" s="795"/>
      <c r="PUT412" s="795"/>
      <c r="PUU412" s="680"/>
      <c r="PUV412" s="629"/>
      <c r="PUW412" s="499"/>
      <c r="PUX412" s="795"/>
      <c r="PUY412" s="795"/>
      <c r="PUZ412" s="795"/>
      <c r="PVA412" s="795"/>
      <c r="PVB412" s="680"/>
      <c r="PVC412" s="629"/>
      <c r="PVD412" s="499"/>
      <c r="PVE412" s="795"/>
      <c r="PVF412" s="795"/>
      <c r="PVG412" s="795"/>
      <c r="PVH412" s="795"/>
      <c r="PVI412" s="680"/>
      <c r="PVJ412" s="629"/>
      <c r="PVK412" s="499"/>
      <c r="PVL412" s="795"/>
      <c r="PVM412" s="795"/>
      <c r="PVN412" s="795"/>
      <c r="PVO412" s="795"/>
      <c r="PVP412" s="680"/>
      <c r="PVQ412" s="629"/>
      <c r="PVR412" s="499"/>
      <c r="PVS412" s="795"/>
      <c r="PVT412" s="795"/>
      <c r="PVU412" s="795"/>
      <c r="PVV412" s="795"/>
      <c r="PVW412" s="680"/>
      <c r="PVX412" s="629"/>
      <c r="PVY412" s="499"/>
      <c r="PVZ412" s="795"/>
      <c r="PWA412" s="795"/>
      <c r="PWB412" s="795"/>
      <c r="PWC412" s="795"/>
      <c r="PWD412" s="680"/>
      <c r="PWE412" s="629"/>
      <c r="PWF412" s="499"/>
      <c r="PWG412" s="795"/>
      <c r="PWH412" s="795"/>
      <c r="PWI412" s="795"/>
      <c r="PWJ412" s="795"/>
      <c r="PWK412" s="680"/>
      <c r="PWL412" s="629"/>
      <c r="PWM412" s="499"/>
      <c r="PWN412" s="795"/>
      <c r="PWO412" s="795"/>
      <c r="PWP412" s="795"/>
      <c r="PWQ412" s="795"/>
      <c r="PWR412" s="680"/>
      <c r="PWS412" s="629"/>
      <c r="PWT412" s="499"/>
      <c r="PWU412" s="795"/>
      <c r="PWV412" s="795"/>
      <c r="PWW412" s="795"/>
      <c r="PWX412" s="795"/>
      <c r="PWY412" s="680"/>
      <c r="PWZ412" s="629"/>
      <c r="PXA412" s="499"/>
      <c r="PXB412" s="795"/>
      <c r="PXC412" s="795"/>
      <c r="PXD412" s="795"/>
      <c r="PXE412" s="795"/>
      <c r="PXF412" s="680"/>
      <c r="PXG412" s="629"/>
      <c r="PXH412" s="499"/>
      <c r="PXI412" s="795"/>
      <c r="PXJ412" s="795"/>
      <c r="PXK412" s="795"/>
      <c r="PXL412" s="795"/>
      <c r="PXM412" s="680"/>
      <c r="PXN412" s="629"/>
      <c r="PXO412" s="499"/>
      <c r="PXP412" s="795"/>
      <c r="PXQ412" s="795"/>
      <c r="PXR412" s="795"/>
      <c r="PXS412" s="795"/>
      <c r="PXT412" s="680"/>
      <c r="PXU412" s="629"/>
      <c r="PXV412" s="499"/>
      <c r="PXW412" s="795"/>
      <c r="PXX412" s="795"/>
      <c r="PXY412" s="795"/>
      <c r="PXZ412" s="795"/>
      <c r="PYA412" s="680"/>
      <c r="PYB412" s="629"/>
      <c r="PYC412" s="499"/>
      <c r="PYD412" s="795"/>
      <c r="PYE412" s="795"/>
      <c r="PYF412" s="795"/>
      <c r="PYG412" s="795"/>
      <c r="PYH412" s="680"/>
      <c r="PYI412" s="629"/>
      <c r="PYJ412" s="499"/>
      <c r="PYK412" s="795"/>
      <c r="PYL412" s="795"/>
      <c r="PYM412" s="795"/>
      <c r="PYN412" s="795"/>
      <c r="PYO412" s="680"/>
      <c r="PYP412" s="629"/>
      <c r="PYQ412" s="499"/>
      <c r="PYR412" s="795"/>
      <c r="PYS412" s="795"/>
      <c r="PYT412" s="795"/>
      <c r="PYU412" s="795"/>
      <c r="PYV412" s="680"/>
      <c r="PYW412" s="629"/>
      <c r="PYX412" s="499"/>
      <c r="PYY412" s="795"/>
      <c r="PYZ412" s="795"/>
      <c r="PZA412" s="795"/>
      <c r="PZB412" s="795"/>
      <c r="PZC412" s="680"/>
      <c r="PZD412" s="629"/>
      <c r="PZE412" s="499"/>
      <c r="PZF412" s="795"/>
      <c r="PZG412" s="795"/>
      <c r="PZH412" s="795"/>
      <c r="PZI412" s="795"/>
      <c r="PZJ412" s="680"/>
      <c r="PZK412" s="629"/>
      <c r="PZL412" s="499"/>
      <c r="PZM412" s="795"/>
      <c r="PZN412" s="795"/>
      <c r="PZO412" s="795"/>
      <c r="PZP412" s="795"/>
      <c r="PZQ412" s="680"/>
      <c r="PZR412" s="629"/>
      <c r="PZS412" s="499"/>
      <c r="PZT412" s="795"/>
      <c r="PZU412" s="795"/>
      <c r="PZV412" s="795"/>
      <c r="PZW412" s="795"/>
      <c r="PZX412" s="680"/>
      <c r="PZY412" s="629"/>
      <c r="PZZ412" s="499"/>
      <c r="QAA412" s="795"/>
      <c r="QAB412" s="795"/>
      <c r="QAC412" s="795"/>
      <c r="QAD412" s="795"/>
      <c r="QAE412" s="680"/>
      <c r="QAF412" s="629"/>
      <c r="QAG412" s="499"/>
      <c r="QAH412" s="795"/>
      <c r="QAI412" s="795"/>
      <c r="QAJ412" s="795"/>
      <c r="QAK412" s="795"/>
      <c r="QAL412" s="680"/>
      <c r="QAM412" s="629"/>
      <c r="QAN412" s="499"/>
      <c r="QAO412" s="795"/>
      <c r="QAP412" s="795"/>
      <c r="QAQ412" s="795"/>
      <c r="QAR412" s="795"/>
      <c r="QAS412" s="680"/>
      <c r="QAT412" s="629"/>
      <c r="QAU412" s="499"/>
      <c r="QAV412" s="795"/>
      <c r="QAW412" s="795"/>
      <c r="QAX412" s="795"/>
      <c r="QAY412" s="795"/>
      <c r="QAZ412" s="680"/>
      <c r="QBA412" s="629"/>
      <c r="QBB412" s="499"/>
      <c r="QBC412" s="795"/>
      <c r="QBD412" s="795"/>
      <c r="QBE412" s="795"/>
      <c r="QBF412" s="795"/>
      <c r="QBG412" s="680"/>
      <c r="QBH412" s="629"/>
      <c r="QBI412" s="499"/>
      <c r="QBJ412" s="795"/>
      <c r="QBK412" s="795"/>
      <c r="QBL412" s="795"/>
      <c r="QBM412" s="795"/>
      <c r="QBN412" s="680"/>
      <c r="QBO412" s="629"/>
      <c r="QBP412" s="499"/>
      <c r="QBQ412" s="795"/>
      <c r="QBR412" s="795"/>
      <c r="QBS412" s="795"/>
      <c r="QBT412" s="795"/>
      <c r="QBU412" s="680"/>
      <c r="QBV412" s="629"/>
      <c r="QBW412" s="499"/>
      <c r="QBX412" s="795"/>
      <c r="QBY412" s="795"/>
      <c r="QBZ412" s="795"/>
      <c r="QCA412" s="795"/>
      <c r="QCB412" s="680"/>
      <c r="QCC412" s="629"/>
      <c r="QCD412" s="499"/>
      <c r="QCE412" s="795"/>
      <c r="QCF412" s="795"/>
      <c r="QCG412" s="795"/>
      <c r="QCH412" s="795"/>
      <c r="QCI412" s="680"/>
      <c r="QCJ412" s="629"/>
      <c r="QCK412" s="499"/>
      <c r="QCL412" s="795"/>
      <c r="QCM412" s="795"/>
      <c r="QCN412" s="795"/>
      <c r="QCO412" s="795"/>
      <c r="QCP412" s="680"/>
      <c r="QCQ412" s="629"/>
      <c r="QCR412" s="499"/>
      <c r="QCS412" s="795"/>
      <c r="QCT412" s="795"/>
      <c r="QCU412" s="795"/>
      <c r="QCV412" s="795"/>
      <c r="QCW412" s="680"/>
      <c r="QCX412" s="629"/>
      <c r="QCY412" s="499"/>
      <c r="QCZ412" s="795"/>
      <c r="QDA412" s="795"/>
      <c r="QDB412" s="795"/>
      <c r="QDC412" s="795"/>
      <c r="QDD412" s="680"/>
      <c r="QDE412" s="629"/>
      <c r="QDF412" s="499"/>
      <c r="QDG412" s="795"/>
      <c r="QDH412" s="795"/>
      <c r="QDI412" s="795"/>
      <c r="QDJ412" s="795"/>
      <c r="QDK412" s="680"/>
      <c r="QDL412" s="629"/>
      <c r="QDM412" s="499"/>
      <c r="QDN412" s="795"/>
      <c r="QDO412" s="795"/>
      <c r="QDP412" s="795"/>
      <c r="QDQ412" s="795"/>
      <c r="QDR412" s="680"/>
      <c r="QDS412" s="629"/>
      <c r="QDT412" s="499"/>
      <c r="QDU412" s="795"/>
      <c r="QDV412" s="795"/>
      <c r="QDW412" s="795"/>
      <c r="QDX412" s="795"/>
      <c r="QDY412" s="680"/>
      <c r="QDZ412" s="629"/>
      <c r="QEA412" s="499"/>
      <c r="QEB412" s="795"/>
      <c r="QEC412" s="795"/>
      <c r="QED412" s="795"/>
      <c r="QEE412" s="795"/>
      <c r="QEF412" s="680"/>
      <c r="QEG412" s="629"/>
      <c r="QEH412" s="499"/>
      <c r="QEI412" s="795"/>
      <c r="QEJ412" s="795"/>
      <c r="QEK412" s="795"/>
      <c r="QEL412" s="795"/>
      <c r="QEM412" s="680"/>
      <c r="QEN412" s="629"/>
      <c r="QEO412" s="499"/>
      <c r="QEP412" s="795"/>
      <c r="QEQ412" s="795"/>
      <c r="QER412" s="795"/>
      <c r="QES412" s="795"/>
      <c r="QET412" s="680"/>
      <c r="QEU412" s="629"/>
      <c r="QEV412" s="499"/>
      <c r="QEW412" s="795"/>
      <c r="QEX412" s="795"/>
      <c r="QEY412" s="795"/>
      <c r="QEZ412" s="795"/>
      <c r="QFA412" s="680"/>
      <c r="QFB412" s="629"/>
      <c r="QFC412" s="499"/>
      <c r="QFD412" s="795"/>
      <c r="QFE412" s="795"/>
      <c r="QFF412" s="795"/>
      <c r="QFG412" s="795"/>
      <c r="QFH412" s="680"/>
      <c r="QFI412" s="629"/>
      <c r="QFJ412" s="499"/>
      <c r="QFK412" s="795"/>
      <c r="QFL412" s="795"/>
      <c r="QFM412" s="795"/>
      <c r="QFN412" s="795"/>
      <c r="QFO412" s="680"/>
      <c r="QFP412" s="629"/>
      <c r="QFQ412" s="499"/>
      <c r="QFR412" s="795"/>
      <c r="QFS412" s="795"/>
      <c r="QFT412" s="795"/>
      <c r="QFU412" s="795"/>
      <c r="QFV412" s="680"/>
      <c r="QFW412" s="629"/>
      <c r="QFX412" s="499"/>
      <c r="QFY412" s="795"/>
      <c r="QFZ412" s="795"/>
      <c r="QGA412" s="795"/>
      <c r="QGB412" s="795"/>
      <c r="QGC412" s="680"/>
      <c r="QGD412" s="629"/>
      <c r="QGE412" s="499"/>
      <c r="QGF412" s="795"/>
      <c r="QGG412" s="795"/>
      <c r="QGH412" s="795"/>
      <c r="QGI412" s="795"/>
      <c r="QGJ412" s="680"/>
      <c r="QGK412" s="629"/>
      <c r="QGL412" s="499"/>
      <c r="QGM412" s="795"/>
      <c r="QGN412" s="795"/>
      <c r="QGO412" s="795"/>
      <c r="QGP412" s="795"/>
      <c r="QGQ412" s="680"/>
      <c r="QGR412" s="629"/>
      <c r="QGS412" s="499"/>
      <c r="QGT412" s="795"/>
      <c r="QGU412" s="795"/>
      <c r="QGV412" s="795"/>
      <c r="QGW412" s="795"/>
      <c r="QGX412" s="680"/>
      <c r="QGY412" s="629"/>
      <c r="QGZ412" s="499"/>
      <c r="QHA412" s="795"/>
      <c r="QHB412" s="795"/>
      <c r="QHC412" s="795"/>
      <c r="QHD412" s="795"/>
      <c r="QHE412" s="680"/>
      <c r="QHF412" s="629"/>
      <c r="QHG412" s="499"/>
      <c r="QHH412" s="795"/>
      <c r="QHI412" s="795"/>
      <c r="QHJ412" s="795"/>
      <c r="QHK412" s="795"/>
      <c r="QHL412" s="680"/>
      <c r="QHM412" s="629"/>
      <c r="QHN412" s="499"/>
      <c r="QHO412" s="795"/>
      <c r="QHP412" s="795"/>
      <c r="QHQ412" s="795"/>
      <c r="QHR412" s="795"/>
      <c r="QHS412" s="680"/>
      <c r="QHT412" s="629"/>
      <c r="QHU412" s="499"/>
      <c r="QHV412" s="795"/>
      <c r="QHW412" s="795"/>
      <c r="QHX412" s="795"/>
      <c r="QHY412" s="795"/>
      <c r="QHZ412" s="680"/>
      <c r="QIA412" s="629"/>
      <c r="QIB412" s="499"/>
      <c r="QIC412" s="795"/>
      <c r="QID412" s="795"/>
      <c r="QIE412" s="795"/>
      <c r="QIF412" s="795"/>
      <c r="QIG412" s="680"/>
      <c r="QIH412" s="629"/>
      <c r="QII412" s="499"/>
      <c r="QIJ412" s="795"/>
      <c r="QIK412" s="795"/>
      <c r="QIL412" s="795"/>
      <c r="QIM412" s="795"/>
      <c r="QIN412" s="680"/>
      <c r="QIO412" s="629"/>
      <c r="QIP412" s="499"/>
      <c r="QIQ412" s="795"/>
      <c r="QIR412" s="795"/>
      <c r="QIS412" s="795"/>
      <c r="QIT412" s="795"/>
      <c r="QIU412" s="680"/>
      <c r="QIV412" s="629"/>
      <c r="QIW412" s="499"/>
      <c r="QIX412" s="795"/>
      <c r="QIY412" s="795"/>
      <c r="QIZ412" s="795"/>
      <c r="QJA412" s="795"/>
      <c r="QJB412" s="680"/>
      <c r="QJC412" s="629"/>
      <c r="QJD412" s="499"/>
      <c r="QJE412" s="795"/>
      <c r="QJF412" s="795"/>
      <c r="QJG412" s="795"/>
      <c r="QJH412" s="795"/>
      <c r="QJI412" s="680"/>
      <c r="QJJ412" s="629"/>
      <c r="QJK412" s="499"/>
      <c r="QJL412" s="795"/>
      <c r="QJM412" s="795"/>
      <c r="QJN412" s="795"/>
      <c r="QJO412" s="795"/>
      <c r="QJP412" s="680"/>
      <c r="QJQ412" s="629"/>
      <c r="QJR412" s="499"/>
      <c r="QJS412" s="795"/>
      <c r="QJT412" s="795"/>
      <c r="QJU412" s="795"/>
      <c r="QJV412" s="795"/>
      <c r="QJW412" s="680"/>
      <c r="QJX412" s="629"/>
      <c r="QJY412" s="499"/>
      <c r="QJZ412" s="795"/>
      <c r="QKA412" s="795"/>
      <c r="QKB412" s="795"/>
      <c r="QKC412" s="795"/>
      <c r="QKD412" s="680"/>
      <c r="QKE412" s="629"/>
      <c r="QKF412" s="499"/>
      <c r="QKG412" s="795"/>
      <c r="QKH412" s="795"/>
      <c r="QKI412" s="795"/>
      <c r="QKJ412" s="795"/>
      <c r="QKK412" s="680"/>
      <c r="QKL412" s="629"/>
      <c r="QKM412" s="499"/>
      <c r="QKN412" s="795"/>
      <c r="QKO412" s="795"/>
      <c r="QKP412" s="795"/>
      <c r="QKQ412" s="795"/>
      <c r="QKR412" s="680"/>
      <c r="QKS412" s="629"/>
      <c r="QKT412" s="499"/>
      <c r="QKU412" s="795"/>
      <c r="QKV412" s="795"/>
      <c r="QKW412" s="795"/>
      <c r="QKX412" s="795"/>
      <c r="QKY412" s="680"/>
      <c r="QKZ412" s="629"/>
      <c r="QLA412" s="499"/>
      <c r="QLB412" s="795"/>
      <c r="QLC412" s="795"/>
      <c r="QLD412" s="795"/>
      <c r="QLE412" s="795"/>
      <c r="QLF412" s="680"/>
      <c r="QLG412" s="629"/>
      <c r="QLH412" s="499"/>
      <c r="QLI412" s="795"/>
      <c r="QLJ412" s="795"/>
      <c r="QLK412" s="795"/>
      <c r="QLL412" s="795"/>
      <c r="QLM412" s="680"/>
      <c r="QLN412" s="629"/>
      <c r="QLO412" s="499"/>
      <c r="QLP412" s="795"/>
      <c r="QLQ412" s="795"/>
      <c r="QLR412" s="795"/>
      <c r="QLS412" s="795"/>
      <c r="QLT412" s="680"/>
      <c r="QLU412" s="629"/>
      <c r="QLV412" s="499"/>
      <c r="QLW412" s="795"/>
      <c r="QLX412" s="795"/>
      <c r="QLY412" s="795"/>
      <c r="QLZ412" s="795"/>
      <c r="QMA412" s="680"/>
      <c r="QMB412" s="629"/>
      <c r="QMC412" s="499"/>
      <c r="QMD412" s="795"/>
      <c r="QME412" s="795"/>
      <c r="QMF412" s="795"/>
      <c r="QMG412" s="795"/>
      <c r="QMH412" s="680"/>
      <c r="QMI412" s="629"/>
      <c r="QMJ412" s="499"/>
      <c r="QMK412" s="795"/>
      <c r="QML412" s="795"/>
      <c r="QMM412" s="795"/>
      <c r="QMN412" s="795"/>
      <c r="QMO412" s="680"/>
      <c r="QMP412" s="629"/>
      <c r="QMQ412" s="499"/>
      <c r="QMR412" s="795"/>
      <c r="QMS412" s="795"/>
      <c r="QMT412" s="795"/>
      <c r="QMU412" s="795"/>
      <c r="QMV412" s="680"/>
      <c r="QMW412" s="629"/>
      <c r="QMX412" s="499"/>
      <c r="QMY412" s="795"/>
      <c r="QMZ412" s="795"/>
      <c r="QNA412" s="795"/>
      <c r="QNB412" s="795"/>
      <c r="QNC412" s="680"/>
      <c r="QND412" s="629"/>
      <c r="QNE412" s="499"/>
      <c r="QNF412" s="795"/>
      <c r="QNG412" s="795"/>
      <c r="QNH412" s="795"/>
      <c r="QNI412" s="795"/>
      <c r="QNJ412" s="680"/>
      <c r="QNK412" s="629"/>
      <c r="QNL412" s="499"/>
      <c r="QNM412" s="795"/>
      <c r="QNN412" s="795"/>
      <c r="QNO412" s="795"/>
      <c r="QNP412" s="795"/>
      <c r="QNQ412" s="680"/>
      <c r="QNR412" s="629"/>
      <c r="QNS412" s="499"/>
      <c r="QNT412" s="795"/>
      <c r="QNU412" s="795"/>
      <c r="QNV412" s="795"/>
      <c r="QNW412" s="795"/>
      <c r="QNX412" s="680"/>
      <c r="QNY412" s="629"/>
      <c r="QNZ412" s="499"/>
      <c r="QOA412" s="795"/>
      <c r="QOB412" s="795"/>
      <c r="QOC412" s="795"/>
      <c r="QOD412" s="795"/>
      <c r="QOE412" s="680"/>
      <c r="QOF412" s="629"/>
      <c r="QOG412" s="499"/>
      <c r="QOH412" s="795"/>
      <c r="QOI412" s="795"/>
      <c r="QOJ412" s="795"/>
      <c r="QOK412" s="795"/>
      <c r="QOL412" s="680"/>
      <c r="QOM412" s="629"/>
      <c r="QON412" s="499"/>
      <c r="QOO412" s="795"/>
      <c r="QOP412" s="795"/>
      <c r="QOQ412" s="795"/>
      <c r="QOR412" s="795"/>
      <c r="QOS412" s="680"/>
      <c r="QOT412" s="629"/>
      <c r="QOU412" s="499"/>
      <c r="QOV412" s="795"/>
      <c r="QOW412" s="795"/>
      <c r="QOX412" s="795"/>
      <c r="QOY412" s="795"/>
      <c r="QOZ412" s="680"/>
      <c r="QPA412" s="629"/>
      <c r="QPB412" s="499"/>
      <c r="QPC412" s="795"/>
      <c r="QPD412" s="795"/>
      <c r="QPE412" s="795"/>
      <c r="QPF412" s="795"/>
      <c r="QPG412" s="680"/>
      <c r="QPH412" s="629"/>
      <c r="QPI412" s="499"/>
      <c r="QPJ412" s="795"/>
      <c r="QPK412" s="795"/>
      <c r="QPL412" s="795"/>
      <c r="QPM412" s="795"/>
      <c r="QPN412" s="680"/>
      <c r="QPO412" s="629"/>
      <c r="QPP412" s="499"/>
      <c r="QPQ412" s="795"/>
      <c r="QPR412" s="795"/>
      <c r="QPS412" s="795"/>
      <c r="QPT412" s="795"/>
      <c r="QPU412" s="680"/>
      <c r="QPV412" s="629"/>
      <c r="QPW412" s="499"/>
      <c r="QPX412" s="795"/>
      <c r="QPY412" s="795"/>
      <c r="QPZ412" s="795"/>
      <c r="QQA412" s="795"/>
      <c r="QQB412" s="680"/>
      <c r="QQC412" s="629"/>
      <c r="QQD412" s="499"/>
      <c r="QQE412" s="795"/>
      <c r="QQF412" s="795"/>
      <c r="QQG412" s="795"/>
      <c r="QQH412" s="795"/>
      <c r="QQI412" s="680"/>
      <c r="QQJ412" s="629"/>
      <c r="QQK412" s="499"/>
      <c r="QQL412" s="795"/>
      <c r="QQM412" s="795"/>
      <c r="QQN412" s="795"/>
      <c r="QQO412" s="795"/>
      <c r="QQP412" s="680"/>
      <c r="QQQ412" s="629"/>
      <c r="QQR412" s="499"/>
      <c r="QQS412" s="795"/>
      <c r="QQT412" s="795"/>
      <c r="QQU412" s="795"/>
      <c r="QQV412" s="795"/>
      <c r="QQW412" s="680"/>
      <c r="QQX412" s="629"/>
      <c r="QQY412" s="499"/>
      <c r="QQZ412" s="795"/>
      <c r="QRA412" s="795"/>
      <c r="QRB412" s="795"/>
      <c r="QRC412" s="795"/>
      <c r="QRD412" s="680"/>
      <c r="QRE412" s="629"/>
      <c r="QRF412" s="499"/>
      <c r="QRG412" s="795"/>
      <c r="QRH412" s="795"/>
      <c r="QRI412" s="795"/>
      <c r="QRJ412" s="795"/>
      <c r="QRK412" s="680"/>
      <c r="QRL412" s="629"/>
      <c r="QRM412" s="499"/>
      <c r="QRN412" s="795"/>
      <c r="QRO412" s="795"/>
      <c r="QRP412" s="795"/>
      <c r="QRQ412" s="795"/>
      <c r="QRR412" s="680"/>
      <c r="QRS412" s="629"/>
      <c r="QRT412" s="499"/>
      <c r="QRU412" s="795"/>
      <c r="QRV412" s="795"/>
      <c r="QRW412" s="795"/>
      <c r="QRX412" s="795"/>
      <c r="QRY412" s="680"/>
      <c r="QRZ412" s="629"/>
      <c r="QSA412" s="499"/>
      <c r="QSB412" s="795"/>
      <c r="QSC412" s="795"/>
      <c r="QSD412" s="795"/>
      <c r="QSE412" s="795"/>
      <c r="QSF412" s="680"/>
      <c r="QSG412" s="629"/>
      <c r="QSH412" s="499"/>
      <c r="QSI412" s="795"/>
      <c r="QSJ412" s="795"/>
      <c r="QSK412" s="795"/>
      <c r="QSL412" s="795"/>
      <c r="QSM412" s="680"/>
      <c r="QSN412" s="629"/>
      <c r="QSO412" s="499"/>
      <c r="QSP412" s="795"/>
      <c r="QSQ412" s="795"/>
      <c r="QSR412" s="795"/>
      <c r="QSS412" s="795"/>
      <c r="QST412" s="680"/>
      <c r="QSU412" s="629"/>
      <c r="QSV412" s="499"/>
      <c r="QSW412" s="795"/>
      <c r="QSX412" s="795"/>
      <c r="QSY412" s="795"/>
      <c r="QSZ412" s="795"/>
      <c r="QTA412" s="680"/>
      <c r="QTB412" s="629"/>
      <c r="QTC412" s="499"/>
      <c r="QTD412" s="795"/>
      <c r="QTE412" s="795"/>
      <c r="QTF412" s="795"/>
      <c r="QTG412" s="795"/>
      <c r="QTH412" s="680"/>
      <c r="QTI412" s="629"/>
      <c r="QTJ412" s="499"/>
      <c r="QTK412" s="795"/>
      <c r="QTL412" s="795"/>
      <c r="QTM412" s="795"/>
      <c r="QTN412" s="795"/>
      <c r="QTO412" s="680"/>
      <c r="QTP412" s="629"/>
      <c r="QTQ412" s="499"/>
      <c r="QTR412" s="795"/>
      <c r="QTS412" s="795"/>
      <c r="QTT412" s="795"/>
      <c r="QTU412" s="795"/>
      <c r="QTV412" s="680"/>
      <c r="QTW412" s="629"/>
      <c r="QTX412" s="499"/>
      <c r="QTY412" s="795"/>
      <c r="QTZ412" s="795"/>
      <c r="QUA412" s="795"/>
      <c r="QUB412" s="795"/>
      <c r="QUC412" s="680"/>
      <c r="QUD412" s="629"/>
      <c r="QUE412" s="499"/>
      <c r="QUF412" s="795"/>
      <c r="QUG412" s="795"/>
      <c r="QUH412" s="795"/>
      <c r="QUI412" s="795"/>
      <c r="QUJ412" s="680"/>
      <c r="QUK412" s="629"/>
      <c r="QUL412" s="499"/>
      <c r="QUM412" s="795"/>
      <c r="QUN412" s="795"/>
      <c r="QUO412" s="795"/>
      <c r="QUP412" s="795"/>
      <c r="QUQ412" s="680"/>
      <c r="QUR412" s="629"/>
      <c r="QUS412" s="499"/>
      <c r="QUT412" s="795"/>
      <c r="QUU412" s="795"/>
      <c r="QUV412" s="795"/>
      <c r="QUW412" s="795"/>
      <c r="QUX412" s="680"/>
      <c r="QUY412" s="629"/>
      <c r="QUZ412" s="499"/>
      <c r="QVA412" s="795"/>
      <c r="QVB412" s="795"/>
      <c r="QVC412" s="795"/>
      <c r="QVD412" s="795"/>
      <c r="QVE412" s="680"/>
      <c r="QVF412" s="629"/>
      <c r="QVG412" s="499"/>
      <c r="QVH412" s="795"/>
      <c r="QVI412" s="795"/>
      <c r="QVJ412" s="795"/>
      <c r="QVK412" s="795"/>
      <c r="QVL412" s="680"/>
      <c r="QVM412" s="629"/>
      <c r="QVN412" s="499"/>
      <c r="QVO412" s="795"/>
      <c r="QVP412" s="795"/>
      <c r="QVQ412" s="795"/>
      <c r="QVR412" s="795"/>
      <c r="QVS412" s="680"/>
      <c r="QVT412" s="629"/>
      <c r="QVU412" s="499"/>
      <c r="QVV412" s="795"/>
      <c r="QVW412" s="795"/>
      <c r="QVX412" s="795"/>
      <c r="QVY412" s="795"/>
      <c r="QVZ412" s="680"/>
      <c r="QWA412" s="629"/>
      <c r="QWB412" s="499"/>
      <c r="QWC412" s="795"/>
      <c r="QWD412" s="795"/>
      <c r="QWE412" s="795"/>
      <c r="QWF412" s="795"/>
      <c r="QWG412" s="680"/>
      <c r="QWH412" s="629"/>
      <c r="QWI412" s="499"/>
      <c r="QWJ412" s="795"/>
      <c r="QWK412" s="795"/>
      <c r="QWL412" s="795"/>
      <c r="QWM412" s="795"/>
      <c r="QWN412" s="680"/>
      <c r="QWO412" s="629"/>
      <c r="QWP412" s="499"/>
      <c r="QWQ412" s="795"/>
      <c r="QWR412" s="795"/>
      <c r="QWS412" s="795"/>
      <c r="QWT412" s="795"/>
      <c r="QWU412" s="680"/>
      <c r="QWV412" s="629"/>
      <c r="QWW412" s="499"/>
      <c r="QWX412" s="795"/>
      <c r="QWY412" s="795"/>
      <c r="QWZ412" s="795"/>
      <c r="QXA412" s="795"/>
      <c r="QXB412" s="680"/>
      <c r="QXC412" s="629"/>
      <c r="QXD412" s="499"/>
      <c r="QXE412" s="795"/>
      <c r="QXF412" s="795"/>
      <c r="QXG412" s="795"/>
      <c r="QXH412" s="795"/>
      <c r="QXI412" s="680"/>
      <c r="QXJ412" s="629"/>
      <c r="QXK412" s="499"/>
      <c r="QXL412" s="795"/>
      <c r="QXM412" s="795"/>
      <c r="QXN412" s="795"/>
      <c r="QXO412" s="795"/>
      <c r="QXP412" s="680"/>
      <c r="QXQ412" s="629"/>
      <c r="QXR412" s="499"/>
      <c r="QXS412" s="795"/>
      <c r="QXT412" s="795"/>
      <c r="QXU412" s="795"/>
      <c r="QXV412" s="795"/>
      <c r="QXW412" s="680"/>
      <c r="QXX412" s="629"/>
      <c r="QXY412" s="499"/>
      <c r="QXZ412" s="795"/>
      <c r="QYA412" s="795"/>
      <c r="QYB412" s="795"/>
      <c r="QYC412" s="795"/>
      <c r="QYD412" s="680"/>
      <c r="QYE412" s="629"/>
      <c r="QYF412" s="499"/>
      <c r="QYG412" s="795"/>
      <c r="QYH412" s="795"/>
      <c r="QYI412" s="795"/>
      <c r="QYJ412" s="795"/>
      <c r="QYK412" s="680"/>
      <c r="QYL412" s="629"/>
      <c r="QYM412" s="499"/>
      <c r="QYN412" s="795"/>
      <c r="QYO412" s="795"/>
      <c r="QYP412" s="795"/>
      <c r="QYQ412" s="795"/>
      <c r="QYR412" s="680"/>
      <c r="QYS412" s="629"/>
      <c r="QYT412" s="499"/>
      <c r="QYU412" s="795"/>
      <c r="QYV412" s="795"/>
      <c r="QYW412" s="795"/>
      <c r="QYX412" s="795"/>
      <c r="QYY412" s="680"/>
      <c r="QYZ412" s="629"/>
      <c r="QZA412" s="499"/>
      <c r="QZB412" s="795"/>
      <c r="QZC412" s="795"/>
      <c r="QZD412" s="795"/>
      <c r="QZE412" s="795"/>
      <c r="QZF412" s="680"/>
      <c r="QZG412" s="629"/>
      <c r="QZH412" s="499"/>
      <c r="QZI412" s="795"/>
      <c r="QZJ412" s="795"/>
      <c r="QZK412" s="795"/>
      <c r="QZL412" s="795"/>
      <c r="QZM412" s="680"/>
      <c r="QZN412" s="629"/>
      <c r="QZO412" s="499"/>
      <c r="QZP412" s="795"/>
      <c r="QZQ412" s="795"/>
      <c r="QZR412" s="795"/>
      <c r="QZS412" s="795"/>
      <c r="QZT412" s="680"/>
      <c r="QZU412" s="629"/>
      <c r="QZV412" s="499"/>
      <c r="QZW412" s="795"/>
      <c r="QZX412" s="795"/>
      <c r="QZY412" s="795"/>
      <c r="QZZ412" s="795"/>
      <c r="RAA412" s="680"/>
      <c r="RAB412" s="629"/>
      <c r="RAC412" s="499"/>
      <c r="RAD412" s="795"/>
      <c r="RAE412" s="795"/>
      <c r="RAF412" s="795"/>
      <c r="RAG412" s="795"/>
      <c r="RAH412" s="680"/>
      <c r="RAI412" s="629"/>
      <c r="RAJ412" s="499"/>
      <c r="RAK412" s="795"/>
      <c r="RAL412" s="795"/>
      <c r="RAM412" s="795"/>
      <c r="RAN412" s="795"/>
      <c r="RAO412" s="680"/>
      <c r="RAP412" s="629"/>
      <c r="RAQ412" s="499"/>
      <c r="RAR412" s="795"/>
      <c r="RAS412" s="795"/>
      <c r="RAT412" s="795"/>
      <c r="RAU412" s="795"/>
      <c r="RAV412" s="680"/>
      <c r="RAW412" s="629"/>
      <c r="RAX412" s="499"/>
      <c r="RAY412" s="795"/>
      <c r="RAZ412" s="795"/>
      <c r="RBA412" s="795"/>
      <c r="RBB412" s="795"/>
      <c r="RBC412" s="680"/>
      <c r="RBD412" s="629"/>
      <c r="RBE412" s="499"/>
      <c r="RBF412" s="795"/>
      <c r="RBG412" s="795"/>
      <c r="RBH412" s="795"/>
      <c r="RBI412" s="795"/>
      <c r="RBJ412" s="680"/>
      <c r="RBK412" s="629"/>
      <c r="RBL412" s="499"/>
      <c r="RBM412" s="795"/>
      <c r="RBN412" s="795"/>
      <c r="RBO412" s="795"/>
      <c r="RBP412" s="795"/>
      <c r="RBQ412" s="680"/>
      <c r="RBR412" s="629"/>
      <c r="RBS412" s="499"/>
      <c r="RBT412" s="795"/>
      <c r="RBU412" s="795"/>
      <c r="RBV412" s="795"/>
      <c r="RBW412" s="795"/>
      <c r="RBX412" s="680"/>
      <c r="RBY412" s="629"/>
      <c r="RBZ412" s="499"/>
      <c r="RCA412" s="795"/>
      <c r="RCB412" s="795"/>
      <c r="RCC412" s="795"/>
      <c r="RCD412" s="795"/>
      <c r="RCE412" s="680"/>
      <c r="RCF412" s="629"/>
      <c r="RCG412" s="499"/>
      <c r="RCH412" s="795"/>
      <c r="RCI412" s="795"/>
      <c r="RCJ412" s="795"/>
      <c r="RCK412" s="795"/>
      <c r="RCL412" s="680"/>
      <c r="RCM412" s="629"/>
      <c r="RCN412" s="499"/>
      <c r="RCO412" s="795"/>
      <c r="RCP412" s="795"/>
      <c r="RCQ412" s="795"/>
      <c r="RCR412" s="795"/>
      <c r="RCS412" s="680"/>
      <c r="RCT412" s="629"/>
      <c r="RCU412" s="499"/>
      <c r="RCV412" s="795"/>
      <c r="RCW412" s="795"/>
      <c r="RCX412" s="795"/>
      <c r="RCY412" s="795"/>
      <c r="RCZ412" s="680"/>
      <c r="RDA412" s="629"/>
      <c r="RDB412" s="499"/>
      <c r="RDC412" s="795"/>
      <c r="RDD412" s="795"/>
      <c r="RDE412" s="795"/>
      <c r="RDF412" s="795"/>
      <c r="RDG412" s="680"/>
      <c r="RDH412" s="629"/>
      <c r="RDI412" s="499"/>
      <c r="RDJ412" s="795"/>
      <c r="RDK412" s="795"/>
      <c r="RDL412" s="795"/>
      <c r="RDM412" s="795"/>
      <c r="RDN412" s="680"/>
      <c r="RDO412" s="629"/>
      <c r="RDP412" s="499"/>
      <c r="RDQ412" s="795"/>
      <c r="RDR412" s="795"/>
      <c r="RDS412" s="795"/>
      <c r="RDT412" s="795"/>
      <c r="RDU412" s="680"/>
      <c r="RDV412" s="629"/>
      <c r="RDW412" s="499"/>
      <c r="RDX412" s="795"/>
      <c r="RDY412" s="795"/>
      <c r="RDZ412" s="795"/>
      <c r="REA412" s="795"/>
      <c r="REB412" s="680"/>
      <c r="REC412" s="629"/>
      <c r="RED412" s="499"/>
      <c r="REE412" s="795"/>
      <c r="REF412" s="795"/>
      <c r="REG412" s="795"/>
      <c r="REH412" s="795"/>
      <c r="REI412" s="680"/>
      <c r="REJ412" s="629"/>
      <c r="REK412" s="499"/>
      <c r="REL412" s="795"/>
      <c r="REM412" s="795"/>
      <c r="REN412" s="795"/>
      <c r="REO412" s="795"/>
      <c r="REP412" s="680"/>
      <c r="REQ412" s="629"/>
      <c r="RER412" s="499"/>
      <c r="RES412" s="795"/>
      <c r="RET412" s="795"/>
      <c r="REU412" s="795"/>
      <c r="REV412" s="795"/>
      <c r="REW412" s="680"/>
      <c r="REX412" s="629"/>
      <c r="REY412" s="499"/>
      <c r="REZ412" s="795"/>
      <c r="RFA412" s="795"/>
      <c r="RFB412" s="795"/>
      <c r="RFC412" s="795"/>
      <c r="RFD412" s="680"/>
      <c r="RFE412" s="629"/>
      <c r="RFF412" s="499"/>
      <c r="RFG412" s="795"/>
      <c r="RFH412" s="795"/>
      <c r="RFI412" s="795"/>
      <c r="RFJ412" s="795"/>
      <c r="RFK412" s="680"/>
      <c r="RFL412" s="629"/>
      <c r="RFM412" s="499"/>
      <c r="RFN412" s="795"/>
      <c r="RFO412" s="795"/>
      <c r="RFP412" s="795"/>
      <c r="RFQ412" s="795"/>
      <c r="RFR412" s="680"/>
      <c r="RFS412" s="629"/>
      <c r="RFT412" s="499"/>
      <c r="RFU412" s="795"/>
      <c r="RFV412" s="795"/>
      <c r="RFW412" s="795"/>
      <c r="RFX412" s="795"/>
      <c r="RFY412" s="680"/>
      <c r="RFZ412" s="629"/>
      <c r="RGA412" s="499"/>
      <c r="RGB412" s="795"/>
      <c r="RGC412" s="795"/>
      <c r="RGD412" s="795"/>
      <c r="RGE412" s="795"/>
      <c r="RGF412" s="680"/>
      <c r="RGG412" s="629"/>
      <c r="RGH412" s="499"/>
      <c r="RGI412" s="795"/>
      <c r="RGJ412" s="795"/>
      <c r="RGK412" s="795"/>
      <c r="RGL412" s="795"/>
      <c r="RGM412" s="680"/>
      <c r="RGN412" s="629"/>
      <c r="RGO412" s="499"/>
      <c r="RGP412" s="795"/>
      <c r="RGQ412" s="795"/>
      <c r="RGR412" s="795"/>
      <c r="RGS412" s="795"/>
      <c r="RGT412" s="680"/>
      <c r="RGU412" s="629"/>
      <c r="RGV412" s="499"/>
      <c r="RGW412" s="795"/>
      <c r="RGX412" s="795"/>
      <c r="RGY412" s="795"/>
      <c r="RGZ412" s="795"/>
      <c r="RHA412" s="680"/>
      <c r="RHB412" s="629"/>
      <c r="RHC412" s="499"/>
      <c r="RHD412" s="795"/>
      <c r="RHE412" s="795"/>
      <c r="RHF412" s="795"/>
      <c r="RHG412" s="795"/>
      <c r="RHH412" s="680"/>
      <c r="RHI412" s="629"/>
      <c r="RHJ412" s="499"/>
      <c r="RHK412" s="795"/>
      <c r="RHL412" s="795"/>
      <c r="RHM412" s="795"/>
      <c r="RHN412" s="795"/>
      <c r="RHO412" s="680"/>
      <c r="RHP412" s="629"/>
      <c r="RHQ412" s="499"/>
      <c r="RHR412" s="795"/>
      <c r="RHS412" s="795"/>
      <c r="RHT412" s="795"/>
      <c r="RHU412" s="795"/>
      <c r="RHV412" s="680"/>
      <c r="RHW412" s="629"/>
      <c r="RHX412" s="499"/>
      <c r="RHY412" s="795"/>
      <c r="RHZ412" s="795"/>
      <c r="RIA412" s="795"/>
      <c r="RIB412" s="795"/>
      <c r="RIC412" s="680"/>
      <c r="RID412" s="629"/>
      <c r="RIE412" s="499"/>
      <c r="RIF412" s="795"/>
      <c r="RIG412" s="795"/>
      <c r="RIH412" s="795"/>
      <c r="RII412" s="795"/>
      <c r="RIJ412" s="680"/>
      <c r="RIK412" s="629"/>
      <c r="RIL412" s="499"/>
      <c r="RIM412" s="795"/>
      <c r="RIN412" s="795"/>
      <c r="RIO412" s="795"/>
      <c r="RIP412" s="795"/>
      <c r="RIQ412" s="680"/>
      <c r="RIR412" s="629"/>
      <c r="RIS412" s="499"/>
      <c r="RIT412" s="795"/>
      <c r="RIU412" s="795"/>
      <c r="RIV412" s="795"/>
      <c r="RIW412" s="795"/>
      <c r="RIX412" s="680"/>
      <c r="RIY412" s="629"/>
      <c r="RIZ412" s="499"/>
      <c r="RJA412" s="795"/>
      <c r="RJB412" s="795"/>
      <c r="RJC412" s="795"/>
      <c r="RJD412" s="795"/>
      <c r="RJE412" s="680"/>
      <c r="RJF412" s="629"/>
      <c r="RJG412" s="499"/>
      <c r="RJH412" s="795"/>
      <c r="RJI412" s="795"/>
      <c r="RJJ412" s="795"/>
      <c r="RJK412" s="795"/>
      <c r="RJL412" s="680"/>
      <c r="RJM412" s="629"/>
      <c r="RJN412" s="499"/>
      <c r="RJO412" s="795"/>
      <c r="RJP412" s="795"/>
      <c r="RJQ412" s="795"/>
      <c r="RJR412" s="795"/>
      <c r="RJS412" s="680"/>
      <c r="RJT412" s="629"/>
      <c r="RJU412" s="499"/>
      <c r="RJV412" s="795"/>
      <c r="RJW412" s="795"/>
      <c r="RJX412" s="795"/>
      <c r="RJY412" s="795"/>
      <c r="RJZ412" s="680"/>
      <c r="RKA412" s="629"/>
      <c r="RKB412" s="499"/>
      <c r="RKC412" s="795"/>
      <c r="RKD412" s="795"/>
      <c r="RKE412" s="795"/>
      <c r="RKF412" s="795"/>
      <c r="RKG412" s="680"/>
      <c r="RKH412" s="629"/>
      <c r="RKI412" s="499"/>
      <c r="RKJ412" s="795"/>
      <c r="RKK412" s="795"/>
      <c r="RKL412" s="795"/>
      <c r="RKM412" s="795"/>
      <c r="RKN412" s="680"/>
      <c r="RKO412" s="629"/>
      <c r="RKP412" s="499"/>
      <c r="RKQ412" s="795"/>
      <c r="RKR412" s="795"/>
      <c r="RKS412" s="795"/>
      <c r="RKT412" s="795"/>
      <c r="RKU412" s="680"/>
      <c r="RKV412" s="629"/>
      <c r="RKW412" s="499"/>
      <c r="RKX412" s="795"/>
      <c r="RKY412" s="795"/>
      <c r="RKZ412" s="795"/>
      <c r="RLA412" s="795"/>
      <c r="RLB412" s="680"/>
      <c r="RLC412" s="629"/>
      <c r="RLD412" s="499"/>
      <c r="RLE412" s="795"/>
      <c r="RLF412" s="795"/>
      <c r="RLG412" s="795"/>
      <c r="RLH412" s="795"/>
      <c r="RLI412" s="680"/>
      <c r="RLJ412" s="629"/>
      <c r="RLK412" s="499"/>
      <c r="RLL412" s="795"/>
      <c r="RLM412" s="795"/>
      <c r="RLN412" s="795"/>
      <c r="RLO412" s="795"/>
      <c r="RLP412" s="680"/>
      <c r="RLQ412" s="629"/>
      <c r="RLR412" s="499"/>
      <c r="RLS412" s="795"/>
      <c r="RLT412" s="795"/>
      <c r="RLU412" s="795"/>
      <c r="RLV412" s="795"/>
      <c r="RLW412" s="680"/>
      <c r="RLX412" s="629"/>
      <c r="RLY412" s="499"/>
      <c r="RLZ412" s="795"/>
      <c r="RMA412" s="795"/>
      <c r="RMB412" s="795"/>
      <c r="RMC412" s="795"/>
      <c r="RMD412" s="680"/>
      <c r="RME412" s="629"/>
      <c r="RMF412" s="499"/>
      <c r="RMG412" s="795"/>
      <c r="RMH412" s="795"/>
      <c r="RMI412" s="795"/>
      <c r="RMJ412" s="795"/>
      <c r="RMK412" s="680"/>
      <c r="RML412" s="629"/>
      <c r="RMM412" s="499"/>
      <c r="RMN412" s="795"/>
      <c r="RMO412" s="795"/>
      <c r="RMP412" s="795"/>
      <c r="RMQ412" s="795"/>
      <c r="RMR412" s="680"/>
      <c r="RMS412" s="629"/>
      <c r="RMT412" s="499"/>
      <c r="RMU412" s="795"/>
      <c r="RMV412" s="795"/>
      <c r="RMW412" s="795"/>
      <c r="RMX412" s="795"/>
      <c r="RMY412" s="680"/>
      <c r="RMZ412" s="629"/>
      <c r="RNA412" s="499"/>
      <c r="RNB412" s="795"/>
      <c r="RNC412" s="795"/>
      <c r="RND412" s="795"/>
      <c r="RNE412" s="795"/>
      <c r="RNF412" s="680"/>
      <c r="RNG412" s="629"/>
      <c r="RNH412" s="499"/>
      <c r="RNI412" s="795"/>
      <c r="RNJ412" s="795"/>
      <c r="RNK412" s="795"/>
      <c r="RNL412" s="795"/>
      <c r="RNM412" s="680"/>
      <c r="RNN412" s="629"/>
      <c r="RNO412" s="499"/>
      <c r="RNP412" s="795"/>
      <c r="RNQ412" s="795"/>
      <c r="RNR412" s="795"/>
      <c r="RNS412" s="795"/>
      <c r="RNT412" s="680"/>
      <c r="RNU412" s="629"/>
      <c r="RNV412" s="499"/>
      <c r="RNW412" s="795"/>
      <c r="RNX412" s="795"/>
      <c r="RNY412" s="795"/>
      <c r="RNZ412" s="795"/>
      <c r="ROA412" s="680"/>
      <c r="ROB412" s="629"/>
      <c r="ROC412" s="499"/>
      <c r="ROD412" s="795"/>
      <c r="ROE412" s="795"/>
      <c r="ROF412" s="795"/>
      <c r="ROG412" s="795"/>
      <c r="ROH412" s="680"/>
      <c r="ROI412" s="629"/>
      <c r="ROJ412" s="499"/>
      <c r="ROK412" s="795"/>
      <c r="ROL412" s="795"/>
      <c r="ROM412" s="795"/>
      <c r="RON412" s="795"/>
      <c r="ROO412" s="680"/>
      <c r="ROP412" s="629"/>
      <c r="ROQ412" s="499"/>
      <c r="ROR412" s="795"/>
      <c r="ROS412" s="795"/>
      <c r="ROT412" s="795"/>
      <c r="ROU412" s="795"/>
      <c r="ROV412" s="680"/>
      <c r="ROW412" s="629"/>
      <c r="ROX412" s="499"/>
      <c r="ROY412" s="795"/>
      <c r="ROZ412" s="795"/>
      <c r="RPA412" s="795"/>
      <c r="RPB412" s="795"/>
      <c r="RPC412" s="680"/>
      <c r="RPD412" s="629"/>
      <c r="RPE412" s="499"/>
      <c r="RPF412" s="795"/>
      <c r="RPG412" s="795"/>
      <c r="RPH412" s="795"/>
      <c r="RPI412" s="795"/>
      <c r="RPJ412" s="680"/>
      <c r="RPK412" s="629"/>
      <c r="RPL412" s="499"/>
      <c r="RPM412" s="795"/>
      <c r="RPN412" s="795"/>
      <c r="RPO412" s="795"/>
      <c r="RPP412" s="795"/>
      <c r="RPQ412" s="680"/>
      <c r="RPR412" s="629"/>
      <c r="RPS412" s="499"/>
      <c r="RPT412" s="795"/>
      <c r="RPU412" s="795"/>
      <c r="RPV412" s="795"/>
      <c r="RPW412" s="795"/>
      <c r="RPX412" s="680"/>
      <c r="RPY412" s="629"/>
      <c r="RPZ412" s="499"/>
      <c r="RQA412" s="795"/>
      <c r="RQB412" s="795"/>
      <c r="RQC412" s="795"/>
      <c r="RQD412" s="795"/>
      <c r="RQE412" s="680"/>
      <c r="RQF412" s="629"/>
      <c r="RQG412" s="499"/>
      <c r="RQH412" s="795"/>
      <c r="RQI412" s="795"/>
      <c r="RQJ412" s="795"/>
      <c r="RQK412" s="795"/>
      <c r="RQL412" s="680"/>
      <c r="RQM412" s="629"/>
      <c r="RQN412" s="499"/>
      <c r="RQO412" s="795"/>
      <c r="RQP412" s="795"/>
      <c r="RQQ412" s="795"/>
      <c r="RQR412" s="795"/>
      <c r="RQS412" s="680"/>
      <c r="RQT412" s="629"/>
      <c r="RQU412" s="499"/>
      <c r="RQV412" s="795"/>
      <c r="RQW412" s="795"/>
      <c r="RQX412" s="795"/>
      <c r="RQY412" s="795"/>
      <c r="RQZ412" s="680"/>
      <c r="RRA412" s="629"/>
      <c r="RRB412" s="499"/>
      <c r="RRC412" s="795"/>
      <c r="RRD412" s="795"/>
      <c r="RRE412" s="795"/>
      <c r="RRF412" s="795"/>
      <c r="RRG412" s="680"/>
      <c r="RRH412" s="629"/>
      <c r="RRI412" s="499"/>
      <c r="RRJ412" s="795"/>
      <c r="RRK412" s="795"/>
      <c r="RRL412" s="795"/>
      <c r="RRM412" s="795"/>
      <c r="RRN412" s="680"/>
      <c r="RRO412" s="629"/>
      <c r="RRP412" s="499"/>
      <c r="RRQ412" s="795"/>
      <c r="RRR412" s="795"/>
      <c r="RRS412" s="795"/>
      <c r="RRT412" s="795"/>
      <c r="RRU412" s="680"/>
      <c r="RRV412" s="629"/>
      <c r="RRW412" s="499"/>
      <c r="RRX412" s="795"/>
      <c r="RRY412" s="795"/>
      <c r="RRZ412" s="795"/>
      <c r="RSA412" s="795"/>
      <c r="RSB412" s="680"/>
      <c r="RSC412" s="629"/>
      <c r="RSD412" s="499"/>
      <c r="RSE412" s="795"/>
      <c r="RSF412" s="795"/>
      <c r="RSG412" s="795"/>
      <c r="RSH412" s="795"/>
      <c r="RSI412" s="680"/>
      <c r="RSJ412" s="629"/>
      <c r="RSK412" s="499"/>
      <c r="RSL412" s="795"/>
      <c r="RSM412" s="795"/>
      <c r="RSN412" s="795"/>
      <c r="RSO412" s="795"/>
      <c r="RSP412" s="680"/>
      <c r="RSQ412" s="629"/>
      <c r="RSR412" s="499"/>
      <c r="RSS412" s="795"/>
      <c r="RST412" s="795"/>
      <c r="RSU412" s="795"/>
      <c r="RSV412" s="795"/>
      <c r="RSW412" s="680"/>
      <c r="RSX412" s="629"/>
      <c r="RSY412" s="499"/>
      <c r="RSZ412" s="795"/>
      <c r="RTA412" s="795"/>
      <c r="RTB412" s="795"/>
      <c r="RTC412" s="795"/>
      <c r="RTD412" s="680"/>
      <c r="RTE412" s="629"/>
      <c r="RTF412" s="499"/>
      <c r="RTG412" s="795"/>
      <c r="RTH412" s="795"/>
      <c r="RTI412" s="795"/>
      <c r="RTJ412" s="795"/>
      <c r="RTK412" s="680"/>
      <c r="RTL412" s="629"/>
      <c r="RTM412" s="499"/>
      <c r="RTN412" s="795"/>
      <c r="RTO412" s="795"/>
      <c r="RTP412" s="795"/>
      <c r="RTQ412" s="795"/>
      <c r="RTR412" s="680"/>
      <c r="RTS412" s="629"/>
      <c r="RTT412" s="499"/>
      <c r="RTU412" s="795"/>
      <c r="RTV412" s="795"/>
      <c r="RTW412" s="795"/>
      <c r="RTX412" s="795"/>
      <c r="RTY412" s="680"/>
      <c r="RTZ412" s="629"/>
      <c r="RUA412" s="499"/>
      <c r="RUB412" s="795"/>
      <c r="RUC412" s="795"/>
      <c r="RUD412" s="795"/>
      <c r="RUE412" s="795"/>
      <c r="RUF412" s="680"/>
      <c r="RUG412" s="629"/>
      <c r="RUH412" s="499"/>
      <c r="RUI412" s="795"/>
      <c r="RUJ412" s="795"/>
      <c r="RUK412" s="795"/>
      <c r="RUL412" s="795"/>
      <c r="RUM412" s="680"/>
      <c r="RUN412" s="629"/>
      <c r="RUO412" s="499"/>
      <c r="RUP412" s="795"/>
      <c r="RUQ412" s="795"/>
      <c r="RUR412" s="795"/>
      <c r="RUS412" s="795"/>
      <c r="RUT412" s="680"/>
      <c r="RUU412" s="629"/>
      <c r="RUV412" s="499"/>
      <c r="RUW412" s="795"/>
      <c r="RUX412" s="795"/>
      <c r="RUY412" s="795"/>
      <c r="RUZ412" s="795"/>
      <c r="RVA412" s="680"/>
      <c r="RVB412" s="629"/>
      <c r="RVC412" s="499"/>
      <c r="RVD412" s="795"/>
      <c r="RVE412" s="795"/>
      <c r="RVF412" s="795"/>
      <c r="RVG412" s="795"/>
      <c r="RVH412" s="680"/>
      <c r="RVI412" s="629"/>
      <c r="RVJ412" s="499"/>
      <c r="RVK412" s="795"/>
      <c r="RVL412" s="795"/>
      <c r="RVM412" s="795"/>
      <c r="RVN412" s="795"/>
      <c r="RVO412" s="680"/>
      <c r="RVP412" s="629"/>
      <c r="RVQ412" s="499"/>
      <c r="RVR412" s="795"/>
      <c r="RVS412" s="795"/>
      <c r="RVT412" s="795"/>
      <c r="RVU412" s="795"/>
      <c r="RVV412" s="680"/>
      <c r="RVW412" s="629"/>
      <c r="RVX412" s="499"/>
      <c r="RVY412" s="795"/>
      <c r="RVZ412" s="795"/>
      <c r="RWA412" s="795"/>
      <c r="RWB412" s="795"/>
      <c r="RWC412" s="680"/>
      <c r="RWD412" s="629"/>
      <c r="RWE412" s="499"/>
      <c r="RWF412" s="795"/>
      <c r="RWG412" s="795"/>
      <c r="RWH412" s="795"/>
      <c r="RWI412" s="795"/>
      <c r="RWJ412" s="680"/>
      <c r="RWK412" s="629"/>
      <c r="RWL412" s="499"/>
      <c r="RWM412" s="795"/>
      <c r="RWN412" s="795"/>
      <c r="RWO412" s="795"/>
      <c r="RWP412" s="795"/>
      <c r="RWQ412" s="680"/>
      <c r="RWR412" s="629"/>
      <c r="RWS412" s="499"/>
      <c r="RWT412" s="795"/>
      <c r="RWU412" s="795"/>
      <c r="RWV412" s="795"/>
      <c r="RWW412" s="795"/>
      <c r="RWX412" s="680"/>
      <c r="RWY412" s="629"/>
      <c r="RWZ412" s="499"/>
      <c r="RXA412" s="795"/>
      <c r="RXB412" s="795"/>
      <c r="RXC412" s="795"/>
      <c r="RXD412" s="795"/>
      <c r="RXE412" s="680"/>
      <c r="RXF412" s="629"/>
      <c r="RXG412" s="499"/>
      <c r="RXH412" s="795"/>
      <c r="RXI412" s="795"/>
      <c r="RXJ412" s="795"/>
      <c r="RXK412" s="795"/>
      <c r="RXL412" s="680"/>
      <c r="RXM412" s="629"/>
      <c r="RXN412" s="499"/>
      <c r="RXO412" s="795"/>
      <c r="RXP412" s="795"/>
      <c r="RXQ412" s="795"/>
      <c r="RXR412" s="795"/>
      <c r="RXS412" s="680"/>
      <c r="RXT412" s="629"/>
      <c r="RXU412" s="499"/>
      <c r="RXV412" s="795"/>
      <c r="RXW412" s="795"/>
      <c r="RXX412" s="795"/>
      <c r="RXY412" s="795"/>
      <c r="RXZ412" s="680"/>
      <c r="RYA412" s="629"/>
      <c r="RYB412" s="499"/>
      <c r="RYC412" s="795"/>
      <c r="RYD412" s="795"/>
      <c r="RYE412" s="795"/>
      <c r="RYF412" s="795"/>
      <c r="RYG412" s="680"/>
      <c r="RYH412" s="629"/>
      <c r="RYI412" s="499"/>
      <c r="RYJ412" s="795"/>
      <c r="RYK412" s="795"/>
      <c r="RYL412" s="795"/>
      <c r="RYM412" s="795"/>
      <c r="RYN412" s="680"/>
      <c r="RYO412" s="629"/>
      <c r="RYP412" s="499"/>
      <c r="RYQ412" s="795"/>
      <c r="RYR412" s="795"/>
      <c r="RYS412" s="795"/>
      <c r="RYT412" s="795"/>
      <c r="RYU412" s="680"/>
      <c r="RYV412" s="629"/>
      <c r="RYW412" s="499"/>
      <c r="RYX412" s="795"/>
      <c r="RYY412" s="795"/>
      <c r="RYZ412" s="795"/>
      <c r="RZA412" s="795"/>
      <c r="RZB412" s="680"/>
      <c r="RZC412" s="629"/>
      <c r="RZD412" s="499"/>
      <c r="RZE412" s="795"/>
      <c r="RZF412" s="795"/>
      <c r="RZG412" s="795"/>
      <c r="RZH412" s="795"/>
      <c r="RZI412" s="680"/>
      <c r="RZJ412" s="629"/>
      <c r="RZK412" s="499"/>
      <c r="RZL412" s="795"/>
      <c r="RZM412" s="795"/>
      <c r="RZN412" s="795"/>
      <c r="RZO412" s="795"/>
      <c r="RZP412" s="680"/>
      <c r="RZQ412" s="629"/>
      <c r="RZR412" s="499"/>
      <c r="RZS412" s="795"/>
      <c r="RZT412" s="795"/>
      <c r="RZU412" s="795"/>
      <c r="RZV412" s="795"/>
      <c r="RZW412" s="680"/>
      <c r="RZX412" s="629"/>
      <c r="RZY412" s="499"/>
      <c r="RZZ412" s="795"/>
      <c r="SAA412" s="795"/>
      <c r="SAB412" s="795"/>
      <c r="SAC412" s="795"/>
      <c r="SAD412" s="680"/>
      <c r="SAE412" s="629"/>
      <c r="SAF412" s="499"/>
      <c r="SAG412" s="795"/>
      <c r="SAH412" s="795"/>
      <c r="SAI412" s="795"/>
      <c r="SAJ412" s="795"/>
      <c r="SAK412" s="680"/>
      <c r="SAL412" s="629"/>
      <c r="SAM412" s="499"/>
      <c r="SAN412" s="795"/>
      <c r="SAO412" s="795"/>
      <c r="SAP412" s="795"/>
      <c r="SAQ412" s="795"/>
      <c r="SAR412" s="680"/>
      <c r="SAS412" s="629"/>
      <c r="SAT412" s="499"/>
      <c r="SAU412" s="795"/>
      <c r="SAV412" s="795"/>
      <c r="SAW412" s="795"/>
      <c r="SAX412" s="795"/>
      <c r="SAY412" s="680"/>
      <c r="SAZ412" s="629"/>
      <c r="SBA412" s="499"/>
      <c r="SBB412" s="795"/>
      <c r="SBC412" s="795"/>
      <c r="SBD412" s="795"/>
      <c r="SBE412" s="795"/>
      <c r="SBF412" s="680"/>
      <c r="SBG412" s="629"/>
      <c r="SBH412" s="499"/>
      <c r="SBI412" s="795"/>
      <c r="SBJ412" s="795"/>
      <c r="SBK412" s="795"/>
      <c r="SBL412" s="795"/>
      <c r="SBM412" s="680"/>
      <c r="SBN412" s="629"/>
      <c r="SBO412" s="499"/>
      <c r="SBP412" s="795"/>
      <c r="SBQ412" s="795"/>
      <c r="SBR412" s="795"/>
      <c r="SBS412" s="795"/>
      <c r="SBT412" s="680"/>
      <c r="SBU412" s="629"/>
      <c r="SBV412" s="499"/>
      <c r="SBW412" s="795"/>
      <c r="SBX412" s="795"/>
      <c r="SBY412" s="795"/>
      <c r="SBZ412" s="795"/>
      <c r="SCA412" s="680"/>
      <c r="SCB412" s="629"/>
      <c r="SCC412" s="499"/>
      <c r="SCD412" s="795"/>
      <c r="SCE412" s="795"/>
      <c r="SCF412" s="795"/>
      <c r="SCG412" s="795"/>
      <c r="SCH412" s="680"/>
      <c r="SCI412" s="629"/>
      <c r="SCJ412" s="499"/>
      <c r="SCK412" s="795"/>
      <c r="SCL412" s="795"/>
      <c r="SCM412" s="795"/>
      <c r="SCN412" s="795"/>
      <c r="SCO412" s="680"/>
      <c r="SCP412" s="629"/>
      <c r="SCQ412" s="499"/>
      <c r="SCR412" s="795"/>
      <c r="SCS412" s="795"/>
      <c r="SCT412" s="795"/>
      <c r="SCU412" s="795"/>
      <c r="SCV412" s="680"/>
      <c r="SCW412" s="629"/>
      <c r="SCX412" s="499"/>
      <c r="SCY412" s="795"/>
      <c r="SCZ412" s="795"/>
      <c r="SDA412" s="795"/>
      <c r="SDB412" s="795"/>
      <c r="SDC412" s="680"/>
      <c r="SDD412" s="629"/>
      <c r="SDE412" s="499"/>
      <c r="SDF412" s="795"/>
      <c r="SDG412" s="795"/>
      <c r="SDH412" s="795"/>
      <c r="SDI412" s="795"/>
      <c r="SDJ412" s="680"/>
      <c r="SDK412" s="629"/>
      <c r="SDL412" s="499"/>
      <c r="SDM412" s="795"/>
      <c r="SDN412" s="795"/>
      <c r="SDO412" s="795"/>
      <c r="SDP412" s="795"/>
      <c r="SDQ412" s="680"/>
      <c r="SDR412" s="629"/>
      <c r="SDS412" s="499"/>
      <c r="SDT412" s="795"/>
      <c r="SDU412" s="795"/>
      <c r="SDV412" s="795"/>
      <c r="SDW412" s="795"/>
      <c r="SDX412" s="680"/>
      <c r="SDY412" s="629"/>
      <c r="SDZ412" s="499"/>
      <c r="SEA412" s="795"/>
      <c r="SEB412" s="795"/>
      <c r="SEC412" s="795"/>
      <c r="SED412" s="795"/>
      <c r="SEE412" s="680"/>
      <c r="SEF412" s="629"/>
      <c r="SEG412" s="499"/>
      <c r="SEH412" s="795"/>
      <c r="SEI412" s="795"/>
      <c r="SEJ412" s="795"/>
      <c r="SEK412" s="795"/>
      <c r="SEL412" s="680"/>
      <c r="SEM412" s="629"/>
      <c r="SEN412" s="499"/>
      <c r="SEO412" s="795"/>
      <c r="SEP412" s="795"/>
      <c r="SEQ412" s="795"/>
      <c r="SER412" s="795"/>
      <c r="SES412" s="680"/>
      <c r="SET412" s="629"/>
      <c r="SEU412" s="499"/>
      <c r="SEV412" s="795"/>
      <c r="SEW412" s="795"/>
      <c r="SEX412" s="795"/>
      <c r="SEY412" s="795"/>
      <c r="SEZ412" s="680"/>
      <c r="SFA412" s="629"/>
      <c r="SFB412" s="499"/>
      <c r="SFC412" s="795"/>
      <c r="SFD412" s="795"/>
      <c r="SFE412" s="795"/>
      <c r="SFF412" s="795"/>
      <c r="SFG412" s="680"/>
      <c r="SFH412" s="629"/>
      <c r="SFI412" s="499"/>
      <c r="SFJ412" s="795"/>
      <c r="SFK412" s="795"/>
      <c r="SFL412" s="795"/>
      <c r="SFM412" s="795"/>
      <c r="SFN412" s="680"/>
      <c r="SFO412" s="629"/>
      <c r="SFP412" s="499"/>
      <c r="SFQ412" s="795"/>
      <c r="SFR412" s="795"/>
      <c r="SFS412" s="795"/>
      <c r="SFT412" s="795"/>
      <c r="SFU412" s="680"/>
      <c r="SFV412" s="629"/>
      <c r="SFW412" s="499"/>
      <c r="SFX412" s="795"/>
      <c r="SFY412" s="795"/>
      <c r="SFZ412" s="795"/>
      <c r="SGA412" s="795"/>
      <c r="SGB412" s="680"/>
      <c r="SGC412" s="629"/>
      <c r="SGD412" s="499"/>
      <c r="SGE412" s="795"/>
      <c r="SGF412" s="795"/>
      <c r="SGG412" s="795"/>
      <c r="SGH412" s="795"/>
      <c r="SGI412" s="680"/>
      <c r="SGJ412" s="629"/>
      <c r="SGK412" s="499"/>
      <c r="SGL412" s="795"/>
      <c r="SGM412" s="795"/>
      <c r="SGN412" s="795"/>
      <c r="SGO412" s="795"/>
      <c r="SGP412" s="680"/>
      <c r="SGQ412" s="629"/>
      <c r="SGR412" s="499"/>
      <c r="SGS412" s="795"/>
      <c r="SGT412" s="795"/>
      <c r="SGU412" s="795"/>
      <c r="SGV412" s="795"/>
      <c r="SGW412" s="680"/>
      <c r="SGX412" s="629"/>
      <c r="SGY412" s="499"/>
      <c r="SGZ412" s="795"/>
      <c r="SHA412" s="795"/>
      <c r="SHB412" s="795"/>
      <c r="SHC412" s="795"/>
      <c r="SHD412" s="680"/>
      <c r="SHE412" s="629"/>
      <c r="SHF412" s="499"/>
      <c r="SHG412" s="795"/>
      <c r="SHH412" s="795"/>
      <c r="SHI412" s="795"/>
      <c r="SHJ412" s="795"/>
      <c r="SHK412" s="680"/>
      <c r="SHL412" s="629"/>
      <c r="SHM412" s="499"/>
      <c r="SHN412" s="795"/>
      <c r="SHO412" s="795"/>
      <c r="SHP412" s="795"/>
      <c r="SHQ412" s="795"/>
      <c r="SHR412" s="680"/>
      <c r="SHS412" s="629"/>
      <c r="SHT412" s="499"/>
      <c r="SHU412" s="795"/>
      <c r="SHV412" s="795"/>
      <c r="SHW412" s="795"/>
      <c r="SHX412" s="795"/>
      <c r="SHY412" s="680"/>
      <c r="SHZ412" s="629"/>
      <c r="SIA412" s="499"/>
      <c r="SIB412" s="795"/>
      <c r="SIC412" s="795"/>
      <c r="SID412" s="795"/>
      <c r="SIE412" s="795"/>
      <c r="SIF412" s="680"/>
      <c r="SIG412" s="629"/>
      <c r="SIH412" s="499"/>
      <c r="SII412" s="795"/>
      <c r="SIJ412" s="795"/>
      <c r="SIK412" s="795"/>
      <c r="SIL412" s="795"/>
      <c r="SIM412" s="680"/>
      <c r="SIN412" s="629"/>
      <c r="SIO412" s="499"/>
      <c r="SIP412" s="795"/>
      <c r="SIQ412" s="795"/>
      <c r="SIR412" s="795"/>
      <c r="SIS412" s="795"/>
      <c r="SIT412" s="680"/>
      <c r="SIU412" s="629"/>
      <c r="SIV412" s="499"/>
      <c r="SIW412" s="795"/>
      <c r="SIX412" s="795"/>
      <c r="SIY412" s="795"/>
      <c r="SIZ412" s="795"/>
      <c r="SJA412" s="680"/>
      <c r="SJB412" s="629"/>
      <c r="SJC412" s="499"/>
      <c r="SJD412" s="795"/>
      <c r="SJE412" s="795"/>
      <c r="SJF412" s="795"/>
      <c r="SJG412" s="795"/>
      <c r="SJH412" s="680"/>
      <c r="SJI412" s="629"/>
      <c r="SJJ412" s="499"/>
      <c r="SJK412" s="795"/>
      <c r="SJL412" s="795"/>
      <c r="SJM412" s="795"/>
      <c r="SJN412" s="795"/>
      <c r="SJO412" s="680"/>
      <c r="SJP412" s="629"/>
      <c r="SJQ412" s="499"/>
      <c r="SJR412" s="795"/>
      <c r="SJS412" s="795"/>
      <c r="SJT412" s="795"/>
      <c r="SJU412" s="795"/>
      <c r="SJV412" s="680"/>
      <c r="SJW412" s="629"/>
      <c r="SJX412" s="499"/>
      <c r="SJY412" s="795"/>
      <c r="SJZ412" s="795"/>
      <c r="SKA412" s="795"/>
      <c r="SKB412" s="795"/>
      <c r="SKC412" s="680"/>
      <c r="SKD412" s="629"/>
      <c r="SKE412" s="499"/>
      <c r="SKF412" s="795"/>
      <c r="SKG412" s="795"/>
      <c r="SKH412" s="795"/>
      <c r="SKI412" s="795"/>
      <c r="SKJ412" s="680"/>
      <c r="SKK412" s="629"/>
      <c r="SKL412" s="499"/>
      <c r="SKM412" s="795"/>
      <c r="SKN412" s="795"/>
      <c r="SKO412" s="795"/>
      <c r="SKP412" s="795"/>
      <c r="SKQ412" s="680"/>
      <c r="SKR412" s="629"/>
      <c r="SKS412" s="499"/>
      <c r="SKT412" s="795"/>
      <c r="SKU412" s="795"/>
      <c r="SKV412" s="795"/>
      <c r="SKW412" s="795"/>
      <c r="SKX412" s="680"/>
      <c r="SKY412" s="629"/>
      <c r="SKZ412" s="499"/>
      <c r="SLA412" s="795"/>
      <c r="SLB412" s="795"/>
      <c r="SLC412" s="795"/>
      <c r="SLD412" s="795"/>
      <c r="SLE412" s="680"/>
      <c r="SLF412" s="629"/>
      <c r="SLG412" s="499"/>
      <c r="SLH412" s="795"/>
      <c r="SLI412" s="795"/>
      <c r="SLJ412" s="795"/>
      <c r="SLK412" s="795"/>
      <c r="SLL412" s="680"/>
      <c r="SLM412" s="629"/>
      <c r="SLN412" s="499"/>
      <c r="SLO412" s="795"/>
      <c r="SLP412" s="795"/>
      <c r="SLQ412" s="795"/>
      <c r="SLR412" s="795"/>
      <c r="SLS412" s="680"/>
      <c r="SLT412" s="629"/>
      <c r="SLU412" s="499"/>
      <c r="SLV412" s="795"/>
      <c r="SLW412" s="795"/>
      <c r="SLX412" s="795"/>
      <c r="SLY412" s="795"/>
      <c r="SLZ412" s="680"/>
      <c r="SMA412" s="629"/>
      <c r="SMB412" s="499"/>
      <c r="SMC412" s="795"/>
      <c r="SMD412" s="795"/>
      <c r="SME412" s="795"/>
      <c r="SMF412" s="795"/>
      <c r="SMG412" s="680"/>
      <c r="SMH412" s="629"/>
      <c r="SMI412" s="499"/>
      <c r="SMJ412" s="795"/>
      <c r="SMK412" s="795"/>
      <c r="SML412" s="795"/>
      <c r="SMM412" s="795"/>
      <c r="SMN412" s="680"/>
      <c r="SMO412" s="629"/>
      <c r="SMP412" s="499"/>
      <c r="SMQ412" s="795"/>
      <c r="SMR412" s="795"/>
      <c r="SMS412" s="795"/>
      <c r="SMT412" s="795"/>
      <c r="SMU412" s="680"/>
      <c r="SMV412" s="629"/>
      <c r="SMW412" s="499"/>
      <c r="SMX412" s="795"/>
      <c r="SMY412" s="795"/>
      <c r="SMZ412" s="795"/>
      <c r="SNA412" s="795"/>
      <c r="SNB412" s="680"/>
      <c r="SNC412" s="629"/>
      <c r="SND412" s="499"/>
      <c r="SNE412" s="795"/>
      <c r="SNF412" s="795"/>
      <c r="SNG412" s="795"/>
      <c r="SNH412" s="795"/>
      <c r="SNI412" s="680"/>
      <c r="SNJ412" s="629"/>
      <c r="SNK412" s="499"/>
      <c r="SNL412" s="795"/>
      <c r="SNM412" s="795"/>
      <c r="SNN412" s="795"/>
      <c r="SNO412" s="795"/>
      <c r="SNP412" s="680"/>
      <c r="SNQ412" s="629"/>
      <c r="SNR412" s="499"/>
      <c r="SNS412" s="795"/>
      <c r="SNT412" s="795"/>
      <c r="SNU412" s="795"/>
      <c r="SNV412" s="795"/>
      <c r="SNW412" s="680"/>
      <c r="SNX412" s="629"/>
      <c r="SNY412" s="499"/>
      <c r="SNZ412" s="795"/>
      <c r="SOA412" s="795"/>
      <c r="SOB412" s="795"/>
      <c r="SOC412" s="795"/>
      <c r="SOD412" s="680"/>
      <c r="SOE412" s="629"/>
      <c r="SOF412" s="499"/>
      <c r="SOG412" s="795"/>
      <c r="SOH412" s="795"/>
      <c r="SOI412" s="795"/>
      <c r="SOJ412" s="795"/>
      <c r="SOK412" s="680"/>
      <c r="SOL412" s="629"/>
      <c r="SOM412" s="499"/>
      <c r="SON412" s="795"/>
      <c r="SOO412" s="795"/>
      <c r="SOP412" s="795"/>
      <c r="SOQ412" s="795"/>
      <c r="SOR412" s="680"/>
      <c r="SOS412" s="629"/>
      <c r="SOT412" s="499"/>
      <c r="SOU412" s="795"/>
      <c r="SOV412" s="795"/>
      <c r="SOW412" s="795"/>
      <c r="SOX412" s="795"/>
      <c r="SOY412" s="680"/>
      <c r="SOZ412" s="629"/>
      <c r="SPA412" s="499"/>
      <c r="SPB412" s="795"/>
      <c r="SPC412" s="795"/>
      <c r="SPD412" s="795"/>
      <c r="SPE412" s="795"/>
      <c r="SPF412" s="680"/>
      <c r="SPG412" s="629"/>
      <c r="SPH412" s="499"/>
      <c r="SPI412" s="795"/>
      <c r="SPJ412" s="795"/>
      <c r="SPK412" s="795"/>
      <c r="SPL412" s="795"/>
      <c r="SPM412" s="680"/>
      <c r="SPN412" s="629"/>
      <c r="SPO412" s="499"/>
      <c r="SPP412" s="795"/>
      <c r="SPQ412" s="795"/>
      <c r="SPR412" s="795"/>
      <c r="SPS412" s="795"/>
      <c r="SPT412" s="680"/>
      <c r="SPU412" s="629"/>
      <c r="SPV412" s="499"/>
      <c r="SPW412" s="795"/>
      <c r="SPX412" s="795"/>
      <c r="SPY412" s="795"/>
      <c r="SPZ412" s="795"/>
      <c r="SQA412" s="680"/>
      <c r="SQB412" s="629"/>
      <c r="SQC412" s="499"/>
      <c r="SQD412" s="795"/>
      <c r="SQE412" s="795"/>
      <c r="SQF412" s="795"/>
      <c r="SQG412" s="795"/>
      <c r="SQH412" s="680"/>
      <c r="SQI412" s="629"/>
      <c r="SQJ412" s="499"/>
      <c r="SQK412" s="795"/>
      <c r="SQL412" s="795"/>
      <c r="SQM412" s="795"/>
      <c r="SQN412" s="795"/>
      <c r="SQO412" s="680"/>
      <c r="SQP412" s="629"/>
      <c r="SQQ412" s="499"/>
      <c r="SQR412" s="795"/>
      <c r="SQS412" s="795"/>
      <c r="SQT412" s="795"/>
      <c r="SQU412" s="795"/>
      <c r="SQV412" s="680"/>
      <c r="SQW412" s="629"/>
      <c r="SQX412" s="499"/>
      <c r="SQY412" s="795"/>
      <c r="SQZ412" s="795"/>
      <c r="SRA412" s="795"/>
      <c r="SRB412" s="795"/>
      <c r="SRC412" s="680"/>
      <c r="SRD412" s="629"/>
      <c r="SRE412" s="499"/>
      <c r="SRF412" s="795"/>
      <c r="SRG412" s="795"/>
      <c r="SRH412" s="795"/>
      <c r="SRI412" s="795"/>
      <c r="SRJ412" s="680"/>
      <c r="SRK412" s="629"/>
      <c r="SRL412" s="499"/>
      <c r="SRM412" s="795"/>
      <c r="SRN412" s="795"/>
      <c r="SRO412" s="795"/>
      <c r="SRP412" s="795"/>
      <c r="SRQ412" s="680"/>
      <c r="SRR412" s="629"/>
      <c r="SRS412" s="499"/>
      <c r="SRT412" s="795"/>
      <c r="SRU412" s="795"/>
      <c r="SRV412" s="795"/>
      <c r="SRW412" s="795"/>
      <c r="SRX412" s="680"/>
      <c r="SRY412" s="629"/>
      <c r="SRZ412" s="499"/>
      <c r="SSA412" s="795"/>
      <c r="SSB412" s="795"/>
      <c r="SSC412" s="795"/>
      <c r="SSD412" s="795"/>
      <c r="SSE412" s="680"/>
      <c r="SSF412" s="629"/>
      <c r="SSG412" s="499"/>
      <c r="SSH412" s="795"/>
      <c r="SSI412" s="795"/>
      <c r="SSJ412" s="795"/>
      <c r="SSK412" s="795"/>
      <c r="SSL412" s="680"/>
      <c r="SSM412" s="629"/>
      <c r="SSN412" s="499"/>
      <c r="SSO412" s="795"/>
      <c r="SSP412" s="795"/>
      <c r="SSQ412" s="795"/>
      <c r="SSR412" s="795"/>
      <c r="SSS412" s="680"/>
      <c r="SST412" s="629"/>
      <c r="SSU412" s="499"/>
      <c r="SSV412" s="795"/>
      <c r="SSW412" s="795"/>
      <c r="SSX412" s="795"/>
      <c r="SSY412" s="795"/>
      <c r="SSZ412" s="680"/>
      <c r="STA412" s="629"/>
      <c r="STB412" s="499"/>
      <c r="STC412" s="795"/>
      <c r="STD412" s="795"/>
      <c r="STE412" s="795"/>
      <c r="STF412" s="795"/>
      <c r="STG412" s="680"/>
      <c r="STH412" s="629"/>
      <c r="STI412" s="499"/>
      <c r="STJ412" s="795"/>
      <c r="STK412" s="795"/>
      <c r="STL412" s="795"/>
      <c r="STM412" s="795"/>
      <c r="STN412" s="680"/>
      <c r="STO412" s="629"/>
      <c r="STP412" s="499"/>
      <c r="STQ412" s="795"/>
      <c r="STR412" s="795"/>
      <c r="STS412" s="795"/>
      <c r="STT412" s="795"/>
      <c r="STU412" s="680"/>
      <c r="STV412" s="629"/>
      <c r="STW412" s="499"/>
      <c r="STX412" s="795"/>
      <c r="STY412" s="795"/>
      <c r="STZ412" s="795"/>
      <c r="SUA412" s="795"/>
      <c r="SUB412" s="680"/>
      <c r="SUC412" s="629"/>
      <c r="SUD412" s="499"/>
      <c r="SUE412" s="795"/>
      <c r="SUF412" s="795"/>
      <c r="SUG412" s="795"/>
      <c r="SUH412" s="795"/>
      <c r="SUI412" s="680"/>
      <c r="SUJ412" s="629"/>
      <c r="SUK412" s="499"/>
      <c r="SUL412" s="795"/>
      <c r="SUM412" s="795"/>
      <c r="SUN412" s="795"/>
      <c r="SUO412" s="795"/>
      <c r="SUP412" s="680"/>
      <c r="SUQ412" s="629"/>
      <c r="SUR412" s="499"/>
      <c r="SUS412" s="795"/>
      <c r="SUT412" s="795"/>
      <c r="SUU412" s="795"/>
      <c r="SUV412" s="795"/>
      <c r="SUW412" s="680"/>
      <c r="SUX412" s="629"/>
      <c r="SUY412" s="499"/>
      <c r="SUZ412" s="795"/>
      <c r="SVA412" s="795"/>
      <c r="SVB412" s="795"/>
      <c r="SVC412" s="795"/>
      <c r="SVD412" s="680"/>
      <c r="SVE412" s="629"/>
      <c r="SVF412" s="499"/>
      <c r="SVG412" s="795"/>
      <c r="SVH412" s="795"/>
      <c r="SVI412" s="795"/>
      <c r="SVJ412" s="795"/>
      <c r="SVK412" s="680"/>
      <c r="SVL412" s="629"/>
      <c r="SVM412" s="499"/>
      <c r="SVN412" s="795"/>
      <c r="SVO412" s="795"/>
      <c r="SVP412" s="795"/>
      <c r="SVQ412" s="795"/>
      <c r="SVR412" s="680"/>
      <c r="SVS412" s="629"/>
      <c r="SVT412" s="499"/>
      <c r="SVU412" s="795"/>
      <c r="SVV412" s="795"/>
      <c r="SVW412" s="795"/>
      <c r="SVX412" s="795"/>
      <c r="SVY412" s="680"/>
      <c r="SVZ412" s="629"/>
      <c r="SWA412" s="499"/>
      <c r="SWB412" s="795"/>
      <c r="SWC412" s="795"/>
      <c r="SWD412" s="795"/>
      <c r="SWE412" s="795"/>
      <c r="SWF412" s="680"/>
      <c r="SWG412" s="629"/>
      <c r="SWH412" s="499"/>
      <c r="SWI412" s="795"/>
      <c r="SWJ412" s="795"/>
      <c r="SWK412" s="795"/>
      <c r="SWL412" s="795"/>
      <c r="SWM412" s="680"/>
      <c r="SWN412" s="629"/>
      <c r="SWO412" s="499"/>
      <c r="SWP412" s="795"/>
      <c r="SWQ412" s="795"/>
      <c r="SWR412" s="795"/>
      <c r="SWS412" s="795"/>
      <c r="SWT412" s="680"/>
      <c r="SWU412" s="629"/>
      <c r="SWV412" s="499"/>
      <c r="SWW412" s="795"/>
      <c r="SWX412" s="795"/>
      <c r="SWY412" s="795"/>
      <c r="SWZ412" s="795"/>
      <c r="SXA412" s="680"/>
      <c r="SXB412" s="629"/>
      <c r="SXC412" s="499"/>
      <c r="SXD412" s="795"/>
      <c r="SXE412" s="795"/>
      <c r="SXF412" s="795"/>
      <c r="SXG412" s="795"/>
      <c r="SXH412" s="680"/>
      <c r="SXI412" s="629"/>
      <c r="SXJ412" s="499"/>
      <c r="SXK412" s="795"/>
      <c r="SXL412" s="795"/>
      <c r="SXM412" s="795"/>
      <c r="SXN412" s="795"/>
      <c r="SXO412" s="680"/>
      <c r="SXP412" s="629"/>
      <c r="SXQ412" s="499"/>
      <c r="SXR412" s="795"/>
      <c r="SXS412" s="795"/>
      <c r="SXT412" s="795"/>
      <c r="SXU412" s="795"/>
      <c r="SXV412" s="680"/>
      <c r="SXW412" s="629"/>
      <c r="SXX412" s="499"/>
      <c r="SXY412" s="795"/>
      <c r="SXZ412" s="795"/>
      <c r="SYA412" s="795"/>
      <c r="SYB412" s="795"/>
      <c r="SYC412" s="680"/>
      <c r="SYD412" s="629"/>
      <c r="SYE412" s="499"/>
      <c r="SYF412" s="795"/>
      <c r="SYG412" s="795"/>
      <c r="SYH412" s="795"/>
      <c r="SYI412" s="795"/>
      <c r="SYJ412" s="680"/>
      <c r="SYK412" s="629"/>
      <c r="SYL412" s="499"/>
      <c r="SYM412" s="795"/>
      <c r="SYN412" s="795"/>
      <c r="SYO412" s="795"/>
      <c r="SYP412" s="795"/>
      <c r="SYQ412" s="680"/>
      <c r="SYR412" s="629"/>
      <c r="SYS412" s="499"/>
      <c r="SYT412" s="795"/>
      <c r="SYU412" s="795"/>
      <c r="SYV412" s="795"/>
      <c r="SYW412" s="795"/>
      <c r="SYX412" s="680"/>
      <c r="SYY412" s="629"/>
      <c r="SYZ412" s="499"/>
      <c r="SZA412" s="795"/>
      <c r="SZB412" s="795"/>
      <c r="SZC412" s="795"/>
      <c r="SZD412" s="795"/>
      <c r="SZE412" s="680"/>
      <c r="SZF412" s="629"/>
      <c r="SZG412" s="499"/>
      <c r="SZH412" s="795"/>
      <c r="SZI412" s="795"/>
      <c r="SZJ412" s="795"/>
      <c r="SZK412" s="795"/>
      <c r="SZL412" s="680"/>
      <c r="SZM412" s="629"/>
      <c r="SZN412" s="499"/>
      <c r="SZO412" s="795"/>
      <c r="SZP412" s="795"/>
      <c r="SZQ412" s="795"/>
      <c r="SZR412" s="795"/>
      <c r="SZS412" s="680"/>
      <c r="SZT412" s="629"/>
      <c r="SZU412" s="499"/>
      <c r="SZV412" s="795"/>
      <c r="SZW412" s="795"/>
      <c r="SZX412" s="795"/>
      <c r="SZY412" s="795"/>
      <c r="SZZ412" s="680"/>
      <c r="TAA412" s="629"/>
      <c r="TAB412" s="499"/>
      <c r="TAC412" s="795"/>
      <c r="TAD412" s="795"/>
      <c r="TAE412" s="795"/>
      <c r="TAF412" s="795"/>
      <c r="TAG412" s="680"/>
      <c r="TAH412" s="629"/>
      <c r="TAI412" s="499"/>
      <c r="TAJ412" s="795"/>
      <c r="TAK412" s="795"/>
      <c r="TAL412" s="795"/>
      <c r="TAM412" s="795"/>
      <c r="TAN412" s="680"/>
      <c r="TAO412" s="629"/>
      <c r="TAP412" s="499"/>
      <c r="TAQ412" s="795"/>
      <c r="TAR412" s="795"/>
      <c r="TAS412" s="795"/>
      <c r="TAT412" s="795"/>
      <c r="TAU412" s="680"/>
      <c r="TAV412" s="629"/>
      <c r="TAW412" s="499"/>
      <c r="TAX412" s="795"/>
      <c r="TAY412" s="795"/>
      <c r="TAZ412" s="795"/>
      <c r="TBA412" s="795"/>
      <c r="TBB412" s="680"/>
      <c r="TBC412" s="629"/>
      <c r="TBD412" s="499"/>
      <c r="TBE412" s="795"/>
      <c r="TBF412" s="795"/>
      <c r="TBG412" s="795"/>
      <c r="TBH412" s="795"/>
      <c r="TBI412" s="680"/>
      <c r="TBJ412" s="629"/>
      <c r="TBK412" s="499"/>
      <c r="TBL412" s="795"/>
      <c r="TBM412" s="795"/>
      <c r="TBN412" s="795"/>
      <c r="TBO412" s="795"/>
      <c r="TBP412" s="680"/>
      <c r="TBQ412" s="629"/>
      <c r="TBR412" s="499"/>
      <c r="TBS412" s="795"/>
      <c r="TBT412" s="795"/>
      <c r="TBU412" s="795"/>
      <c r="TBV412" s="795"/>
      <c r="TBW412" s="680"/>
      <c r="TBX412" s="629"/>
      <c r="TBY412" s="499"/>
      <c r="TBZ412" s="795"/>
      <c r="TCA412" s="795"/>
      <c r="TCB412" s="795"/>
      <c r="TCC412" s="795"/>
      <c r="TCD412" s="680"/>
      <c r="TCE412" s="629"/>
      <c r="TCF412" s="499"/>
      <c r="TCG412" s="795"/>
      <c r="TCH412" s="795"/>
      <c r="TCI412" s="795"/>
      <c r="TCJ412" s="795"/>
      <c r="TCK412" s="680"/>
      <c r="TCL412" s="629"/>
      <c r="TCM412" s="499"/>
      <c r="TCN412" s="795"/>
      <c r="TCO412" s="795"/>
      <c r="TCP412" s="795"/>
      <c r="TCQ412" s="795"/>
      <c r="TCR412" s="680"/>
      <c r="TCS412" s="629"/>
      <c r="TCT412" s="499"/>
      <c r="TCU412" s="795"/>
      <c r="TCV412" s="795"/>
      <c r="TCW412" s="795"/>
      <c r="TCX412" s="795"/>
      <c r="TCY412" s="680"/>
      <c r="TCZ412" s="629"/>
      <c r="TDA412" s="499"/>
      <c r="TDB412" s="795"/>
      <c r="TDC412" s="795"/>
      <c r="TDD412" s="795"/>
      <c r="TDE412" s="795"/>
      <c r="TDF412" s="680"/>
      <c r="TDG412" s="629"/>
      <c r="TDH412" s="499"/>
      <c r="TDI412" s="795"/>
      <c r="TDJ412" s="795"/>
      <c r="TDK412" s="795"/>
      <c r="TDL412" s="795"/>
      <c r="TDM412" s="680"/>
      <c r="TDN412" s="629"/>
      <c r="TDO412" s="499"/>
      <c r="TDP412" s="795"/>
      <c r="TDQ412" s="795"/>
      <c r="TDR412" s="795"/>
      <c r="TDS412" s="795"/>
      <c r="TDT412" s="680"/>
      <c r="TDU412" s="629"/>
      <c r="TDV412" s="499"/>
      <c r="TDW412" s="795"/>
      <c r="TDX412" s="795"/>
      <c r="TDY412" s="795"/>
      <c r="TDZ412" s="795"/>
      <c r="TEA412" s="680"/>
      <c r="TEB412" s="629"/>
      <c r="TEC412" s="499"/>
      <c r="TED412" s="795"/>
      <c r="TEE412" s="795"/>
      <c r="TEF412" s="795"/>
      <c r="TEG412" s="795"/>
      <c r="TEH412" s="680"/>
      <c r="TEI412" s="629"/>
      <c r="TEJ412" s="499"/>
      <c r="TEK412" s="795"/>
      <c r="TEL412" s="795"/>
      <c r="TEM412" s="795"/>
      <c r="TEN412" s="795"/>
      <c r="TEO412" s="680"/>
      <c r="TEP412" s="629"/>
      <c r="TEQ412" s="499"/>
      <c r="TER412" s="795"/>
      <c r="TES412" s="795"/>
      <c r="TET412" s="795"/>
      <c r="TEU412" s="795"/>
      <c r="TEV412" s="680"/>
      <c r="TEW412" s="629"/>
      <c r="TEX412" s="499"/>
      <c r="TEY412" s="795"/>
      <c r="TEZ412" s="795"/>
      <c r="TFA412" s="795"/>
      <c r="TFB412" s="795"/>
      <c r="TFC412" s="680"/>
      <c r="TFD412" s="629"/>
      <c r="TFE412" s="499"/>
      <c r="TFF412" s="795"/>
      <c r="TFG412" s="795"/>
      <c r="TFH412" s="795"/>
      <c r="TFI412" s="795"/>
      <c r="TFJ412" s="680"/>
      <c r="TFK412" s="629"/>
      <c r="TFL412" s="499"/>
      <c r="TFM412" s="795"/>
      <c r="TFN412" s="795"/>
      <c r="TFO412" s="795"/>
      <c r="TFP412" s="795"/>
      <c r="TFQ412" s="680"/>
      <c r="TFR412" s="629"/>
      <c r="TFS412" s="499"/>
      <c r="TFT412" s="795"/>
      <c r="TFU412" s="795"/>
      <c r="TFV412" s="795"/>
      <c r="TFW412" s="795"/>
      <c r="TFX412" s="680"/>
      <c r="TFY412" s="629"/>
      <c r="TFZ412" s="499"/>
      <c r="TGA412" s="795"/>
      <c r="TGB412" s="795"/>
      <c r="TGC412" s="795"/>
      <c r="TGD412" s="795"/>
      <c r="TGE412" s="680"/>
      <c r="TGF412" s="629"/>
      <c r="TGG412" s="499"/>
      <c r="TGH412" s="795"/>
      <c r="TGI412" s="795"/>
      <c r="TGJ412" s="795"/>
      <c r="TGK412" s="795"/>
      <c r="TGL412" s="680"/>
      <c r="TGM412" s="629"/>
      <c r="TGN412" s="499"/>
      <c r="TGO412" s="795"/>
      <c r="TGP412" s="795"/>
      <c r="TGQ412" s="795"/>
      <c r="TGR412" s="795"/>
      <c r="TGS412" s="680"/>
      <c r="TGT412" s="629"/>
      <c r="TGU412" s="499"/>
      <c r="TGV412" s="795"/>
      <c r="TGW412" s="795"/>
      <c r="TGX412" s="795"/>
      <c r="TGY412" s="795"/>
      <c r="TGZ412" s="680"/>
      <c r="THA412" s="629"/>
      <c r="THB412" s="499"/>
      <c r="THC412" s="795"/>
      <c r="THD412" s="795"/>
      <c r="THE412" s="795"/>
      <c r="THF412" s="795"/>
      <c r="THG412" s="680"/>
      <c r="THH412" s="629"/>
      <c r="THI412" s="499"/>
      <c r="THJ412" s="795"/>
      <c r="THK412" s="795"/>
      <c r="THL412" s="795"/>
      <c r="THM412" s="795"/>
      <c r="THN412" s="680"/>
      <c r="THO412" s="629"/>
      <c r="THP412" s="499"/>
      <c r="THQ412" s="795"/>
      <c r="THR412" s="795"/>
      <c r="THS412" s="795"/>
      <c r="THT412" s="795"/>
      <c r="THU412" s="680"/>
      <c r="THV412" s="629"/>
      <c r="THW412" s="499"/>
      <c r="THX412" s="795"/>
      <c r="THY412" s="795"/>
      <c r="THZ412" s="795"/>
      <c r="TIA412" s="795"/>
      <c r="TIB412" s="680"/>
      <c r="TIC412" s="629"/>
      <c r="TID412" s="499"/>
      <c r="TIE412" s="795"/>
      <c r="TIF412" s="795"/>
      <c r="TIG412" s="795"/>
      <c r="TIH412" s="795"/>
      <c r="TII412" s="680"/>
      <c r="TIJ412" s="629"/>
      <c r="TIK412" s="499"/>
      <c r="TIL412" s="795"/>
      <c r="TIM412" s="795"/>
      <c r="TIN412" s="795"/>
      <c r="TIO412" s="795"/>
      <c r="TIP412" s="680"/>
      <c r="TIQ412" s="629"/>
      <c r="TIR412" s="499"/>
      <c r="TIS412" s="795"/>
      <c r="TIT412" s="795"/>
      <c r="TIU412" s="795"/>
      <c r="TIV412" s="795"/>
      <c r="TIW412" s="680"/>
      <c r="TIX412" s="629"/>
      <c r="TIY412" s="499"/>
      <c r="TIZ412" s="795"/>
      <c r="TJA412" s="795"/>
      <c r="TJB412" s="795"/>
      <c r="TJC412" s="795"/>
      <c r="TJD412" s="680"/>
      <c r="TJE412" s="629"/>
      <c r="TJF412" s="499"/>
      <c r="TJG412" s="795"/>
      <c r="TJH412" s="795"/>
      <c r="TJI412" s="795"/>
      <c r="TJJ412" s="795"/>
      <c r="TJK412" s="680"/>
      <c r="TJL412" s="629"/>
      <c r="TJM412" s="499"/>
      <c r="TJN412" s="795"/>
      <c r="TJO412" s="795"/>
      <c r="TJP412" s="795"/>
      <c r="TJQ412" s="795"/>
      <c r="TJR412" s="680"/>
      <c r="TJS412" s="629"/>
      <c r="TJT412" s="499"/>
      <c r="TJU412" s="795"/>
      <c r="TJV412" s="795"/>
      <c r="TJW412" s="795"/>
      <c r="TJX412" s="795"/>
      <c r="TJY412" s="680"/>
      <c r="TJZ412" s="629"/>
      <c r="TKA412" s="499"/>
      <c r="TKB412" s="795"/>
      <c r="TKC412" s="795"/>
      <c r="TKD412" s="795"/>
      <c r="TKE412" s="795"/>
      <c r="TKF412" s="680"/>
      <c r="TKG412" s="629"/>
      <c r="TKH412" s="499"/>
      <c r="TKI412" s="795"/>
      <c r="TKJ412" s="795"/>
      <c r="TKK412" s="795"/>
      <c r="TKL412" s="795"/>
      <c r="TKM412" s="680"/>
      <c r="TKN412" s="629"/>
      <c r="TKO412" s="499"/>
      <c r="TKP412" s="795"/>
      <c r="TKQ412" s="795"/>
      <c r="TKR412" s="795"/>
      <c r="TKS412" s="795"/>
      <c r="TKT412" s="680"/>
      <c r="TKU412" s="629"/>
      <c r="TKV412" s="499"/>
      <c r="TKW412" s="795"/>
      <c r="TKX412" s="795"/>
      <c r="TKY412" s="795"/>
      <c r="TKZ412" s="795"/>
      <c r="TLA412" s="680"/>
      <c r="TLB412" s="629"/>
      <c r="TLC412" s="499"/>
      <c r="TLD412" s="795"/>
      <c r="TLE412" s="795"/>
      <c r="TLF412" s="795"/>
      <c r="TLG412" s="795"/>
      <c r="TLH412" s="680"/>
      <c r="TLI412" s="629"/>
      <c r="TLJ412" s="499"/>
      <c r="TLK412" s="795"/>
      <c r="TLL412" s="795"/>
      <c r="TLM412" s="795"/>
      <c r="TLN412" s="795"/>
      <c r="TLO412" s="680"/>
      <c r="TLP412" s="629"/>
      <c r="TLQ412" s="499"/>
      <c r="TLR412" s="795"/>
      <c r="TLS412" s="795"/>
      <c r="TLT412" s="795"/>
      <c r="TLU412" s="795"/>
      <c r="TLV412" s="680"/>
      <c r="TLW412" s="629"/>
      <c r="TLX412" s="499"/>
      <c r="TLY412" s="795"/>
      <c r="TLZ412" s="795"/>
      <c r="TMA412" s="795"/>
      <c r="TMB412" s="795"/>
      <c r="TMC412" s="680"/>
      <c r="TMD412" s="629"/>
      <c r="TME412" s="499"/>
      <c r="TMF412" s="795"/>
      <c r="TMG412" s="795"/>
      <c r="TMH412" s="795"/>
      <c r="TMI412" s="795"/>
      <c r="TMJ412" s="680"/>
      <c r="TMK412" s="629"/>
      <c r="TML412" s="499"/>
      <c r="TMM412" s="795"/>
      <c r="TMN412" s="795"/>
      <c r="TMO412" s="795"/>
      <c r="TMP412" s="795"/>
      <c r="TMQ412" s="680"/>
      <c r="TMR412" s="629"/>
      <c r="TMS412" s="499"/>
      <c r="TMT412" s="795"/>
      <c r="TMU412" s="795"/>
      <c r="TMV412" s="795"/>
      <c r="TMW412" s="795"/>
      <c r="TMX412" s="680"/>
      <c r="TMY412" s="629"/>
      <c r="TMZ412" s="499"/>
      <c r="TNA412" s="795"/>
      <c r="TNB412" s="795"/>
      <c r="TNC412" s="795"/>
      <c r="TND412" s="795"/>
      <c r="TNE412" s="680"/>
      <c r="TNF412" s="629"/>
      <c r="TNG412" s="499"/>
      <c r="TNH412" s="795"/>
      <c r="TNI412" s="795"/>
      <c r="TNJ412" s="795"/>
      <c r="TNK412" s="795"/>
      <c r="TNL412" s="680"/>
      <c r="TNM412" s="629"/>
      <c r="TNN412" s="499"/>
      <c r="TNO412" s="795"/>
      <c r="TNP412" s="795"/>
      <c r="TNQ412" s="795"/>
      <c r="TNR412" s="795"/>
      <c r="TNS412" s="680"/>
      <c r="TNT412" s="629"/>
      <c r="TNU412" s="499"/>
      <c r="TNV412" s="795"/>
      <c r="TNW412" s="795"/>
      <c r="TNX412" s="795"/>
      <c r="TNY412" s="795"/>
      <c r="TNZ412" s="680"/>
      <c r="TOA412" s="629"/>
      <c r="TOB412" s="499"/>
      <c r="TOC412" s="795"/>
      <c r="TOD412" s="795"/>
      <c r="TOE412" s="795"/>
      <c r="TOF412" s="795"/>
      <c r="TOG412" s="680"/>
      <c r="TOH412" s="629"/>
      <c r="TOI412" s="499"/>
      <c r="TOJ412" s="795"/>
      <c r="TOK412" s="795"/>
      <c r="TOL412" s="795"/>
      <c r="TOM412" s="795"/>
      <c r="TON412" s="680"/>
      <c r="TOO412" s="629"/>
      <c r="TOP412" s="499"/>
      <c r="TOQ412" s="795"/>
      <c r="TOR412" s="795"/>
      <c r="TOS412" s="795"/>
      <c r="TOT412" s="795"/>
      <c r="TOU412" s="680"/>
      <c r="TOV412" s="629"/>
      <c r="TOW412" s="499"/>
      <c r="TOX412" s="795"/>
      <c r="TOY412" s="795"/>
      <c r="TOZ412" s="795"/>
      <c r="TPA412" s="795"/>
      <c r="TPB412" s="680"/>
      <c r="TPC412" s="629"/>
      <c r="TPD412" s="499"/>
      <c r="TPE412" s="795"/>
      <c r="TPF412" s="795"/>
      <c r="TPG412" s="795"/>
      <c r="TPH412" s="795"/>
      <c r="TPI412" s="680"/>
      <c r="TPJ412" s="629"/>
      <c r="TPK412" s="499"/>
      <c r="TPL412" s="795"/>
      <c r="TPM412" s="795"/>
      <c r="TPN412" s="795"/>
      <c r="TPO412" s="795"/>
      <c r="TPP412" s="680"/>
      <c r="TPQ412" s="629"/>
      <c r="TPR412" s="499"/>
      <c r="TPS412" s="795"/>
      <c r="TPT412" s="795"/>
      <c r="TPU412" s="795"/>
      <c r="TPV412" s="795"/>
      <c r="TPW412" s="680"/>
      <c r="TPX412" s="629"/>
      <c r="TPY412" s="499"/>
      <c r="TPZ412" s="795"/>
      <c r="TQA412" s="795"/>
      <c r="TQB412" s="795"/>
      <c r="TQC412" s="795"/>
      <c r="TQD412" s="680"/>
      <c r="TQE412" s="629"/>
      <c r="TQF412" s="499"/>
      <c r="TQG412" s="795"/>
      <c r="TQH412" s="795"/>
      <c r="TQI412" s="795"/>
      <c r="TQJ412" s="795"/>
      <c r="TQK412" s="680"/>
      <c r="TQL412" s="629"/>
      <c r="TQM412" s="499"/>
      <c r="TQN412" s="795"/>
      <c r="TQO412" s="795"/>
      <c r="TQP412" s="795"/>
      <c r="TQQ412" s="795"/>
      <c r="TQR412" s="680"/>
      <c r="TQS412" s="629"/>
      <c r="TQT412" s="499"/>
      <c r="TQU412" s="795"/>
      <c r="TQV412" s="795"/>
      <c r="TQW412" s="795"/>
      <c r="TQX412" s="795"/>
      <c r="TQY412" s="680"/>
      <c r="TQZ412" s="629"/>
      <c r="TRA412" s="499"/>
      <c r="TRB412" s="795"/>
      <c r="TRC412" s="795"/>
      <c r="TRD412" s="795"/>
      <c r="TRE412" s="795"/>
      <c r="TRF412" s="680"/>
      <c r="TRG412" s="629"/>
      <c r="TRH412" s="499"/>
      <c r="TRI412" s="795"/>
      <c r="TRJ412" s="795"/>
      <c r="TRK412" s="795"/>
      <c r="TRL412" s="795"/>
      <c r="TRM412" s="680"/>
      <c r="TRN412" s="629"/>
      <c r="TRO412" s="499"/>
      <c r="TRP412" s="795"/>
      <c r="TRQ412" s="795"/>
      <c r="TRR412" s="795"/>
      <c r="TRS412" s="795"/>
      <c r="TRT412" s="680"/>
      <c r="TRU412" s="629"/>
      <c r="TRV412" s="499"/>
      <c r="TRW412" s="795"/>
      <c r="TRX412" s="795"/>
      <c r="TRY412" s="795"/>
      <c r="TRZ412" s="795"/>
      <c r="TSA412" s="680"/>
      <c r="TSB412" s="629"/>
      <c r="TSC412" s="499"/>
      <c r="TSD412" s="795"/>
      <c r="TSE412" s="795"/>
      <c r="TSF412" s="795"/>
      <c r="TSG412" s="795"/>
      <c r="TSH412" s="680"/>
      <c r="TSI412" s="629"/>
      <c r="TSJ412" s="499"/>
      <c r="TSK412" s="795"/>
      <c r="TSL412" s="795"/>
      <c r="TSM412" s="795"/>
      <c r="TSN412" s="795"/>
      <c r="TSO412" s="680"/>
      <c r="TSP412" s="629"/>
      <c r="TSQ412" s="499"/>
      <c r="TSR412" s="795"/>
      <c r="TSS412" s="795"/>
      <c r="TST412" s="795"/>
      <c r="TSU412" s="795"/>
      <c r="TSV412" s="680"/>
      <c r="TSW412" s="629"/>
      <c r="TSX412" s="499"/>
      <c r="TSY412" s="795"/>
      <c r="TSZ412" s="795"/>
      <c r="TTA412" s="795"/>
      <c r="TTB412" s="795"/>
      <c r="TTC412" s="680"/>
      <c r="TTD412" s="629"/>
      <c r="TTE412" s="499"/>
      <c r="TTF412" s="795"/>
      <c r="TTG412" s="795"/>
      <c r="TTH412" s="795"/>
      <c r="TTI412" s="795"/>
      <c r="TTJ412" s="680"/>
      <c r="TTK412" s="629"/>
      <c r="TTL412" s="499"/>
      <c r="TTM412" s="795"/>
      <c r="TTN412" s="795"/>
      <c r="TTO412" s="795"/>
      <c r="TTP412" s="795"/>
      <c r="TTQ412" s="680"/>
      <c r="TTR412" s="629"/>
      <c r="TTS412" s="499"/>
      <c r="TTT412" s="795"/>
      <c r="TTU412" s="795"/>
      <c r="TTV412" s="795"/>
      <c r="TTW412" s="795"/>
      <c r="TTX412" s="680"/>
      <c r="TTY412" s="629"/>
      <c r="TTZ412" s="499"/>
      <c r="TUA412" s="795"/>
      <c r="TUB412" s="795"/>
      <c r="TUC412" s="795"/>
      <c r="TUD412" s="795"/>
      <c r="TUE412" s="680"/>
      <c r="TUF412" s="629"/>
      <c r="TUG412" s="499"/>
      <c r="TUH412" s="795"/>
      <c r="TUI412" s="795"/>
      <c r="TUJ412" s="795"/>
      <c r="TUK412" s="795"/>
      <c r="TUL412" s="680"/>
      <c r="TUM412" s="629"/>
      <c r="TUN412" s="499"/>
      <c r="TUO412" s="795"/>
      <c r="TUP412" s="795"/>
      <c r="TUQ412" s="795"/>
      <c r="TUR412" s="795"/>
      <c r="TUS412" s="680"/>
      <c r="TUT412" s="629"/>
      <c r="TUU412" s="499"/>
      <c r="TUV412" s="795"/>
      <c r="TUW412" s="795"/>
      <c r="TUX412" s="795"/>
      <c r="TUY412" s="795"/>
      <c r="TUZ412" s="680"/>
      <c r="TVA412" s="629"/>
      <c r="TVB412" s="499"/>
      <c r="TVC412" s="795"/>
      <c r="TVD412" s="795"/>
      <c r="TVE412" s="795"/>
      <c r="TVF412" s="795"/>
      <c r="TVG412" s="680"/>
      <c r="TVH412" s="629"/>
      <c r="TVI412" s="499"/>
      <c r="TVJ412" s="795"/>
      <c r="TVK412" s="795"/>
      <c r="TVL412" s="795"/>
      <c r="TVM412" s="795"/>
      <c r="TVN412" s="680"/>
      <c r="TVO412" s="629"/>
      <c r="TVP412" s="499"/>
      <c r="TVQ412" s="795"/>
      <c r="TVR412" s="795"/>
      <c r="TVS412" s="795"/>
      <c r="TVT412" s="795"/>
      <c r="TVU412" s="680"/>
      <c r="TVV412" s="629"/>
      <c r="TVW412" s="499"/>
      <c r="TVX412" s="795"/>
      <c r="TVY412" s="795"/>
      <c r="TVZ412" s="795"/>
      <c r="TWA412" s="795"/>
      <c r="TWB412" s="680"/>
      <c r="TWC412" s="629"/>
      <c r="TWD412" s="499"/>
      <c r="TWE412" s="795"/>
      <c r="TWF412" s="795"/>
      <c r="TWG412" s="795"/>
      <c r="TWH412" s="795"/>
      <c r="TWI412" s="680"/>
      <c r="TWJ412" s="629"/>
      <c r="TWK412" s="499"/>
      <c r="TWL412" s="795"/>
      <c r="TWM412" s="795"/>
      <c r="TWN412" s="795"/>
      <c r="TWO412" s="795"/>
      <c r="TWP412" s="680"/>
      <c r="TWQ412" s="629"/>
      <c r="TWR412" s="499"/>
      <c r="TWS412" s="795"/>
      <c r="TWT412" s="795"/>
      <c r="TWU412" s="795"/>
      <c r="TWV412" s="795"/>
      <c r="TWW412" s="680"/>
      <c r="TWX412" s="629"/>
      <c r="TWY412" s="499"/>
      <c r="TWZ412" s="795"/>
      <c r="TXA412" s="795"/>
      <c r="TXB412" s="795"/>
      <c r="TXC412" s="795"/>
      <c r="TXD412" s="680"/>
      <c r="TXE412" s="629"/>
      <c r="TXF412" s="499"/>
      <c r="TXG412" s="795"/>
      <c r="TXH412" s="795"/>
      <c r="TXI412" s="795"/>
      <c r="TXJ412" s="795"/>
      <c r="TXK412" s="680"/>
      <c r="TXL412" s="629"/>
      <c r="TXM412" s="499"/>
      <c r="TXN412" s="795"/>
      <c r="TXO412" s="795"/>
      <c r="TXP412" s="795"/>
      <c r="TXQ412" s="795"/>
      <c r="TXR412" s="680"/>
      <c r="TXS412" s="629"/>
      <c r="TXT412" s="499"/>
      <c r="TXU412" s="795"/>
      <c r="TXV412" s="795"/>
      <c r="TXW412" s="795"/>
      <c r="TXX412" s="795"/>
      <c r="TXY412" s="680"/>
      <c r="TXZ412" s="629"/>
      <c r="TYA412" s="499"/>
      <c r="TYB412" s="795"/>
      <c r="TYC412" s="795"/>
      <c r="TYD412" s="795"/>
      <c r="TYE412" s="795"/>
      <c r="TYF412" s="680"/>
      <c r="TYG412" s="629"/>
      <c r="TYH412" s="499"/>
      <c r="TYI412" s="795"/>
      <c r="TYJ412" s="795"/>
      <c r="TYK412" s="795"/>
      <c r="TYL412" s="795"/>
      <c r="TYM412" s="680"/>
      <c r="TYN412" s="629"/>
      <c r="TYO412" s="499"/>
      <c r="TYP412" s="795"/>
      <c r="TYQ412" s="795"/>
      <c r="TYR412" s="795"/>
      <c r="TYS412" s="795"/>
      <c r="TYT412" s="680"/>
      <c r="TYU412" s="629"/>
      <c r="TYV412" s="499"/>
      <c r="TYW412" s="795"/>
      <c r="TYX412" s="795"/>
      <c r="TYY412" s="795"/>
      <c r="TYZ412" s="795"/>
      <c r="TZA412" s="680"/>
      <c r="TZB412" s="629"/>
      <c r="TZC412" s="499"/>
      <c r="TZD412" s="795"/>
      <c r="TZE412" s="795"/>
      <c r="TZF412" s="795"/>
      <c r="TZG412" s="795"/>
      <c r="TZH412" s="680"/>
      <c r="TZI412" s="629"/>
      <c r="TZJ412" s="499"/>
      <c r="TZK412" s="795"/>
      <c r="TZL412" s="795"/>
      <c r="TZM412" s="795"/>
      <c r="TZN412" s="795"/>
      <c r="TZO412" s="680"/>
      <c r="TZP412" s="629"/>
      <c r="TZQ412" s="499"/>
      <c r="TZR412" s="795"/>
      <c r="TZS412" s="795"/>
      <c r="TZT412" s="795"/>
      <c r="TZU412" s="795"/>
      <c r="TZV412" s="680"/>
      <c r="TZW412" s="629"/>
      <c r="TZX412" s="499"/>
      <c r="TZY412" s="795"/>
      <c r="TZZ412" s="795"/>
      <c r="UAA412" s="795"/>
      <c r="UAB412" s="795"/>
      <c r="UAC412" s="680"/>
      <c r="UAD412" s="629"/>
      <c r="UAE412" s="499"/>
      <c r="UAF412" s="795"/>
      <c r="UAG412" s="795"/>
      <c r="UAH412" s="795"/>
      <c r="UAI412" s="795"/>
      <c r="UAJ412" s="680"/>
      <c r="UAK412" s="629"/>
      <c r="UAL412" s="499"/>
      <c r="UAM412" s="795"/>
      <c r="UAN412" s="795"/>
      <c r="UAO412" s="795"/>
      <c r="UAP412" s="795"/>
      <c r="UAQ412" s="680"/>
      <c r="UAR412" s="629"/>
      <c r="UAS412" s="499"/>
      <c r="UAT412" s="795"/>
      <c r="UAU412" s="795"/>
      <c r="UAV412" s="795"/>
      <c r="UAW412" s="795"/>
      <c r="UAX412" s="680"/>
      <c r="UAY412" s="629"/>
      <c r="UAZ412" s="499"/>
      <c r="UBA412" s="795"/>
      <c r="UBB412" s="795"/>
      <c r="UBC412" s="795"/>
      <c r="UBD412" s="795"/>
      <c r="UBE412" s="680"/>
      <c r="UBF412" s="629"/>
      <c r="UBG412" s="499"/>
      <c r="UBH412" s="795"/>
      <c r="UBI412" s="795"/>
      <c r="UBJ412" s="795"/>
      <c r="UBK412" s="795"/>
      <c r="UBL412" s="680"/>
      <c r="UBM412" s="629"/>
      <c r="UBN412" s="499"/>
      <c r="UBO412" s="795"/>
      <c r="UBP412" s="795"/>
      <c r="UBQ412" s="795"/>
      <c r="UBR412" s="795"/>
      <c r="UBS412" s="680"/>
      <c r="UBT412" s="629"/>
      <c r="UBU412" s="499"/>
      <c r="UBV412" s="795"/>
      <c r="UBW412" s="795"/>
      <c r="UBX412" s="795"/>
      <c r="UBY412" s="795"/>
      <c r="UBZ412" s="680"/>
      <c r="UCA412" s="629"/>
      <c r="UCB412" s="499"/>
      <c r="UCC412" s="795"/>
      <c r="UCD412" s="795"/>
      <c r="UCE412" s="795"/>
      <c r="UCF412" s="795"/>
      <c r="UCG412" s="680"/>
      <c r="UCH412" s="629"/>
      <c r="UCI412" s="499"/>
      <c r="UCJ412" s="795"/>
      <c r="UCK412" s="795"/>
      <c r="UCL412" s="795"/>
      <c r="UCM412" s="795"/>
      <c r="UCN412" s="680"/>
      <c r="UCO412" s="629"/>
      <c r="UCP412" s="499"/>
      <c r="UCQ412" s="795"/>
      <c r="UCR412" s="795"/>
      <c r="UCS412" s="795"/>
      <c r="UCT412" s="795"/>
      <c r="UCU412" s="680"/>
      <c r="UCV412" s="629"/>
      <c r="UCW412" s="499"/>
      <c r="UCX412" s="795"/>
      <c r="UCY412" s="795"/>
      <c r="UCZ412" s="795"/>
      <c r="UDA412" s="795"/>
      <c r="UDB412" s="680"/>
      <c r="UDC412" s="629"/>
      <c r="UDD412" s="499"/>
      <c r="UDE412" s="795"/>
      <c r="UDF412" s="795"/>
      <c r="UDG412" s="795"/>
      <c r="UDH412" s="795"/>
      <c r="UDI412" s="680"/>
      <c r="UDJ412" s="629"/>
      <c r="UDK412" s="499"/>
      <c r="UDL412" s="795"/>
      <c r="UDM412" s="795"/>
      <c r="UDN412" s="795"/>
      <c r="UDO412" s="795"/>
      <c r="UDP412" s="680"/>
      <c r="UDQ412" s="629"/>
      <c r="UDR412" s="499"/>
      <c r="UDS412" s="795"/>
      <c r="UDT412" s="795"/>
      <c r="UDU412" s="795"/>
      <c r="UDV412" s="795"/>
      <c r="UDW412" s="680"/>
      <c r="UDX412" s="629"/>
      <c r="UDY412" s="499"/>
      <c r="UDZ412" s="795"/>
      <c r="UEA412" s="795"/>
      <c r="UEB412" s="795"/>
      <c r="UEC412" s="795"/>
      <c r="UED412" s="680"/>
      <c r="UEE412" s="629"/>
      <c r="UEF412" s="499"/>
      <c r="UEG412" s="795"/>
      <c r="UEH412" s="795"/>
      <c r="UEI412" s="795"/>
      <c r="UEJ412" s="795"/>
      <c r="UEK412" s="680"/>
      <c r="UEL412" s="629"/>
      <c r="UEM412" s="499"/>
      <c r="UEN412" s="795"/>
      <c r="UEO412" s="795"/>
      <c r="UEP412" s="795"/>
      <c r="UEQ412" s="795"/>
      <c r="UER412" s="680"/>
      <c r="UES412" s="629"/>
      <c r="UET412" s="499"/>
      <c r="UEU412" s="795"/>
      <c r="UEV412" s="795"/>
      <c r="UEW412" s="795"/>
      <c r="UEX412" s="795"/>
      <c r="UEY412" s="680"/>
      <c r="UEZ412" s="629"/>
      <c r="UFA412" s="499"/>
      <c r="UFB412" s="795"/>
      <c r="UFC412" s="795"/>
      <c r="UFD412" s="795"/>
      <c r="UFE412" s="795"/>
      <c r="UFF412" s="680"/>
      <c r="UFG412" s="629"/>
      <c r="UFH412" s="499"/>
      <c r="UFI412" s="795"/>
      <c r="UFJ412" s="795"/>
      <c r="UFK412" s="795"/>
      <c r="UFL412" s="795"/>
      <c r="UFM412" s="680"/>
      <c r="UFN412" s="629"/>
      <c r="UFO412" s="499"/>
      <c r="UFP412" s="795"/>
      <c r="UFQ412" s="795"/>
      <c r="UFR412" s="795"/>
      <c r="UFS412" s="795"/>
      <c r="UFT412" s="680"/>
      <c r="UFU412" s="629"/>
      <c r="UFV412" s="499"/>
      <c r="UFW412" s="795"/>
      <c r="UFX412" s="795"/>
      <c r="UFY412" s="795"/>
      <c r="UFZ412" s="795"/>
      <c r="UGA412" s="680"/>
      <c r="UGB412" s="629"/>
      <c r="UGC412" s="499"/>
      <c r="UGD412" s="795"/>
      <c r="UGE412" s="795"/>
      <c r="UGF412" s="795"/>
      <c r="UGG412" s="795"/>
      <c r="UGH412" s="680"/>
      <c r="UGI412" s="629"/>
      <c r="UGJ412" s="499"/>
      <c r="UGK412" s="795"/>
      <c r="UGL412" s="795"/>
      <c r="UGM412" s="795"/>
      <c r="UGN412" s="795"/>
      <c r="UGO412" s="680"/>
      <c r="UGP412" s="629"/>
      <c r="UGQ412" s="499"/>
      <c r="UGR412" s="795"/>
      <c r="UGS412" s="795"/>
      <c r="UGT412" s="795"/>
      <c r="UGU412" s="795"/>
      <c r="UGV412" s="680"/>
      <c r="UGW412" s="629"/>
      <c r="UGX412" s="499"/>
      <c r="UGY412" s="795"/>
      <c r="UGZ412" s="795"/>
      <c r="UHA412" s="795"/>
      <c r="UHB412" s="795"/>
      <c r="UHC412" s="680"/>
      <c r="UHD412" s="629"/>
      <c r="UHE412" s="499"/>
      <c r="UHF412" s="795"/>
      <c r="UHG412" s="795"/>
      <c r="UHH412" s="795"/>
      <c r="UHI412" s="795"/>
      <c r="UHJ412" s="680"/>
      <c r="UHK412" s="629"/>
      <c r="UHL412" s="499"/>
      <c r="UHM412" s="795"/>
      <c r="UHN412" s="795"/>
      <c r="UHO412" s="795"/>
      <c r="UHP412" s="795"/>
      <c r="UHQ412" s="680"/>
      <c r="UHR412" s="629"/>
      <c r="UHS412" s="499"/>
      <c r="UHT412" s="795"/>
      <c r="UHU412" s="795"/>
      <c r="UHV412" s="795"/>
      <c r="UHW412" s="795"/>
      <c r="UHX412" s="680"/>
      <c r="UHY412" s="629"/>
      <c r="UHZ412" s="499"/>
      <c r="UIA412" s="795"/>
      <c r="UIB412" s="795"/>
      <c r="UIC412" s="795"/>
      <c r="UID412" s="795"/>
      <c r="UIE412" s="680"/>
      <c r="UIF412" s="629"/>
      <c r="UIG412" s="499"/>
      <c r="UIH412" s="795"/>
      <c r="UII412" s="795"/>
      <c r="UIJ412" s="795"/>
      <c r="UIK412" s="795"/>
      <c r="UIL412" s="680"/>
      <c r="UIM412" s="629"/>
      <c r="UIN412" s="499"/>
      <c r="UIO412" s="795"/>
      <c r="UIP412" s="795"/>
      <c r="UIQ412" s="795"/>
      <c r="UIR412" s="795"/>
      <c r="UIS412" s="680"/>
      <c r="UIT412" s="629"/>
      <c r="UIU412" s="499"/>
      <c r="UIV412" s="795"/>
      <c r="UIW412" s="795"/>
      <c r="UIX412" s="795"/>
      <c r="UIY412" s="795"/>
      <c r="UIZ412" s="680"/>
      <c r="UJA412" s="629"/>
      <c r="UJB412" s="499"/>
      <c r="UJC412" s="795"/>
      <c r="UJD412" s="795"/>
      <c r="UJE412" s="795"/>
      <c r="UJF412" s="795"/>
      <c r="UJG412" s="680"/>
      <c r="UJH412" s="629"/>
      <c r="UJI412" s="499"/>
      <c r="UJJ412" s="795"/>
      <c r="UJK412" s="795"/>
      <c r="UJL412" s="795"/>
      <c r="UJM412" s="795"/>
      <c r="UJN412" s="680"/>
      <c r="UJO412" s="629"/>
      <c r="UJP412" s="499"/>
      <c r="UJQ412" s="795"/>
      <c r="UJR412" s="795"/>
      <c r="UJS412" s="795"/>
      <c r="UJT412" s="795"/>
      <c r="UJU412" s="680"/>
      <c r="UJV412" s="629"/>
      <c r="UJW412" s="499"/>
      <c r="UJX412" s="795"/>
      <c r="UJY412" s="795"/>
      <c r="UJZ412" s="795"/>
      <c r="UKA412" s="795"/>
      <c r="UKB412" s="680"/>
      <c r="UKC412" s="629"/>
      <c r="UKD412" s="499"/>
      <c r="UKE412" s="795"/>
      <c r="UKF412" s="795"/>
      <c r="UKG412" s="795"/>
      <c r="UKH412" s="795"/>
      <c r="UKI412" s="680"/>
      <c r="UKJ412" s="629"/>
      <c r="UKK412" s="499"/>
      <c r="UKL412" s="795"/>
      <c r="UKM412" s="795"/>
      <c r="UKN412" s="795"/>
      <c r="UKO412" s="795"/>
      <c r="UKP412" s="680"/>
      <c r="UKQ412" s="629"/>
      <c r="UKR412" s="499"/>
      <c r="UKS412" s="795"/>
      <c r="UKT412" s="795"/>
      <c r="UKU412" s="795"/>
      <c r="UKV412" s="795"/>
      <c r="UKW412" s="680"/>
      <c r="UKX412" s="629"/>
      <c r="UKY412" s="499"/>
      <c r="UKZ412" s="795"/>
      <c r="ULA412" s="795"/>
      <c r="ULB412" s="795"/>
      <c r="ULC412" s="795"/>
      <c r="ULD412" s="680"/>
      <c r="ULE412" s="629"/>
      <c r="ULF412" s="499"/>
      <c r="ULG412" s="795"/>
      <c r="ULH412" s="795"/>
      <c r="ULI412" s="795"/>
      <c r="ULJ412" s="795"/>
      <c r="ULK412" s="680"/>
      <c r="ULL412" s="629"/>
      <c r="ULM412" s="499"/>
      <c r="ULN412" s="795"/>
      <c r="ULO412" s="795"/>
      <c r="ULP412" s="795"/>
      <c r="ULQ412" s="795"/>
      <c r="ULR412" s="680"/>
      <c r="ULS412" s="629"/>
      <c r="ULT412" s="499"/>
      <c r="ULU412" s="795"/>
      <c r="ULV412" s="795"/>
      <c r="ULW412" s="795"/>
      <c r="ULX412" s="795"/>
      <c r="ULY412" s="680"/>
      <c r="ULZ412" s="629"/>
      <c r="UMA412" s="499"/>
      <c r="UMB412" s="795"/>
      <c r="UMC412" s="795"/>
      <c r="UMD412" s="795"/>
      <c r="UME412" s="795"/>
      <c r="UMF412" s="680"/>
      <c r="UMG412" s="629"/>
      <c r="UMH412" s="499"/>
      <c r="UMI412" s="795"/>
      <c r="UMJ412" s="795"/>
      <c r="UMK412" s="795"/>
      <c r="UML412" s="795"/>
      <c r="UMM412" s="680"/>
      <c r="UMN412" s="629"/>
      <c r="UMO412" s="499"/>
      <c r="UMP412" s="795"/>
      <c r="UMQ412" s="795"/>
      <c r="UMR412" s="795"/>
      <c r="UMS412" s="795"/>
      <c r="UMT412" s="680"/>
      <c r="UMU412" s="629"/>
      <c r="UMV412" s="499"/>
      <c r="UMW412" s="795"/>
      <c r="UMX412" s="795"/>
      <c r="UMY412" s="795"/>
      <c r="UMZ412" s="795"/>
      <c r="UNA412" s="680"/>
      <c r="UNB412" s="629"/>
      <c r="UNC412" s="499"/>
      <c r="UND412" s="795"/>
      <c r="UNE412" s="795"/>
      <c r="UNF412" s="795"/>
      <c r="UNG412" s="795"/>
      <c r="UNH412" s="680"/>
      <c r="UNI412" s="629"/>
      <c r="UNJ412" s="499"/>
      <c r="UNK412" s="795"/>
      <c r="UNL412" s="795"/>
      <c r="UNM412" s="795"/>
      <c r="UNN412" s="795"/>
      <c r="UNO412" s="680"/>
      <c r="UNP412" s="629"/>
      <c r="UNQ412" s="499"/>
      <c r="UNR412" s="795"/>
      <c r="UNS412" s="795"/>
      <c r="UNT412" s="795"/>
      <c r="UNU412" s="795"/>
      <c r="UNV412" s="680"/>
      <c r="UNW412" s="629"/>
      <c r="UNX412" s="499"/>
      <c r="UNY412" s="795"/>
      <c r="UNZ412" s="795"/>
      <c r="UOA412" s="795"/>
      <c r="UOB412" s="795"/>
      <c r="UOC412" s="680"/>
      <c r="UOD412" s="629"/>
      <c r="UOE412" s="499"/>
      <c r="UOF412" s="795"/>
      <c r="UOG412" s="795"/>
      <c r="UOH412" s="795"/>
      <c r="UOI412" s="795"/>
      <c r="UOJ412" s="680"/>
      <c r="UOK412" s="629"/>
      <c r="UOL412" s="499"/>
      <c r="UOM412" s="795"/>
      <c r="UON412" s="795"/>
      <c r="UOO412" s="795"/>
      <c r="UOP412" s="795"/>
      <c r="UOQ412" s="680"/>
      <c r="UOR412" s="629"/>
      <c r="UOS412" s="499"/>
      <c r="UOT412" s="795"/>
      <c r="UOU412" s="795"/>
      <c r="UOV412" s="795"/>
      <c r="UOW412" s="795"/>
      <c r="UOX412" s="680"/>
      <c r="UOY412" s="629"/>
      <c r="UOZ412" s="499"/>
      <c r="UPA412" s="795"/>
      <c r="UPB412" s="795"/>
      <c r="UPC412" s="795"/>
      <c r="UPD412" s="795"/>
      <c r="UPE412" s="680"/>
      <c r="UPF412" s="629"/>
      <c r="UPG412" s="499"/>
      <c r="UPH412" s="795"/>
      <c r="UPI412" s="795"/>
      <c r="UPJ412" s="795"/>
      <c r="UPK412" s="795"/>
      <c r="UPL412" s="680"/>
      <c r="UPM412" s="629"/>
      <c r="UPN412" s="499"/>
      <c r="UPO412" s="795"/>
      <c r="UPP412" s="795"/>
      <c r="UPQ412" s="795"/>
      <c r="UPR412" s="795"/>
      <c r="UPS412" s="680"/>
      <c r="UPT412" s="629"/>
      <c r="UPU412" s="499"/>
      <c r="UPV412" s="795"/>
      <c r="UPW412" s="795"/>
      <c r="UPX412" s="795"/>
      <c r="UPY412" s="795"/>
      <c r="UPZ412" s="680"/>
      <c r="UQA412" s="629"/>
      <c r="UQB412" s="499"/>
      <c r="UQC412" s="795"/>
      <c r="UQD412" s="795"/>
      <c r="UQE412" s="795"/>
      <c r="UQF412" s="795"/>
      <c r="UQG412" s="680"/>
      <c r="UQH412" s="629"/>
      <c r="UQI412" s="499"/>
      <c r="UQJ412" s="795"/>
      <c r="UQK412" s="795"/>
      <c r="UQL412" s="795"/>
      <c r="UQM412" s="795"/>
      <c r="UQN412" s="680"/>
      <c r="UQO412" s="629"/>
      <c r="UQP412" s="499"/>
      <c r="UQQ412" s="795"/>
      <c r="UQR412" s="795"/>
      <c r="UQS412" s="795"/>
      <c r="UQT412" s="795"/>
      <c r="UQU412" s="680"/>
      <c r="UQV412" s="629"/>
      <c r="UQW412" s="499"/>
      <c r="UQX412" s="795"/>
      <c r="UQY412" s="795"/>
      <c r="UQZ412" s="795"/>
      <c r="URA412" s="795"/>
      <c r="URB412" s="680"/>
      <c r="URC412" s="629"/>
      <c r="URD412" s="499"/>
      <c r="URE412" s="795"/>
      <c r="URF412" s="795"/>
      <c r="URG412" s="795"/>
      <c r="URH412" s="795"/>
      <c r="URI412" s="680"/>
      <c r="URJ412" s="629"/>
      <c r="URK412" s="499"/>
      <c r="URL412" s="795"/>
      <c r="URM412" s="795"/>
      <c r="URN412" s="795"/>
      <c r="URO412" s="795"/>
      <c r="URP412" s="680"/>
      <c r="URQ412" s="629"/>
      <c r="URR412" s="499"/>
      <c r="URS412" s="795"/>
      <c r="URT412" s="795"/>
      <c r="URU412" s="795"/>
      <c r="URV412" s="795"/>
      <c r="URW412" s="680"/>
      <c r="URX412" s="629"/>
      <c r="URY412" s="499"/>
      <c r="URZ412" s="795"/>
      <c r="USA412" s="795"/>
      <c r="USB412" s="795"/>
      <c r="USC412" s="795"/>
      <c r="USD412" s="680"/>
      <c r="USE412" s="629"/>
      <c r="USF412" s="499"/>
      <c r="USG412" s="795"/>
      <c r="USH412" s="795"/>
      <c r="USI412" s="795"/>
      <c r="USJ412" s="795"/>
      <c r="USK412" s="680"/>
      <c r="USL412" s="629"/>
      <c r="USM412" s="499"/>
      <c r="USN412" s="795"/>
      <c r="USO412" s="795"/>
      <c r="USP412" s="795"/>
      <c r="USQ412" s="795"/>
      <c r="USR412" s="680"/>
      <c r="USS412" s="629"/>
      <c r="UST412" s="499"/>
      <c r="USU412" s="795"/>
      <c r="USV412" s="795"/>
      <c r="USW412" s="795"/>
      <c r="USX412" s="795"/>
      <c r="USY412" s="680"/>
      <c r="USZ412" s="629"/>
      <c r="UTA412" s="499"/>
      <c r="UTB412" s="795"/>
      <c r="UTC412" s="795"/>
      <c r="UTD412" s="795"/>
      <c r="UTE412" s="795"/>
      <c r="UTF412" s="680"/>
      <c r="UTG412" s="629"/>
      <c r="UTH412" s="499"/>
      <c r="UTI412" s="795"/>
      <c r="UTJ412" s="795"/>
      <c r="UTK412" s="795"/>
      <c r="UTL412" s="795"/>
      <c r="UTM412" s="680"/>
      <c r="UTN412" s="629"/>
      <c r="UTO412" s="499"/>
      <c r="UTP412" s="795"/>
      <c r="UTQ412" s="795"/>
      <c r="UTR412" s="795"/>
      <c r="UTS412" s="795"/>
      <c r="UTT412" s="680"/>
      <c r="UTU412" s="629"/>
      <c r="UTV412" s="499"/>
      <c r="UTW412" s="795"/>
      <c r="UTX412" s="795"/>
      <c r="UTY412" s="795"/>
      <c r="UTZ412" s="795"/>
      <c r="UUA412" s="680"/>
      <c r="UUB412" s="629"/>
      <c r="UUC412" s="499"/>
      <c r="UUD412" s="795"/>
      <c r="UUE412" s="795"/>
      <c r="UUF412" s="795"/>
      <c r="UUG412" s="795"/>
      <c r="UUH412" s="680"/>
      <c r="UUI412" s="629"/>
      <c r="UUJ412" s="499"/>
      <c r="UUK412" s="795"/>
      <c r="UUL412" s="795"/>
      <c r="UUM412" s="795"/>
      <c r="UUN412" s="795"/>
      <c r="UUO412" s="680"/>
      <c r="UUP412" s="629"/>
      <c r="UUQ412" s="499"/>
      <c r="UUR412" s="795"/>
      <c r="UUS412" s="795"/>
      <c r="UUT412" s="795"/>
      <c r="UUU412" s="795"/>
      <c r="UUV412" s="680"/>
      <c r="UUW412" s="629"/>
      <c r="UUX412" s="499"/>
      <c r="UUY412" s="795"/>
      <c r="UUZ412" s="795"/>
      <c r="UVA412" s="795"/>
      <c r="UVB412" s="795"/>
      <c r="UVC412" s="680"/>
      <c r="UVD412" s="629"/>
      <c r="UVE412" s="499"/>
      <c r="UVF412" s="795"/>
      <c r="UVG412" s="795"/>
      <c r="UVH412" s="795"/>
      <c r="UVI412" s="795"/>
      <c r="UVJ412" s="680"/>
      <c r="UVK412" s="629"/>
      <c r="UVL412" s="499"/>
      <c r="UVM412" s="795"/>
      <c r="UVN412" s="795"/>
      <c r="UVO412" s="795"/>
      <c r="UVP412" s="795"/>
      <c r="UVQ412" s="680"/>
      <c r="UVR412" s="629"/>
      <c r="UVS412" s="499"/>
      <c r="UVT412" s="795"/>
      <c r="UVU412" s="795"/>
      <c r="UVV412" s="795"/>
      <c r="UVW412" s="795"/>
      <c r="UVX412" s="680"/>
      <c r="UVY412" s="629"/>
      <c r="UVZ412" s="499"/>
      <c r="UWA412" s="795"/>
      <c r="UWB412" s="795"/>
      <c r="UWC412" s="795"/>
      <c r="UWD412" s="795"/>
      <c r="UWE412" s="680"/>
      <c r="UWF412" s="629"/>
      <c r="UWG412" s="499"/>
      <c r="UWH412" s="795"/>
      <c r="UWI412" s="795"/>
      <c r="UWJ412" s="795"/>
      <c r="UWK412" s="795"/>
      <c r="UWL412" s="680"/>
      <c r="UWM412" s="629"/>
      <c r="UWN412" s="499"/>
      <c r="UWO412" s="795"/>
      <c r="UWP412" s="795"/>
      <c r="UWQ412" s="795"/>
      <c r="UWR412" s="795"/>
      <c r="UWS412" s="680"/>
      <c r="UWT412" s="629"/>
      <c r="UWU412" s="499"/>
      <c r="UWV412" s="795"/>
      <c r="UWW412" s="795"/>
      <c r="UWX412" s="795"/>
      <c r="UWY412" s="795"/>
      <c r="UWZ412" s="680"/>
      <c r="UXA412" s="629"/>
      <c r="UXB412" s="499"/>
      <c r="UXC412" s="795"/>
      <c r="UXD412" s="795"/>
      <c r="UXE412" s="795"/>
      <c r="UXF412" s="795"/>
      <c r="UXG412" s="680"/>
      <c r="UXH412" s="629"/>
      <c r="UXI412" s="499"/>
      <c r="UXJ412" s="795"/>
      <c r="UXK412" s="795"/>
      <c r="UXL412" s="795"/>
      <c r="UXM412" s="795"/>
      <c r="UXN412" s="680"/>
      <c r="UXO412" s="629"/>
      <c r="UXP412" s="499"/>
      <c r="UXQ412" s="795"/>
      <c r="UXR412" s="795"/>
      <c r="UXS412" s="795"/>
      <c r="UXT412" s="795"/>
      <c r="UXU412" s="680"/>
      <c r="UXV412" s="629"/>
      <c r="UXW412" s="499"/>
      <c r="UXX412" s="795"/>
      <c r="UXY412" s="795"/>
      <c r="UXZ412" s="795"/>
      <c r="UYA412" s="795"/>
      <c r="UYB412" s="680"/>
      <c r="UYC412" s="629"/>
      <c r="UYD412" s="499"/>
      <c r="UYE412" s="795"/>
      <c r="UYF412" s="795"/>
      <c r="UYG412" s="795"/>
      <c r="UYH412" s="795"/>
      <c r="UYI412" s="680"/>
      <c r="UYJ412" s="629"/>
      <c r="UYK412" s="499"/>
      <c r="UYL412" s="795"/>
      <c r="UYM412" s="795"/>
      <c r="UYN412" s="795"/>
      <c r="UYO412" s="795"/>
      <c r="UYP412" s="680"/>
      <c r="UYQ412" s="629"/>
      <c r="UYR412" s="499"/>
      <c r="UYS412" s="795"/>
      <c r="UYT412" s="795"/>
      <c r="UYU412" s="795"/>
      <c r="UYV412" s="795"/>
      <c r="UYW412" s="680"/>
      <c r="UYX412" s="629"/>
      <c r="UYY412" s="499"/>
      <c r="UYZ412" s="795"/>
      <c r="UZA412" s="795"/>
      <c r="UZB412" s="795"/>
      <c r="UZC412" s="795"/>
      <c r="UZD412" s="680"/>
      <c r="UZE412" s="629"/>
      <c r="UZF412" s="499"/>
      <c r="UZG412" s="795"/>
      <c r="UZH412" s="795"/>
      <c r="UZI412" s="795"/>
      <c r="UZJ412" s="795"/>
      <c r="UZK412" s="680"/>
      <c r="UZL412" s="629"/>
      <c r="UZM412" s="499"/>
      <c r="UZN412" s="795"/>
      <c r="UZO412" s="795"/>
      <c r="UZP412" s="795"/>
      <c r="UZQ412" s="795"/>
      <c r="UZR412" s="680"/>
      <c r="UZS412" s="629"/>
      <c r="UZT412" s="499"/>
      <c r="UZU412" s="795"/>
      <c r="UZV412" s="795"/>
      <c r="UZW412" s="795"/>
      <c r="UZX412" s="795"/>
      <c r="UZY412" s="680"/>
      <c r="UZZ412" s="629"/>
      <c r="VAA412" s="499"/>
      <c r="VAB412" s="795"/>
      <c r="VAC412" s="795"/>
      <c r="VAD412" s="795"/>
      <c r="VAE412" s="795"/>
      <c r="VAF412" s="680"/>
      <c r="VAG412" s="629"/>
      <c r="VAH412" s="499"/>
      <c r="VAI412" s="795"/>
      <c r="VAJ412" s="795"/>
      <c r="VAK412" s="795"/>
      <c r="VAL412" s="795"/>
      <c r="VAM412" s="680"/>
      <c r="VAN412" s="629"/>
      <c r="VAO412" s="499"/>
      <c r="VAP412" s="795"/>
      <c r="VAQ412" s="795"/>
      <c r="VAR412" s="795"/>
      <c r="VAS412" s="795"/>
      <c r="VAT412" s="680"/>
      <c r="VAU412" s="629"/>
      <c r="VAV412" s="499"/>
      <c r="VAW412" s="795"/>
      <c r="VAX412" s="795"/>
      <c r="VAY412" s="795"/>
      <c r="VAZ412" s="795"/>
      <c r="VBA412" s="680"/>
      <c r="VBB412" s="629"/>
      <c r="VBC412" s="499"/>
      <c r="VBD412" s="795"/>
      <c r="VBE412" s="795"/>
      <c r="VBF412" s="795"/>
      <c r="VBG412" s="795"/>
      <c r="VBH412" s="680"/>
      <c r="VBI412" s="629"/>
      <c r="VBJ412" s="499"/>
      <c r="VBK412" s="795"/>
      <c r="VBL412" s="795"/>
      <c r="VBM412" s="795"/>
      <c r="VBN412" s="795"/>
      <c r="VBO412" s="680"/>
      <c r="VBP412" s="629"/>
      <c r="VBQ412" s="499"/>
      <c r="VBR412" s="795"/>
      <c r="VBS412" s="795"/>
      <c r="VBT412" s="795"/>
      <c r="VBU412" s="795"/>
      <c r="VBV412" s="680"/>
      <c r="VBW412" s="629"/>
      <c r="VBX412" s="499"/>
      <c r="VBY412" s="795"/>
      <c r="VBZ412" s="795"/>
      <c r="VCA412" s="795"/>
      <c r="VCB412" s="795"/>
      <c r="VCC412" s="680"/>
      <c r="VCD412" s="629"/>
      <c r="VCE412" s="499"/>
      <c r="VCF412" s="795"/>
      <c r="VCG412" s="795"/>
      <c r="VCH412" s="795"/>
      <c r="VCI412" s="795"/>
      <c r="VCJ412" s="680"/>
      <c r="VCK412" s="629"/>
      <c r="VCL412" s="499"/>
      <c r="VCM412" s="795"/>
      <c r="VCN412" s="795"/>
      <c r="VCO412" s="795"/>
      <c r="VCP412" s="795"/>
      <c r="VCQ412" s="680"/>
      <c r="VCR412" s="629"/>
      <c r="VCS412" s="499"/>
      <c r="VCT412" s="795"/>
      <c r="VCU412" s="795"/>
      <c r="VCV412" s="795"/>
      <c r="VCW412" s="795"/>
      <c r="VCX412" s="680"/>
      <c r="VCY412" s="629"/>
      <c r="VCZ412" s="499"/>
      <c r="VDA412" s="795"/>
      <c r="VDB412" s="795"/>
      <c r="VDC412" s="795"/>
      <c r="VDD412" s="795"/>
      <c r="VDE412" s="680"/>
      <c r="VDF412" s="629"/>
      <c r="VDG412" s="499"/>
      <c r="VDH412" s="795"/>
      <c r="VDI412" s="795"/>
      <c r="VDJ412" s="795"/>
      <c r="VDK412" s="795"/>
      <c r="VDL412" s="680"/>
      <c r="VDM412" s="629"/>
      <c r="VDN412" s="499"/>
      <c r="VDO412" s="795"/>
      <c r="VDP412" s="795"/>
      <c r="VDQ412" s="795"/>
      <c r="VDR412" s="795"/>
      <c r="VDS412" s="680"/>
      <c r="VDT412" s="629"/>
      <c r="VDU412" s="499"/>
      <c r="VDV412" s="795"/>
      <c r="VDW412" s="795"/>
      <c r="VDX412" s="795"/>
      <c r="VDY412" s="795"/>
      <c r="VDZ412" s="680"/>
      <c r="VEA412" s="629"/>
      <c r="VEB412" s="499"/>
      <c r="VEC412" s="795"/>
      <c r="VED412" s="795"/>
      <c r="VEE412" s="795"/>
      <c r="VEF412" s="795"/>
      <c r="VEG412" s="680"/>
      <c r="VEH412" s="629"/>
      <c r="VEI412" s="499"/>
      <c r="VEJ412" s="795"/>
      <c r="VEK412" s="795"/>
      <c r="VEL412" s="795"/>
      <c r="VEM412" s="795"/>
      <c r="VEN412" s="680"/>
      <c r="VEO412" s="629"/>
      <c r="VEP412" s="499"/>
      <c r="VEQ412" s="795"/>
      <c r="VER412" s="795"/>
      <c r="VES412" s="795"/>
      <c r="VET412" s="795"/>
      <c r="VEU412" s="680"/>
      <c r="VEV412" s="629"/>
      <c r="VEW412" s="499"/>
      <c r="VEX412" s="795"/>
      <c r="VEY412" s="795"/>
      <c r="VEZ412" s="795"/>
      <c r="VFA412" s="795"/>
      <c r="VFB412" s="680"/>
      <c r="VFC412" s="629"/>
      <c r="VFD412" s="499"/>
      <c r="VFE412" s="795"/>
      <c r="VFF412" s="795"/>
      <c r="VFG412" s="795"/>
      <c r="VFH412" s="795"/>
      <c r="VFI412" s="680"/>
      <c r="VFJ412" s="629"/>
      <c r="VFK412" s="499"/>
      <c r="VFL412" s="795"/>
      <c r="VFM412" s="795"/>
      <c r="VFN412" s="795"/>
      <c r="VFO412" s="795"/>
      <c r="VFP412" s="680"/>
      <c r="VFQ412" s="629"/>
      <c r="VFR412" s="499"/>
      <c r="VFS412" s="795"/>
      <c r="VFT412" s="795"/>
      <c r="VFU412" s="795"/>
      <c r="VFV412" s="795"/>
      <c r="VFW412" s="680"/>
      <c r="VFX412" s="629"/>
      <c r="VFY412" s="499"/>
      <c r="VFZ412" s="795"/>
      <c r="VGA412" s="795"/>
      <c r="VGB412" s="795"/>
      <c r="VGC412" s="795"/>
      <c r="VGD412" s="680"/>
      <c r="VGE412" s="629"/>
      <c r="VGF412" s="499"/>
      <c r="VGG412" s="795"/>
      <c r="VGH412" s="795"/>
      <c r="VGI412" s="795"/>
      <c r="VGJ412" s="795"/>
      <c r="VGK412" s="680"/>
      <c r="VGL412" s="629"/>
      <c r="VGM412" s="499"/>
      <c r="VGN412" s="795"/>
      <c r="VGO412" s="795"/>
      <c r="VGP412" s="795"/>
      <c r="VGQ412" s="795"/>
      <c r="VGR412" s="680"/>
      <c r="VGS412" s="629"/>
      <c r="VGT412" s="499"/>
      <c r="VGU412" s="795"/>
      <c r="VGV412" s="795"/>
      <c r="VGW412" s="795"/>
      <c r="VGX412" s="795"/>
      <c r="VGY412" s="680"/>
      <c r="VGZ412" s="629"/>
      <c r="VHA412" s="499"/>
      <c r="VHB412" s="795"/>
      <c r="VHC412" s="795"/>
      <c r="VHD412" s="795"/>
      <c r="VHE412" s="795"/>
      <c r="VHF412" s="680"/>
      <c r="VHG412" s="629"/>
      <c r="VHH412" s="499"/>
      <c r="VHI412" s="795"/>
      <c r="VHJ412" s="795"/>
      <c r="VHK412" s="795"/>
      <c r="VHL412" s="795"/>
      <c r="VHM412" s="680"/>
      <c r="VHN412" s="629"/>
      <c r="VHO412" s="499"/>
      <c r="VHP412" s="795"/>
      <c r="VHQ412" s="795"/>
      <c r="VHR412" s="795"/>
      <c r="VHS412" s="795"/>
      <c r="VHT412" s="680"/>
      <c r="VHU412" s="629"/>
      <c r="VHV412" s="499"/>
      <c r="VHW412" s="795"/>
      <c r="VHX412" s="795"/>
      <c r="VHY412" s="795"/>
      <c r="VHZ412" s="795"/>
      <c r="VIA412" s="680"/>
      <c r="VIB412" s="629"/>
      <c r="VIC412" s="499"/>
      <c r="VID412" s="795"/>
      <c r="VIE412" s="795"/>
      <c r="VIF412" s="795"/>
      <c r="VIG412" s="795"/>
      <c r="VIH412" s="680"/>
      <c r="VII412" s="629"/>
      <c r="VIJ412" s="499"/>
      <c r="VIK412" s="795"/>
      <c r="VIL412" s="795"/>
      <c r="VIM412" s="795"/>
      <c r="VIN412" s="795"/>
      <c r="VIO412" s="680"/>
      <c r="VIP412" s="629"/>
      <c r="VIQ412" s="499"/>
      <c r="VIR412" s="795"/>
      <c r="VIS412" s="795"/>
      <c r="VIT412" s="795"/>
      <c r="VIU412" s="795"/>
      <c r="VIV412" s="680"/>
      <c r="VIW412" s="629"/>
      <c r="VIX412" s="499"/>
      <c r="VIY412" s="795"/>
      <c r="VIZ412" s="795"/>
      <c r="VJA412" s="795"/>
      <c r="VJB412" s="795"/>
      <c r="VJC412" s="680"/>
      <c r="VJD412" s="629"/>
      <c r="VJE412" s="499"/>
      <c r="VJF412" s="795"/>
      <c r="VJG412" s="795"/>
      <c r="VJH412" s="795"/>
      <c r="VJI412" s="795"/>
      <c r="VJJ412" s="680"/>
      <c r="VJK412" s="629"/>
      <c r="VJL412" s="499"/>
      <c r="VJM412" s="795"/>
      <c r="VJN412" s="795"/>
      <c r="VJO412" s="795"/>
      <c r="VJP412" s="795"/>
      <c r="VJQ412" s="680"/>
      <c r="VJR412" s="629"/>
      <c r="VJS412" s="499"/>
      <c r="VJT412" s="795"/>
      <c r="VJU412" s="795"/>
      <c r="VJV412" s="795"/>
      <c r="VJW412" s="795"/>
      <c r="VJX412" s="680"/>
      <c r="VJY412" s="629"/>
      <c r="VJZ412" s="499"/>
      <c r="VKA412" s="795"/>
      <c r="VKB412" s="795"/>
      <c r="VKC412" s="795"/>
      <c r="VKD412" s="795"/>
      <c r="VKE412" s="680"/>
      <c r="VKF412" s="629"/>
      <c r="VKG412" s="499"/>
      <c r="VKH412" s="795"/>
      <c r="VKI412" s="795"/>
      <c r="VKJ412" s="795"/>
      <c r="VKK412" s="795"/>
      <c r="VKL412" s="680"/>
      <c r="VKM412" s="629"/>
      <c r="VKN412" s="499"/>
      <c r="VKO412" s="795"/>
      <c r="VKP412" s="795"/>
      <c r="VKQ412" s="795"/>
      <c r="VKR412" s="795"/>
      <c r="VKS412" s="680"/>
      <c r="VKT412" s="629"/>
      <c r="VKU412" s="499"/>
      <c r="VKV412" s="795"/>
      <c r="VKW412" s="795"/>
      <c r="VKX412" s="795"/>
      <c r="VKY412" s="795"/>
      <c r="VKZ412" s="680"/>
      <c r="VLA412" s="629"/>
      <c r="VLB412" s="499"/>
      <c r="VLC412" s="795"/>
      <c r="VLD412" s="795"/>
      <c r="VLE412" s="795"/>
      <c r="VLF412" s="795"/>
      <c r="VLG412" s="680"/>
      <c r="VLH412" s="629"/>
      <c r="VLI412" s="499"/>
      <c r="VLJ412" s="795"/>
      <c r="VLK412" s="795"/>
      <c r="VLL412" s="795"/>
      <c r="VLM412" s="795"/>
      <c r="VLN412" s="680"/>
      <c r="VLO412" s="629"/>
      <c r="VLP412" s="499"/>
      <c r="VLQ412" s="795"/>
      <c r="VLR412" s="795"/>
      <c r="VLS412" s="795"/>
      <c r="VLT412" s="795"/>
      <c r="VLU412" s="680"/>
      <c r="VLV412" s="629"/>
      <c r="VLW412" s="499"/>
      <c r="VLX412" s="795"/>
      <c r="VLY412" s="795"/>
      <c r="VLZ412" s="795"/>
      <c r="VMA412" s="795"/>
      <c r="VMB412" s="680"/>
      <c r="VMC412" s="629"/>
      <c r="VMD412" s="499"/>
      <c r="VME412" s="795"/>
      <c r="VMF412" s="795"/>
      <c r="VMG412" s="795"/>
      <c r="VMH412" s="795"/>
      <c r="VMI412" s="680"/>
      <c r="VMJ412" s="629"/>
      <c r="VMK412" s="499"/>
      <c r="VML412" s="795"/>
      <c r="VMM412" s="795"/>
      <c r="VMN412" s="795"/>
      <c r="VMO412" s="795"/>
      <c r="VMP412" s="680"/>
      <c r="VMQ412" s="629"/>
      <c r="VMR412" s="499"/>
      <c r="VMS412" s="795"/>
      <c r="VMT412" s="795"/>
      <c r="VMU412" s="795"/>
      <c r="VMV412" s="795"/>
      <c r="VMW412" s="680"/>
      <c r="VMX412" s="629"/>
      <c r="VMY412" s="499"/>
      <c r="VMZ412" s="795"/>
      <c r="VNA412" s="795"/>
      <c r="VNB412" s="795"/>
      <c r="VNC412" s="795"/>
      <c r="VND412" s="680"/>
      <c r="VNE412" s="629"/>
      <c r="VNF412" s="499"/>
      <c r="VNG412" s="795"/>
      <c r="VNH412" s="795"/>
      <c r="VNI412" s="795"/>
      <c r="VNJ412" s="795"/>
      <c r="VNK412" s="680"/>
      <c r="VNL412" s="629"/>
      <c r="VNM412" s="499"/>
      <c r="VNN412" s="795"/>
      <c r="VNO412" s="795"/>
      <c r="VNP412" s="795"/>
      <c r="VNQ412" s="795"/>
      <c r="VNR412" s="680"/>
      <c r="VNS412" s="629"/>
      <c r="VNT412" s="499"/>
      <c r="VNU412" s="795"/>
      <c r="VNV412" s="795"/>
      <c r="VNW412" s="795"/>
      <c r="VNX412" s="795"/>
      <c r="VNY412" s="680"/>
      <c r="VNZ412" s="629"/>
      <c r="VOA412" s="499"/>
      <c r="VOB412" s="795"/>
      <c r="VOC412" s="795"/>
      <c r="VOD412" s="795"/>
      <c r="VOE412" s="795"/>
      <c r="VOF412" s="680"/>
      <c r="VOG412" s="629"/>
      <c r="VOH412" s="499"/>
      <c r="VOI412" s="795"/>
      <c r="VOJ412" s="795"/>
      <c r="VOK412" s="795"/>
      <c r="VOL412" s="795"/>
      <c r="VOM412" s="680"/>
      <c r="VON412" s="629"/>
      <c r="VOO412" s="499"/>
      <c r="VOP412" s="795"/>
      <c r="VOQ412" s="795"/>
      <c r="VOR412" s="795"/>
      <c r="VOS412" s="795"/>
      <c r="VOT412" s="680"/>
      <c r="VOU412" s="629"/>
      <c r="VOV412" s="499"/>
      <c r="VOW412" s="795"/>
      <c r="VOX412" s="795"/>
      <c r="VOY412" s="795"/>
      <c r="VOZ412" s="795"/>
      <c r="VPA412" s="680"/>
      <c r="VPB412" s="629"/>
      <c r="VPC412" s="499"/>
      <c r="VPD412" s="795"/>
      <c r="VPE412" s="795"/>
      <c r="VPF412" s="795"/>
      <c r="VPG412" s="795"/>
      <c r="VPH412" s="680"/>
      <c r="VPI412" s="629"/>
      <c r="VPJ412" s="499"/>
      <c r="VPK412" s="795"/>
      <c r="VPL412" s="795"/>
      <c r="VPM412" s="795"/>
      <c r="VPN412" s="795"/>
      <c r="VPO412" s="680"/>
      <c r="VPP412" s="629"/>
      <c r="VPQ412" s="499"/>
      <c r="VPR412" s="795"/>
      <c r="VPS412" s="795"/>
      <c r="VPT412" s="795"/>
      <c r="VPU412" s="795"/>
      <c r="VPV412" s="680"/>
      <c r="VPW412" s="629"/>
      <c r="VPX412" s="499"/>
      <c r="VPY412" s="795"/>
      <c r="VPZ412" s="795"/>
      <c r="VQA412" s="795"/>
      <c r="VQB412" s="795"/>
      <c r="VQC412" s="680"/>
      <c r="VQD412" s="629"/>
      <c r="VQE412" s="499"/>
      <c r="VQF412" s="795"/>
      <c r="VQG412" s="795"/>
      <c r="VQH412" s="795"/>
      <c r="VQI412" s="795"/>
      <c r="VQJ412" s="680"/>
      <c r="VQK412" s="629"/>
      <c r="VQL412" s="499"/>
      <c r="VQM412" s="795"/>
      <c r="VQN412" s="795"/>
      <c r="VQO412" s="795"/>
      <c r="VQP412" s="795"/>
      <c r="VQQ412" s="680"/>
      <c r="VQR412" s="629"/>
      <c r="VQS412" s="499"/>
      <c r="VQT412" s="795"/>
      <c r="VQU412" s="795"/>
      <c r="VQV412" s="795"/>
      <c r="VQW412" s="795"/>
      <c r="VQX412" s="680"/>
      <c r="VQY412" s="629"/>
      <c r="VQZ412" s="499"/>
      <c r="VRA412" s="795"/>
      <c r="VRB412" s="795"/>
      <c r="VRC412" s="795"/>
      <c r="VRD412" s="795"/>
      <c r="VRE412" s="680"/>
      <c r="VRF412" s="629"/>
      <c r="VRG412" s="499"/>
      <c r="VRH412" s="795"/>
      <c r="VRI412" s="795"/>
      <c r="VRJ412" s="795"/>
      <c r="VRK412" s="795"/>
      <c r="VRL412" s="680"/>
      <c r="VRM412" s="629"/>
      <c r="VRN412" s="499"/>
      <c r="VRO412" s="795"/>
      <c r="VRP412" s="795"/>
      <c r="VRQ412" s="795"/>
      <c r="VRR412" s="795"/>
      <c r="VRS412" s="680"/>
      <c r="VRT412" s="629"/>
      <c r="VRU412" s="499"/>
      <c r="VRV412" s="795"/>
      <c r="VRW412" s="795"/>
      <c r="VRX412" s="795"/>
      <c r="VRY412" s="795"/>
      <c r="VRZ412" s="680"/>
      <c r="VSA412" s="629"/>
      <c r="VSB412" s="499"/>
      <c r="VSC412" s="795"/>
      <c r="VSD412" s="795"/>
      <c r="VSE412" s="795"/>
      <c r="VSF412" s="795"/>
      <c r="VSG412" s="680"/>
      <c r="VSH412" s="629"/>
      <c r="VSI412" s="499"/>
      <c r="VSJ412" s="795"/>
      <c r="VSK412" s="795"/>
      <c r="VSL412" s="795"/>
      <c r="VSM412" s="795"/>
      <c r="VSN412" s="680"/>
      <c r="VSO412" s="629"/>
      <c r="VSP412" s="499"/>
      <c r="VSQ412" s="795"/>
      <c r="VSR412" s="795"/>
      <c r="VSS412" s="795"/>
      <c r="VST412" s="795"/>
      <c r="VSU412" s="680"/>
      <c r="VSV412" s="629"/>
      <c r="VSW412" s="499"/>
      <c r="VSX412" s="795"/>
      <c r="VSY412" s="795"/>
      <c r="VSZ412" s="795"/>
      <c r="VTA412" s="795"/>
      <c r="VTB412" s="680"/>
      <c r="VTC412" s="629"/>
      <c r="VTD412" s="499"/>
      <c r="VTE412" s="795"/>
      <c r="VTF412" s="795"/>
      <c r="VTG412" s="795"/>
      <c r="VTH412" s="795"/>
      <c r="VTI412" s="680"/>
      <c r="VTJ412" s="629"/>
      <c r="VTK412" s="499"/>
      <c r="VTL412" s="795"/>
      <c r="VTM412" s="795"/>
      <c r="VTN412" s="795"/>
      <c r="VTO412" s="795"/>
      <c r="VTP412" s="680"/>
      <c r="VTQ412" s="629"/>
      <c r="VTR412" s="499"/>
      <c r="VTS412" s="795"/>
      <c r="VTT412" s="795"/>
      <c r="VTU412" s="795"/>
      <c r="VTV412" s="795"/>
      <c r="VTW412" s="680"/>
      <c r="VTX412" s="629"/>
      <c r="VTY412" s="499"/>
      <c r="VTZ412" s="795"/>
      <c r="VUA412" s="795"/>
      <c r="VUB412" s="795"/>
      <c r="VUC412" s="795"/>
      <c r="VUD412" s="680"/>
      <c r="VUE412" s="629"/>
      <c r="VUF412" s="499"/>
      <c r="VUG412" s="795"/>
      <c r="VUH412" s="795"/>
      <c r="VUI412" s="795"/>
      <c r="VUJ412" s="795"/>
      <c r="VUK412" s="680"/>
      <c r="VUL412" s="629"/>
      <c r="VUM412" s="499"/>
      <c r="VUN412" s="795"/>
      <c r="VUO412" s="795"/>
      <c r="VUP412" s="795"/>
      <c r="VUQ412" s="795"/>
      <c r="VUR412" s="680"/>
      <c r="VUS412" s="629"/>
      <c r="VUT412" s="499"/>
      <c r="VUU412" s="795"/>
      <c r="VUV412" s="795"/>
      <c r="VUW412" s="795"/>
      <c r="VUX412" s="795"/>
      <c r="VUY412" s="680"/>
      <c r="VUZ412" s="629"/>
      <c r="VVA412" s="499"/>
      <c r="VVB412" s="795"/>
      <c r="VVC412" s="795"/>
      <c r="VVD412" s="795"/>
      <c r="VVE412" s="795"/>
      <c r="VVF412" s="680"/>
      <c r="VVG412" s="629"/>
      <c r="VVH412" s="499"/>
      <c r="VVI412" s="795"/>
      <c r="VVJ412" s="795"/>
      <c r="VVK412" s="795"/>
      <c r="VVL412" s="795"/>
      <c r="VVM412" s="680"/>
      <c r="VVN412" s="629"/>
      <c r="VVO412" s="499"/>
      <c r="VVP412" s="795"/>
      <c r="VVQ412" s="795"/>
      <c r="VVR412" s="795"/>
      <c r="VVS412" s="795"/>
      <c r="VVT412" s="680"/>
      <c r="VVU412" s="629"/>
      <c r="VVV412" s="499"/>
      <c r="VVW412" s="795"/>
      <c r="VVX412" s="795"/>
      <c r="VVY412" s="795"/>
      <c r="VVZ412" s="795"/>
      <c r="VWA412" s="680"/>
      <c r="VWB412" s="629"/>
      <c r="VWC412" s="499"/>
      <c r="VWD412" s="795"/>
      <c r="VWE412" s="795"/>
      <c r="VWF412" s="795"/>
      <c r="VWG412" s="795"/>
      <c r="VWH412" s="680"/>
      <c r="VWI412" s="629"/>
      <c r="VWJ412" s="499"/>
      <c r="VWK412" s="795"/>
      <c r="VWL412" s="795"/>
      <c r="VWM412" s="795"/>
      <c r="VWN412" s="795"/>
      <c r="VWO412" s="680"/>
      <c r="VWP412" s="629"/>
      <c r="VWQ412" s="499"/>
      <c r="VWR412" s="795"/>
      <c r="VWS412" s="795"/>
      <c r="VWT412" s="795"/>
      <c r="VWU412" s="795"/>
      <c r="VWV412" s="680"/>
      <c r="VWW412" s="629"/>
      <c r="VWX412" s="499"/>
      <c r="VWY412" s="795"/>
      <c r="VWZ412" s="795"/>
      <c r="VXA412" s="795"/>
      <c r="VXB412" s="795"/>
      <c r="VXC412" s="680"/>
      <c r="VXD412" s="629"/>
      <c r="VXE412" s="499"/>
      <c r="VXF412" s="795"/>
      <c r="VXG412" s="795"/>
      <c r="VXH412" s="795"/>
      <c r="VXI412" s="795"/>
      <c r="VXJ412" s="680"/>
      <c r="VXK412" s="629"/>
      <c r="VXL412" s="499"/>
      <c r="VXM412" s="795"/>
      <c r="VXN412" s="795"/>
      <c r="VXO412" s="795"/>
      <c r="VXP412" s="795"/>
      <c r="VXQ412" s="680"/>
      <c r="VXR412" s="629"/>
      <c r="VXS412" s="499"/>
      <c r="VXT412" s="795"/>
      <c r="VXU412" s="795"/>
      <c r="VXV412" s="795"/>
      <c r="VXW412" s="795"/>
      <c r="VXX412" s="680"/>
      <c r="VXY412" s="629"/>
      <c r="VXZ412" s="499"/>
      <c r="VYA412" s="795"/>
      <c r="VYB412" s="795"/>
      <c r="VYC412" s="795"/>
      <c r="VYD412" s="795"/>
      <c r="VYE412" s="680"/>
      <c r="VYF412" s="629"/>
      <c r="VYG412" s="499"/>
      <c r="VYH412" s="795"/>
      <c r="VYI412" s="795"/>
      <c r="VYJ412" s="795"/>
      <c r="VYK412" s="795"/>
      <c r="VYL412" s="680"/>
      <c r="VYM412" s="629"/>
      <c r="VYN412" s="499"/>
      <c r="VYO412" s="795"/>
      <c r="VYP412" s="795"/>
      <c r="VYQ412" s="795"/>
      <c r="VYR412" s="795"/>
      <c r="VYS412" s="680"/>
      <c r="VYT412" s="629"/>
      <c r="VYU412" s="499"/>
      <c r="VYV412" s="795"/>
      <c r="VYW412" s="795"/>
      <c r="VYX412" s="795"/>
      <c r="VYY412" s="795"/>
      <c r="VYZ412" s="680"/>
      <c r="VZA412" s="629"/>
      <c r="VZB412" s="499"/>
      <c r="VZC412" s="795"/>
      <c r="VZD412" s="795"/>
      <c r="VZE412" s="795"/>
      <c r="VZF412" s="795"/>
      <c r="VZG412" s="680"/>
      <c r="VZH412" s="629"/>
      <c r="VZI412" s="499"/>
      <c r="VZJ412" s="795"/>
      <c r="VZK412" s="795"/>
      <c r="VZL412" s="795"/>
      <c r="VZM412" s="795"/>
      <c r="VZN412" s="680"/>
      <c r="VZO412" s="629"/>
      <c r="VZP412" s="499"/>
      <c r="VZQ412" s="795"/>
      <c r="VZR412" s="795"/>
      <c r="VZS412" s="795"/>
      <c r="VZT412" s="795"/>
      <c r="VZU412" s="680"/>
      <c r="VZV412" s="629"/>
      <c r="VZW412" s="499"/>
      <c r="VZX412" s="795"/>
      <c r="VZY412" s="795"/>
      <c r="VZZ412" s="795"/>
      <c r="WAA412" s="795"/>
      <c r="WAB412" s="680"/>
      <c r="WAC412" s="629"/>
      <c r="WAD412" s="499"/>
      <c r="WAE412" s="795"/>
      <c r="WAF412" s="795"/>
      <c r="WAG412" s="795"/>
      <c r="WAH412" s="795"/>
      <c r="WAI412" s="680"/>
      <c r="WAJ412" s="629"/>
      <c r="WAK412" s="499"/>
      <c r="WAL412" s="795"/>
      <c r="WAM412" s="795"/>
      <c r="WAN412" s="795"/>
      <c r="WAO412" s="795"/>
      <c r="WAP412" s="680"/>
      <c r="WAQ412" s="629"/>
      <c r="WAR412" s="499"/>
      <c r="WAS412" s="795"/>
      <c r="WAT412" s="795"/>
      <c r="WAU412" s="795"/>
      <c r="WAV412" s="795"/>
      <c r="WAW412" s="680"/>
      <c r="WAX412" s="629"/>
      <c r="WAY412" s="499"/>
      <c r="WAZ412" s="795"/>
      <c r="WBA412" s="795"/>
      <c r="WBB412" s="795"/>
      <c r="WBC412" s="795"/>
      <c r="WBD412" s="680"/>
      <c r="WBE412" s="629"/>
      <c r="WBF412" s="499"/>
      <c r="WBG412" s="795"/>
      <c r="WBH412" s="795"/>
      <c r="WBI412" s="795"/>
      <c r="WBJ412" s="795"/>
      <c r="WBK412" s="680"/>
      <c r="WBL412" s="629"/>
      <c r="WBM412" s="499"/>
      <c r="WBN412" s="795"/>
      <c r="WBO412" s="795"/>
      <c r="WBP412" s="795"/>
      <c r="WBQ412" s="795"/>
      <c r="WBR412" s="680"/>
      <c r="WBS412" s="629"/>
      <c r="WBT412" s="499"/>
      <c r="WBU412" s="795"/>
      <c r="WBV412" s="795"/>
      <c r="WBW412" s="795"/>
      <c r="WBX412" s="795"/>
      <c r="WBY412" s="680"/>
      <c r="WBZ412" s="629"/>
      <c r="WCA412" s="499"/>
      <c r="WCB412" s="795"/>
      <c r="WCC412" s="795"/>
      <c r="WCD412" s="795"/>
      <c r="WCE412" s="795"/>
      <c r="WCF412" s="680"/>
      <c r="WCG412" s="629"/>
      <c r="WCH412" s="499"/>
      <c r="WCI412" s="795"/>
      <c r="WCJ412" s="795"/>
      <c r="WCK412" s="795"/>
      <c r="WCL412" s="795"/>
      <c r="WCM412" s="680"/>
      <c r="WCN412" s="629"/>
      <c r="WCO412" s="499"/>
      <c r="WCP412" s="795"/>
      <c r="WCQ412" s="795"/>
      <c r="WCR412" s="795"/>
      <c r="WCS412" s="795"/>
      <c r="WCT412" s="680"/>
      <c r="WCU412" s="629"/>
      <c r="WCV412" s="499"/>
      <c r="WCW412" s="795"/>
      <c r="WCX412" s="795"/>
      <c r="WCY412" s="795"/>
      <c r="WCZ412" s="795"/>
      <c r="WDA412" s="680"/>
      <c r="WDB412" s="629"/>
      <c r="WDC412" s="499"/>
      <c r="WDD412" s="795"/>
      <c r="WDE412" s="795"/>
      <c r="WDF412" s="795"/>
      <c r="WDG412" s="795"/>
      <c r="WDH412" s="680"/>
      <c r="WDI412" s="629"/>
      <c r="WDJ412" s="499"/>
      <c r="WDK412" s="795"/>
      <c r="WDL412" s="795"/>
      <c r="WDM412" s="795"/>
      <c r="WDN412" s="795"/>
      <c r="WDO412" s="680"/>
      <c r="WDP412" s="629"/>
      <c r="WDQ412" s="499"/>
      <c r="WDR412" s="795"/>
      <c r="WDS412" s="795"/>
      <c r="WDT412" s="795"/>
      <c r="WDU412" s="795"/>
      <c r="WDV412" s="680"/>
      <c r="WDW412" s="629"/>
      <c r="WDX412" s="499"/>
      <c r="WDY412" s="795"/>
      <c r="WDZ412" s="795"/>
      <c r="WEA412" s="795"/>
      <c r="WEB412" s="795"/>
      <c r="WEC412" s="680"/>
      <c r="WED412" s="629"/>
      <c r="WEE412" s="499"/>
      <c r="WEF412" s="795"/>
      <c r="WEG412" s="795"/>
      <c r="WEH412" s="795"/>
      <c r="WEI412" s="795"/>
      <c r="WEJ412" s="680"/>
      <c r="WEK412" s="629"/>
      <c r="WEL412" s="499"/>
      <c r="WEM412" s="795"/>
      <c r="WEN412" s="795"/>
      <c r="WEO412" s="795"/>
      <c r="WEP412" s="795"/>
      <c r="WEQ412" s="680"/>
      <c r="WER412" s="629"/>
      <c r="WES412" s="499"/>
      <c r="WET412" s="795"/>
      <c r="WEU412" s="795"/>
      <c r="WEV412" s="795"/>
      <c r="WEW412" s="795"/>
      <c r="WEX412" s="680"/>
      <c r="WEY412" s="629"/>
      <c r="WEZ412" s="499"/>
      <c r="WFA412" s="795"/>
      <c r="WFB412" s="795"/>
      <c r="WFC412" s="795"/>
      <c r="WFD412" s="795"/>
      <c r="WFE412" s="680"/>
      <c r="WFF412" s="629"/>
      <c r="WFG412" s="499"/>
      <c r="WFH412" s="795"/>
      <c r="WFI412" s="795"/>
      <c r="WFJ412" s="795"/>
      <c r="WFK412" s="795"/>
      <c r="WFL412" s="680"/>
      <c r="WFM412" s="629"/>
      <c r="WFN412" s="499"/>
      <c r="WFO412" s="795"/>
      <c r="WFP412" s="795"/>
      <c r="WFQ412" s="795"/>
      <c r="WFR412" s="795"/>
      <c r="WFS412" s="680"/>
      <c r="WFT412" s="629"/>
      <c r="WFU412" s="499"/>
      <c r="WFV412" s="795"/>
      <c r="WFW412" s="795"/>
      <c r="WFX412" s="795"/>
      <c r="WFY412" s="795"/>
      <c r="WFZ412" s="680"/>
      <c r="WGA412" s="629"/>
      <c r="WGB412" s="499"/>
      <c r="WGC412" s="795"/>
      <c r="WGD412" s="795"/>
      <c r="WGE412" s="795"/>
      <c r="WGF412" s="795"/>
      <c r="WGG412" s="680"/>
      <c r="WGH412" s="629"/>
      <c r="WGI412" s="499"/>
      <c r="WGJ412" s="795"/>
      <c r="WGK412" s="795"/>
      <c r="WGL412" s="795"/>
      <c r="WGM412" s="795"/>
      <c r="WGN412" s="680"/>
      <c r="WGO412" s="629"/>
      <c r="WGP412" s="499"/>
      <c r="WGQ412" s="795"/>
      <c r="WGR412" s="795"/>
      <c r="WGS412" s="795"/>
      <c r="WGT412" s="795"/>
      <c r="WGU412" s="680"/>
      <c r="WGV412" s="629"/>
      <c r="WGW412" s="499"/>
      <c r="WGX412" s="795"/>
      <c r="WGY412" s="795"/>
      <c r="WGZ412" s="795"/>
      <c r="WHA412" s="795"/>
      <c r="WHB412" s="680"/>
      <c r="WHC412" s="629"/>
      <c r="WHD412" s="499"/>
      <c r="WHE412" s="795"/>
      <c r="WHF412" s="795"/>
      <c r="WHG412" s="795"/>
      <c r="WHH412" s="795"/>
      <c r="WHI412" s="680"/>
      <c r="WHJ412" s="629"/>
      <c r="WHK412" s="499"/>
      <c r="WHL412" s="795"/>
      <c r="WHM412" s="795"/>
      <c r="WHN412" s="795"/>
      <c r="WHO412" s="795"/>
      <c r="WHP412" s="680"/>
      <c r="WHQ412" s="629"/>
      <c r="WHR412" s="499"/>
      <c r="WHS412" s="795"/>
      <c r="WHT412" s="795"/>
      <c r="WHU412" s="795"/>
      <c r="WHV412" s="795"/>
      <c r="WHW412" s="680"/>
      <c r="WHX412" s="629"/>
      <c r="WHY412" s="499"/>
      <c r="WHZ412" s="795"/>
      <c r="WIA412" s="795"/>
      <c r="WIB412" s="795"/>
      <c r="WIC412" s="795"/>
      <c r="WID412" s="680"/>
      <c r="WIE412" s="629"/>
      <c r="WIF412" s="499"/>
      <c r="WIG412" s="795"/>
      <c r="WIH412" s="795"/>
      <c r="WII412" s="795"/>
      <c r="WIJ412" s="795"/>
      <c r="WIK412" s="680"/>
      <c r="WIL412" s="629"/>
      <c r="WIM412" s="499"/>
      <c r="WIN412" s="795"/>
      <c r="WIO412" s="795"/>
      <c r="WIP412" s="795"/>
      <c r="WIQ412" s="795"/>
      <c r="WIR412" s="680"/>
      <c r="WIS412" s="629"/>
      <c r="WIT412" s="499"/>
      <c r="WIU412" s="795"/>
      <c r="WIV412" s="795"/>
      <c r="WIW412" s="795"/>
      <c r="WIX412" s="795"/>
      <c r="WIY412" s="680"/>
      <c r="WIZ412" s="629"/>
      <c r="WJA412" s="499"/>
      <c r="WJB412" s="795"/>
      <c r="WJC412" s="795"/>
      <c r="WJD412" s="795"/>
      <c r="WJE412" s="795"/>
      <c r="WJF412" s="680"/>
      <c r="WJG412" s="629"/>
      <c r="WJH412" s="499"/>
      <c r="WJI412" s="795"/>
      <c r="WJJ412" s="795"/>
      <c r="WJK412" s="795"/>
      <c r="WJL412" s="795"/>
      <c r="WJM412" s="680"/>
      <c r="WJN412" s="629"/>
      <c r="WJO412" s="499"/>
      <c r="WJP412" s="795"/>
      <c r="WJQ412" s="795"/>
      <c r="WJR412" s="795"/>
      <c r="WJS412" s="795"/>
      <c r="WJT412" s="680"/>
      <c r="WJU412" s="629"/>
      <c r="WJV412" s="499"/>
      <c r="WJW412" s="795"/>
      <c r="WJX412" s="795"/>
      <c r="WJY412" s="795"/>
      <c r="WJZ412" s="795"/>
      <c r="WKA412" s="680"/>
      <c r="WKB412" s="629"/>
      <c r="WKC412" s="499"/>
      <c r="WKD412" s="795"/>
      <c r="WKE412" s="795"/>
      <c r="WKF412" s="795"/>
      <c r="WKG412" s="795"/>
      <c r="WKH412" s="680"/>
      <c r="WKI412" s="629"/>
      <c r="WKJ412" s="499"/>
      <c r="WKK412" s="795"/>
      <c r="WKL412" s="795"/>
      <c r="WKM412" s="795"/>
      <c r="WKN412" s="795"/>
      <c r="WKO412" s="680"/>
      <c r="WKP412" s="629"/>
      <c r="WKQ412" s="499"/>
      <c r="WKR412" s="795"/>
      <c r="WKS412" s="795"/>
      <c r="WKT412" s="795"/>
      <c r="WKU412" s="795"/>
      <c r="WKV412" s="680"/>
      <c r="WKW412" s="629"/>
      <c r="WKX412" s="499"/>
      <c r="WKY412" s="795"/>
      <c r="WKZ412" s="795"/>
      <c r="WLA412" s="795"/>
      <c r="WLB412" s="795"/>
      <c r="WLC412" s="680"/>
      <c r="WLD412" s="629"/>
      <c r="WLE412" s="499"/>
      <c r="WLF412" s="795"/>
      <c r="WLG412" s="795"/>
      <c r="WLH412" s="795"/>
      <c r="WLI412" s="795"/>
      <c r="WLJ412" s="680"/>
      <c r="WLK412" s="629"/>
      <c r="WLL412" s="499"/>
      <c r="WLM412" s="795"/>
      <c r="WLN412" s="795"/>
      <c r="WLO412" s="795"/>
      <c r="WLP412" s="795"/>
      <c r="WLQ412" s="680"/>
      <c r="WLR412" s="629"/>
      <c r="WLS412" s="499"/>
      <c r="WLT412" s="795"/>
      <c r="WLU412" s="795"/>
      <c r="WLV412" s="795"/>
      <c r="WLW412" s="795"/>
      <c r="WLX412" s="680"/>
      <c r="WLY412" s="629"/>
      <c r="WLZ412" s="499"/>
      <c r="WMA412" s="795"/>
      <c r="WMB412" s="795"/>
      <c r="WMC412" s="795"/>
      <c r="WMD412" s="795"/>
      <c r="WME412" s="680"/>
      <c r="WMF412" s="629"/>
      <c r="WMG412" s="499"/>
      <c r="WMH412" s="795"/>
      <c r="WMI412" s="795"/>
      <c r="WMJ412" s="795"/>
      <c r="WMK412" s="795"/>
      <c r="WML412" s="680"/>
      <c r="WMM412" s="629"/>
      <c r="WMN412" s="499"/>
      <c r="WMO412" s="795"/>
      <c r="WMP412" s="795"/>
      <c r="WMQ412" s="795"/>
      <c r="WMR412" s="795"/>
      <c r="WMS412" s="680"/>
      <c r="WMT412" s="629"/>
      <c r="WMU412" s="499"/>
      <c r="WMV412" s="795"/>
      <c r="WMW412" s="795"/>
      <c r="WMX412" s="795"/>
      <c r="WMY412" s="795"/>
      <c r="WMZ412" s="680"/>
      <c r="WNA412" s="629"/>
      <c r="WNB412" s="499"/>
      <c r="WNC412" s="795"/>
      <c r="WND412" s="795"/>
      <c r="WNE412" s="795"/>
      <c r="WNF412" s="795"/>
      <c r="WNG412" s="680"/>
      <c r="WNH412" s="629"/>
      <c r="WNI412" s="499"/>
      <c r="WNJ412" s="795"/>
      <c r="WNK412" s="795"/>
      <c r="WNL412" s="795"/>
      <c r="WNM412" s="795"/>
      <c r="WNN412" s="680"/>
      <c r="WNO412" s="629"/>
      <c r="WNP412" s="499"/>
      <c r="WNQ412" s="795"/>
      <c r="WNR412" s="795"/>
      <c r="WNS412" s="795"/>
      <c r="WNT412" s="795"/>
      <c r="WNU412" s="680"/>
      <c r="WNV412" s="629"/>
      <c r="WNW412" s="499"/>
      <c r="WNX412" s="795"/>
      <c r="WNY412" s="795"/>
      <c r="WNZ412" s="795"/>
      <c r="WOA412" s="795"/>
      <c r="WOB412" s="680"/>
      <c r="WOC412" s="629"/>
      <c r="WOD412" s="499"/>
      <c r="WOE412" s="795"/>
      <c r="WOF412" s="795"/>
      <c r="WOG412" s="795"/>
      <c r="WOH412" s="795"/>
      <c r="WOI412" s="680"/>
      <c r="WOJ412" s="629"/>
      <c r="WOK412" s="499"/>
      <c r="WOL412" s="795"/>
      <c r="WOM412" s="795"/>
      <c r="WON412" s="795"/>
      <c r="WOO412" s="795"/>
      <c r="WOP412" s="680"/>
      <c r="WOQ412" s="629"/>
      <c r="WOR412" s="499"/>
      <c r="WOS412" s="795"/>
      <c r="WOT412" s="795"/>
      <c r="WOU412" s="795"/>
      <c r="WOV412" s="795"/>
      <c r="WOW412" s="680"/>
      <c r="WOX412" s="629"/>
      <c r="WOY412" s="499"/>
      <c r="WOZ412" s="795"/>
      <c r="WPA412" s="795"/>
      <c r="WPB412" s="795"/>
      <c r="WPC412" s="795"/>
      <c r="WPD412" s="680"/>
      <c r="WPE412" s="629"/>
      <c r="WPF412" s="499"/>
      <c r="WPG412" s="795"/>
      <c r="WPH412" s="795"/>
      <c r="WPI412" s="795"/>
      <c r="WPJ412" s="795"/>
      <c r="WPK412" s="680"/>
      <c r="WPL412" s="629"/>
      <c r="WPM412" s="499"/>
      <c r="WPN412" s="795"/>
      <c r="WPO412" s="795"/>
      <c r="WPP412" s="795"/>
      <c r="WPQ412" s="795"/>
      <c r="WPR412" s="680"/>
      <c r="WPS412" s="629"/>
      <c r="WPT412" s="499"/>
      <c r="WPU412" s="795"/>
      <c r="WPV412" s="795"/>
      <c r="WPW412" s="795"/>
      <c r="WPX412" s="795"/>
      <c r="WPY412" s="680"/>
      <c r="WPZ412" s="629"/>
      <c r="WQA412" s="499"/>
      <c r="WQB412" s="795"/>
      <c r="WQC412" s="795"/>
      <c r="WQD412" s="795"/>
      <c r="WQE412" s="795"/>
      <c r="WQF412" s="680"/>
      <c r="WQG412" s="629"/>
      <c r="WQH412" s="499"/>
      <c r="WQI412" s="795"/>
      <c r="WQJ412" s="795"/>
      <c r="WQK412" s="795"/>
      <c r="WQL412" s="795"/>
      <c r="WQM412" s="680"/>
      <c r="WQN412" s="629"/>
      <c r="WQO412" s="499"/>
      <c r="WQP412" s="795"/>
      <c r="WQQ412" s="795"/>
      <c r="WQR412" s="795"/>
      <c r="WQS412" s="795"/>
      <c r="WQT412" s="680"/>
      <c r="WQU412" s="629"/>
      <c r="WQV412" s="499"/>
      <c r="WQW412" s="795"/>
      <c r="WQX412" s="795"/>
      <c r="WQY412" s="795"/>
      <c r="WQZ412" s="795"/>
      <c r="WRA412" s="680"/>
      <c r="WRB412" s="629"/>
      <c r="WRC412" s="499"/>
      <c r="WRD412" s="795"/>
      <c r="WRE412" s="795"/>
      <c r="WRF412" s="795"/>
      <c r="WRG412" s="795"/>
      <c r="WRH412" s="680"/>
      <c r="WRI412" s="629"/>
      <c r="WRJ412" s="499"/>
      <c r="WRK412" s="795"/>
      <c r="WRL412" s="795"/>
      <c r="WRM412" s="795"/>
      <c r="WRN412" s="795"/>
      <c r="WRO412" s="680"/>
      <c r="WRP412" s="629"/>
      <c r="WRQ412" s="499"/>
      <c r="WRR412" s="795"/>
      <c r="WRS412" s="795"/>
      <c r="WRT412" s="795"/>
      <c r="WRU412" s="795"/>
      <c r="WRV412" s="680"/>
      <c r="WRW412" s="629"/>
      <c r="WRX412" s="499"/>
      <c r="WRY412" s="795"/>
      <c r="WRZ412" s="795"/>
      <c r="WSA412" s="795"/>
      <c r="WSB412" s="795"/>
      <c r="WSC412" s="680"/>
      <c r="WSD412" s="629"/>
      <c r="WSE412" s="499"/>
      <c r="WSF412" s="795"/>
      <c r="WSG412" s="795"/>
      <c r="WSH412" s="795"/>
      <c r="WSI412" s="795"/>
      <c r="WSJ412" s="680"/>
      <c r="WSK412" s="629"/>
      <c r="WSL412" s="499"/>
      <c r="WSM412" s="795"/>
      <c r="WSN412" s="795"/>
      <c r="WSO412" s="795"/>
      <c r="WSP412" s="795"/>
      <c r="WSQ412" s="680"/>
      <c r="WSR412" s="629"/>
      <c r="WSS412" s="499"/>
      <c r="WST412" s="795"/>
      <c r="WSU412" s="795"/>
      <c r="WSV412" s="795"/>
      <c r="WSW412" s="795"/>
      <c r="WSX412" s="680"/>
      <c r="WSY412" s="629"/>
      <c r="WSZ412" s="499"/>
      <c r="WTA412" s="795"/>
      <c r="WTB412" s="795"/>
      <c r="WTC412" s="795"/>
      <c r="WTD412" s="795"/>
      <c r="WTE412" s="680"/>
      <c r="WTF412" s="629"/>
      <c r="WTG412" s="499"/>
      <c r="WTH412" s="795"/>
      <c r="WTI412" s="795"/>
      <c r="WTJ412" s="795"/>
      <c r="WTK412" s="795"/>
      <c r="WTL412" s="680"/>
      <c r="WTM412" s="629"/>
      <c r="WTN412" s="499"/>
      <c r="WTO412" s="795"/>
      <c r="WTP412" s="795"/>
      <c r="WTQ412" s="795"/>
      <c r="WTR412" s="795"/>
      <c r="WTS412" s="680"/>
      <c r="WTT412" s="629"/>
      <c r="WTU412" s="499"/>
      <c r="WTV412" s="795"/>
      <c r="WTW412" s="795"/>
      <c r="WTX412" s="795"/>
      <c r="WTY412" s="795"/>
      <c r="WTZ412" s="680"/>
      <c r="WUA412" s="629"/>
      <c r="WUB412" s="499"/>
      <c r="WUC412" s="795"/>
      <c r="WUD412" s="795"/>
      <c r="WUE412" s="795"/>
      <c r="WUF412" s="795"/>
      <c r="WUG412" s="680"/>
      <c r="WUH412" s="629"/>
      <c r="WUI412" s="499"/>
      <c r="WUJ412" s="795"/>
      <c r="WUK412" s="795"/>
      <c r="WUL412" s="795"/>
      <c r="WUM412" s="795"/>
      <c r="WUN412" s="680"/>
      <c r="WUO412" s="629"/>
      <c r="WUP412" s="499"/>
      <c r="WUQ412" s="795"/>
      <c r="WUR412" s="795"/>
      <c r="WUS412" s="795"/>
      <c r="WUT412" s="795"/>
      <c r="WUU412" s="680"/>
      <c r="WUV412" s="629"/>
      <c r="WUW412" s="499"/>
      <c r="WUX412" s="795"/>
      <c r="WUY412" s="795"/>
      <c r="WUZ412" s="795"/>
      <c r="WVA412" s="795"/>
      <c r="WVB412" s="680"/>
      <c r="WVC412" s="629"/>
      <c r="WVD412" s="499"/>
      <c r="WVE412" s="795"/>
      <c r="WVF412" s="795"/>
      <c r="WVG412" s="795"/>
      <c r="WVH412" s="795"/>
      <c r="WVI412" s="680"/>
      <c r="WVJ412" s="629"/>
      <c r="WVK412" s="499"/>
      <c r="WVL412" s="795"/>
      <c r="WVM412" s="795"/>
      <c r="WVN412" s="795"/>
      <c r="WVO412" s="795"/>
      <c r="WVP412" s="680"/>
      <c r="WVQ412" s="629"/>
      <c r="WVR412" s="499"/>
      <c r="WVS412" s="795"/>
      <c r="WVT412" s="795"/>
      <c r="WVU412" s="795"/>
      <c r="WVV412" s="795"/>
      <c r="WVW412" s="680"/>
      <c r="WVX412" s="629"/>
      <c r="WVY412" s="499"/>
      <c r="WVZ412" s="795"/>
      <c r="WWA412" s="795"/>
      <c r="WWB412" s="795"/>
      <c r="WWC412" s="795"/>
      <c r="WWD412" s="680"/>
      <c r="WWE412" s="629"/>
      <c r="WWF412" s="499"/>
      <c r="WWG412" s="795"/>
      <c r="WWH412" s="795"/>
      <c r="WWI412" s="795"/>
      <c r="WWJ412" s="795"/>
      <c r="WWK412" s="680"/>
      <c r="WWL412" s="629"/>
      <c r="WWM412" s="499"/>
      <c r="WWN412" s="795"/>
      <c r="WWO412" s="795"/>
      <c r="WWP412" s="795"/>
      <c r="WWQ412" s="795"/>
      <c r="WWR412" s="680"/>
      <c r="WWS412" s="629"/>
      <c r="WWT412" s="499"/>
      <c r="WWU412" s="795"/>
      <c r="WWV412" s="795"/>
      <c r="WWW412" s="795"/>
      <c r="WWX412" s="795"/>
      <c r="WWY412" s="680"/>
      <c r="WWZ412" s="629"/>
      <c r="WXA412" s="499"/>
      <c r="WXB412" s="795"/>
      <c r="WXC412" s="795"/>
      <c r="WXD412" s="795"/>
      <c r="WXE412" s="795"/>
      <c r="WXF412" s="680"/>
      <c r="WXG412" s="629"/>
      <c r="WXH412" s="499"/>
      <c r="WXI412" s="795"/>
      <c r="WXJ412" s="795"/>
      <c r="WXK412" s="795"/>
      <c r="WXL412" s="795"/>
      <c r="WXM412" s="680"/>
      <c r="WXN412" s="629"/>
      <c r="WXO412" s="499"/>
      <c r="WXP412" s="795"/>
      <c r="WXQ412" s="795"/>
      <c r="WXR412" s="795"/>
      <c r="WXS412" s="795"/>
      <c r="WXT412" s="680"/>
      <c r="WXU412" s="629"/>
      <c r="WXV412" s="499"/>
      <c r="WXW412" s="795"/>
      <c r="WXX412" s="795"/>
      <c r="WXY412" s="795"/>
      <c r="WXZ412" s="795"/>
      <c r="WYA412" s="680"/>
      <c r="WYB412" s="629"/>
      <c r="WYC412" s="499"/>
      <c r="WYD412" s="795"/>
      <c r="WYE412" s="795"/>
      <c r="WYF412" s="795"/>
      <c r="WYG412" s="795"/>
      <c r="WYH412" s="680"/>
      <c r="WYI412" s="629"/>
      <c r="WYJ412" s="499"/>
      <c r="WYK412" s="795"/>
      <c r="WYL412" s="795"/>
      <c r="WYM412" s="795"/>
      <c r="WYN412" s="795"/>
      <c r="WYO412" s="680"/>
      <c r="WYP412" s="629"/>
      <c r="WYQ412" s="499"/>
      <c r="WYR412" s="795"/>
      <c r="WYS412" s="795"/>
      <c r="WYT412" s="795"/>
      <c r="WYU412" s="795"/>
      <c r="WYV412" s="680"/>
      <c r="WYW412" s="629"/>
      <c r="WYX412" s="499"/>
      <c r="WYY412" s="795"/>
      <c r="WYZ412" s="795"/>
      <c r="WZA412" s="795"/>
      <c r="WZB412" s="795"/>
      <c r="WZC412" s="680"/>
      <c r="WZD412" s="629"/>
      <c r="WZE412" s="499"/>
      <c r="WZF412" s="795"/>
      <c r="WZG412" s="795"/>
      <c r="WZH412" s="795"/>
      <c r="WZI412" s="795"/>
      <c r="WZJ412" s="680"/>
      <c r="WZK412" s="629"/>
      <c r="WZL412" s="499"/>
      <c r="WZM412" s="795"/>
      <c r="WZN412" s="795"/>
      <c r="WZO412" s="795"/>
      <c r="WZP412" s="795"/>
      <c r="WZQ412" s="680"/>
      <c r="WZR412" s="629"/>
      <c r="WZS412" s="499"/>
      <c r="WZT412" s="795"/>
      <c r="WZU412" s="795"/>
      <c r="WZV412" s="795"/>
      <c r="WZW412" s="795"/>
      <c r="WZX412" s="680"/>
      <c r="WZY412" s="629"/>
      <c r="WZZ412" s="499"/>
      <c r="XAA412" s="795"/>
      <c r="XAB412" s="795"/>
      <c r="XAC412" s="795"/>
      <c r="XAD412" s="795"/>
      <c r="XAE412" s="680"/>
      <c r="XAF412" s="629"/>
      <c r="XAG412" s="499"/>
      <c r="XAH412" s="795"/>
      <c r="XAI412" s="795"/>
      <c r="XAJ412" s="795"/>
      <c r="XAK412" s="795"/>
      <c r="XAL412" s="680"/>
      <c r="XAM412" s="629"/>
      <c r="XAN412" s="499"/>
      <c r="XAO412" s="795"/>
      <c r="XAP412" s="795"/>
      <c r="XAQ412" s="795"/>
      <c r="XAR412" s="795"/>
      <c r="XAS412" s="680"/>
      <c r="XAT412" s="629"/>
      <c r="XAU412" s="499"/>
      <c r="XAV412" s="795"/>
      <c r="XAW412" s="795"/>
      <c r="XAX412" s="795"/>
      <c r="XAY412" s="795"/>
      <c r="XAZ412" s="680"/>
      <c r="XBA412" s="629"/>
      <c r="XBB412" s="499"/>
      <c r="XBC412" s="795"/>
      <c r="XBD412" s="795"/>
      <c r="XBE412" s="795"/>
      <c r="XBF412" s="795"/>
      <c r="XBG412" s="680"/>
      <c r="XBH412" s="629"/>
      <c r="XBI412" s="499"/>
      <c r="XBJ412" s="795"/>
      <c r="XBK412" s="795"/>
      <c r="XBL412" s="795"/>
      <c r="XBM412" s="795"/>
      <c r="XBN412" s="680"/>
      <c r="XBO412" s="629"/>
      <c r="XBP412" s="499"/>
      <c r="XBQ412" s="795"/>
      <c r="XBR412" s="795"/>
      <c r="XBS412" s="795"/>
      <c r="XBT412" s="795"/>
      <c r="XBU412" s="680"/>
      <c r="XBV412" s="629"/>
      <c r="XBW412" s="499"/>
      <c r="XBX412" s="795"/>
      <c r="XBY412" s="795"/>
      <c r="XBZ412" s="795"/>
      <c r="XCA412" s="795"/>
      <c r="XCB412" s="680"/>
      <c r="XCC412" s="629"/>
      <c r="XCD412" s="499"/>
      <c r="XCE412" s="795"/>
      <c r="XCF412" s="795"/>
      <c r="XCG412" s="795"/>
      <c r="XCH412" s="795"/>
      <c r="XCI412" s="680"/>
      <c r="XCJ412" s="629"/>
      <c r="XCK412" s="499"/>
      <c r="XCL412" s="795"/>
      <c r="XCM412" s="795"/>
      <c r="XCN412" s="795"/>
      <c r="XCO412" s="795"/>
      <c r="XCP412" s="680"/>
      <c r="XCQ412" s="629"/>
      <c r="XCR412" s="499"/>
      <c r="XCS412" s="795"/>
      <c r="XCT412" s="795"/>
      <c r="XCU412" s="795"/>
      <c r="XCV412" s="795"/>
      <c r="XCW412" s="680"/>
      <c r="XCX412" s="629"/>
      <c r="XCY412" s="499"/>
      <c r="XCZ412" s="795"/>
      <c r="XDA412" s="795"/>
      <c r="XDB412" s="795"/>
      <c r="XDC412" s="795"/>
      <c r="XDD412" s="680"/>
      <c r="XDE412" s="629"/>
      <c r="XDF412" s="499"/>
      <c r="XDG412" s="795"/>
      <c r="XDH412" s="795"/>
      <c r="XDI412" s="795"/>
      <c r="XDJ412" s="795"/>
      <c r="XDK412" s="680"/>
      <c r="XDL412" s="629"/>
      <c r="XDM412" s="499"/>
      <c r="XDN412" s="795"/>
      <c r="XDO412" s="795"/>
      <c r="XDP412" s="795"/>
      <c r="XDQ412" s="795"/>
      <c r="XDR412" s="680"/>
      <c r="XDS412" s="629"/>
      <c r="XDT412" s="499"/>
      <c r="XDU412" s="795"/>
      <c r="XDV412" s="795"/>
      <c r="XDW412" s="795"/>
      <c r="XDX412" s="795"/>
      <c r="XDY412" s="680"/>
      <c r="XDZ412" s="629"/>
      <c r="XEA412" s="499"/>
      <c r="XEB412" s="795"/>
      <c r="XEC412" s="795"/>
      <c r="XED412" s="795"/>
      <c r="XEE412" s="795"/>
      <c r="XEF412" s="680"/>
      <c r="XEG412" s="629"/>
      <c r="XEH412" s="499"/>
      <c r="XEI412" s="795"/>
      <c r="XEJ412" s="795"/>
      <c r="XEK412" s="795"/>
      <c r="XEL412" s="795"/>
      <c r="XEM412" s="680"/>
      <c r="XEN412" s="629"/>
      <c r="XEO412" s="499"/>
      <c r="XEP412" s="795"/>
      <c r="XEQ412" s="795"/>
      <c r="XER412" s="795"/>
      <c r="XES412" s="795"/>
      <c r="XET412" s="680"/>
      <c r="XEU412" s="629"/>
      <c r="XEV412" s="499"/>
      <c r="XEW412" s="795"/>
      <c r="XEX412" s="795"/>
    </row>
    <row r="413" spans="1:16378" s="505" customFormat="1" ht="13">
      <c r="A413" s="629"/>
      <c r="B413" s="499"/>
      <c r="C413" s="731"/>
      <c r="D413" s="731"/>
      <c r="E413" s="731"/>
      <c r="F413" s="731"/>
      <c r="G413" s="716"/>
      <c r="H413" s="629"/>
      <c r="I413" s="499"/>
      <c r="J413" s="499"/>
      <c r="K413" s="731"/>
      <c r="L413" s="731"/>
      <c r="M413" s="731"/>
      <c r="N413" s="731"/>
      <c r="O413" s="732"/>
      <c r="P413" s="729"/>
      <c r="Q413" s="499"/>
      <c r="R413" s="731"/>
      <c r="S413" s="731"/>
      <c r="T413" s="731"/>
      <c r="U413" s="731"/>
      <c r="V413" s="732"/>
      <c r="W413" s="629"/>
      <c r="X413" s="499"/>
      <c r="Y413" s="731"/>
      <c r="Z413" s="731"/>
      <c r="AA413" s="731"/>
      <c r="AB413" s="731"/>
      <c r="AC413" s="732"/>
      <c r="AD413" s="629"/>
      <c r="AE413" s="499"/>
      <c r="AF413" s="731"/>
      <c r="AG413" s="731"/>
      <c r="AH413" s="731"/>
      <c r="AI413" s="731"/>
      <c r="AJ413" s="732"/>
      <c r="AK413" s="629"/>
      <c r="AL413" s="499"/>
      <c r="AM413" s="731"/>
      <c r="AN413" s="731"/>
      <c r="AO413" s="731"/>
      <c r="AP413" s="731"/>
      <c r="AQ413" s="732"/>
      <c r="AR413" s="629"/>
      <c r="AS413" s="499"/>
      <c r="AT413" s="731"/>
      <c r="AU413" s="731"/>
      <c r="AV413" s="731"/>
      <c r="AW413" s="731"/>
      <c r="AX413" s="732"/>
      <c r="AY413" s="629"/>
      <c r="AZ413" s="499"/>
      <c r="BA413" s="731"/>
      <c r="BB413" s="731"/>
      <c r="BC413" s="731"/>
      <c r="BD413" s="731"/>
      <c r="BE413" s="732"/>
      <c r="BF413" s="629"/>
      <c r="BG413" s="499"/>
      <c r="BH413" s="731"/>
      <c r="BI413" s="731"/>
      <c r="BJ413" s="731"/>
      <c r="BK413" s="731"/>
      <c r="BL413" s="732"/>
      <c r="BM413" s="629"/>
      <c r="BN413" s="499"/>
      <c r="BO413" s="731"/>
      <c r="BP413" s="731"/>
      <c r="BQ413" s="731"/>
      <c r="BR413" s="731"/>
      <c r="BS413" s="732"/>
      <c r="BT413" s="629"/>
      <c r="BU413" s="499"/>
      <c r="BV413" s="731"/>
      <c r="BW413" s="731"/>
      <c r="BX413" s="731"/>
      <c r="BY413" s="731"/>
      <c r="BZ413" s="732"/>
      <c r="CA413" s="629"/>
      <c r="CB413" s="499"/>
      <c r="CC413" s="731"/>
      <c r="CD413" s="731"/>
      <c r="CE413" s="731"/>
      <c r="CF413" s="731"/>
      <c r="CG413" s="732"/>
      <c r="CH413" s="629"/>
      <c r="CI413" s="499"/>
      <c r="CJ413" s="731"/>
      <c r="CK413" s="731"/>
      <c r="CL413" s="731"/>
      <c r="CM413" s="731"/>
      <c r="CN413" s="732"/>
      <c r="CO413" s="629"/>
      <c r="CP413" s="499"/>
      <c r="CQ413" s="731"/>
      <c r="CR413" s="731"/>
      <c r="CS413" s="731"/>
      <c r="CT413" s="731"/>
      <c r="CU413" s="732"/>
      <c r="CV413" s="629"/>
      <c r="CW413" s="499"/>
      <c r="CX413" s="731"/>
      <c r="CY413" s="731"/>
      <c r="CZ413" s="731"/>
      <c r="DA413" s="731"/>
      <c r="DB413" s="732"/>
      <c r="DC413" s="629"/>
      <c r="DD413" s="499"/>
      <c r="DE413" s="731"/>
      <c r="DF413" s="731"/>
      <c r="DG413" s="731"/>
      <c r="DH413" s="731"/>
      <c r="DI413" s="732"/>
      <c r="DJ413" s="629"/>
      <c r="DK413" s="499"/>
      <c r="DL413" s="731"/>
      <c r="DM413" s="731"/>
      <c r="DN413" s="731"/>
      <c r="DO413" s="731"/>
      <c r="DP413" s="732"/>
      <c r="DQ413" s="629"/>
      <c r="DR413" s="499"/>
      <c r="DS413" s="731"/>
      <c r="DT413" s="731"/>
      <c r="DU413" s="731"/>
      <c r="DV413" s="731"/>
      <c r="DW413" s="732"/>
      <c r="DX413" s="629"/>
      <c r="DY413" s="499"/>
      <c r="DZ413" s="731"/>
      <c r="EA413" s="731"/>
      <c r="EB413" s="731"/>
      <c r="EC413" s="731"/>
      <c r="ED413" s="732"/>
      <c r="EE413" s="629"/>
      <c r="EF413" s="499"/>
      <c r="EG413" s="731"/>
      <c r="EH413" s="731"/>
      <c r="EI413" s="731"/>
      <c r="EJ413" s="731"/>
      <c r="EK413" s="732"/>
      <c r="EL413" s="629"/>
      <c r="EM413" s="499"/>
      <c r="EN413" s="731"/>
      <c r="EO413" s="731"/>
      <c r="EP413" s="731"/>
      <c r="EQ413" s="731"/>
      <c r="ER413" s="732"/>
      <c r="ES413" s="629"/>
      <c r="ET413" s="499"/>
      <c r="EU413" s="731"/>
      <c r="EV413" s="731"/>
      <c r="EW413" s="731"/>
      <c r="EX413" s="731"/>
      <c r="EY413" s="732"/>
      <c r="EZ413" s="629"/>
      <c r="FA413" s="499"/>
      <c r="FB413" s="731"/>
      <c r="FC413" s="731"/>
      <c r="FD413" s="731"/>
      <c r="FE413" s="731"/>
      <c r="FF413" s="732"/>
      <c r="FG413" s="629"/>
      <c r="FH413" s="499"/>
      <c r="FI413" s="731"/>
      <c r="FJ413" s="731"/>
      <c r="FK413" s="731"/>
      <c r="FL413" s="731"/>
      <c r="FM413" s="732"/>
      <c r="FN413" s="629"/>
      <c r="FO413" s="499"/>
      <c r="FP413" s="731"/>
      <c r="FQ413" s="731"/>
      <c r="FR413" s="731"/>
      <c r="FS413" s="731"/>
      <c r="FT413" s="732"/>
      <c r="FU413" s="629"/>
      <c r="FV413" s="499"/>
      <c r="FW413" s="731"/>
      <c r="FX413" s="731"/>
      <c r="FY413" s="731"/>
      <c r="FZ413" s="731"/>
      <c r="GA413" s="732"/>
      <c r="GB413" s="629"/>
      <c r="GC413" s="499"/>
      <c r="GD413" s="731"/>
      <c r="GE413" s="731"/>
      <c r="GF413" s="731"/>
      <c r="GG413" s="731"/>
      <c r="GH413" s="732"/>
      <c r="GI413" s="629"/>
      <c r="GJ413" s="499"/>
      <c r="GK413" s="731"/>
      <c r="GL413" s="731"/>
      <c r="GM413" s="731"/>
      <c r="GN413" s="731"/>
      <c r="GO413" s="732"/>
      <c r="GP413" s="629"/>
      <c r="GQ413" s="499"/>
      <c r="GR413" s="731"/>
      <c r="GS413" s="731"/>
      <c r="GT413" s="731"/>
      <c r="GU413" s="731"/>
      <c r="GV413" s="732"/>
      <c r="GW413" s="629"/>
      <c r="GX413" s="499"/>
      <c r="GY413" s="731"/>
      <c r="GZ413" s="731"/>
      <c r="HA413" s="731"/>
      <c r="HB413" s="731"/>
      <c r="HC413" s="732"/>
      <c r="HD413" s="629"/>
      <c r="HE413" s="499"/>
      <c r="HF413" s="731"/>
      <c r="HG413" s="731"/>
      <c r="HH413" s="731"/>
      <c r="HI413" s="731"/>
      <c r="HJ413" s="732"/>
      <c r="HK413" s="629"/>
      <c r="HL413" s="499"/>
      <c r="HM413" s="731"/>
      <c r="HN413" s="731"/>
      <c r="HO413" s="731"/>
      <c r="HP413" s="731"/>
      <c r="HQ413" s="732"/>
      <c r="HR413" s="629"/>
      <c r="HS413" s="499"/>
      <c r="HT413" s="731"/>
      <c r="HU413" s="731"/>
      <c r="HV413" s="731"/>
      <c r="HW413" s="731"/>
      <c r="HX413" s="732"/>
      <c r="HY413" s="629"/>
      <c r="HZ413" s="499"/>
      <c r="IA413" s="731"/>
      <c r="IB413" s="731"/>
      <c r="IC413" s="731"/>
      <c r="ID413" s="731"/>
      <c r="IE413" s="732"/>
      <c r="IF413" s="629"/>
      <c r="IG413" s="499"/>
      <c r="IH413" s="731"/>
      <c r="II413" s="731"/>
      <c r="IJ413" s="731"/>
      <c r="IK413" s="731"/>
      <c r="IL413" s="732"/>
      <c r="IM413" s="629"/>
      <c r="IN413" s="499"/>
      <c r="IO413" s="731"/>
      <c r="IP413" s="731"/>
      <c r="IQ413" s="731"/>
      <c r="IR413" s="731"/>
      <c r="IS413" s="732"/>
      <c r="IT413" s="629"/>
      <c r="IU413" s="499"/>
      <c r="IV413" s="731"/>
      <c r="IW413" s="731"/>
      <c r="IX413" s="731"/>
      <c r="IY413" s="731"/>
      <c r="IZ413" s="732"/>
      <c r="JA413" s="629"/>
      <c r="JB413" s="499"/>
      <c r="JC413" s="731"/>
      <c r="JD413" s="731"/>
      <c r="JE413" s="731"/>
      <c r="JF413" s="731"/>
      <c r="JG413" s="732"/>
      <c r="JH413" s="629"/>
      <c r="JI413" s="499"/>
      <c r="JJ413" s="731"/>
      <c r="JK413" s="731"/>
      <c r="JL413" s="731"/>
      <c r="JM413" s="731"/>
      <c r="JN413" s="732"/>
      <c r="JO413" s="629"/>
      <c r="JP413" s="499"/>
      <c r="JQ413" s="731"/>
      <c r="JR413" s="731"/>
      <c r="JS413" s="731"/>
      <c r="JT413" s="731"/>
      <c r="JU413" s="732"/>
      <c r="JV413" s="629"/>
      <c r="JW413" s="499"/>
      <c r="JX413" s="731"/>
      <c r="JY413" s="731"/>
      <c r="JZ413" s="731"/>
      <c r="KA413" s="731"/>
      <c r="KB413" s="732"/>
      <c r="KC413" s="629"/>
      <c r="KD413" s="499"/>
      <c r="KE413" s="731"/>
      <c r="KF413" s="731"/>
      <c r="KG413" s="731"/>
      <c r="KH413" s="731"/>
      <c r="KI413" s="732"/>
      <c r="KJ413" s="629"/>
      <c r="KK413" s="499"/>
      <c r="KL413" s="731"/>
      <c r="KM413" s="731"/>
      <c r="KN413" s="731"/>
      <c r="KO413" s="731"/>
      <c r="KP413" s="732"/>
      <c r="KQ413" s="629"/>
      <c r="KR413" s="499"/>
      <c r="KS413" s="731"/>
      <c r="KT413" s="731"/>
      <c r="KU413" s="731"/>
      <c r="KV413" s="731"/>
      <c r="KW413" s="732"/>
      <c r="KX413" s="629"/>
      <c r="KY413" s="499"/>
      <c r="KZ413" s="731"/>
      <c r="LA413" s="731"/>
      <c r="LB413" s="731"/>
      <c r="LC413" s="731"/>
      <c r="LD413" s="732"/>
      <c r="LE413" s="629"/>
      <c r="LF413" s="499"/>
      <c r="LG413" s="731"/>
      <c r="LH413" s="731"/>
      <c r="LI413" s="731"/>
      <c r="LJ413" s="731"/>
      <c r="LK413" s="732"/>
      <c r="LL413" s="629"/>
      <c r="LM413" s="499"/>
      <c r="LN413" s="731"/>
      <c r="LO413" s="731"/>
      <c r="LP413" s="731"/>
      <c r="LQ413" s="731"/>
      <c r="LR413" s="732"/>
      <c r="LS413" s="629"/>
      <c r="LT413" s="499"/>
      <c r="LU413" s="731"/>
      <c r="LV413" s="731"/>
      <c r="LW413" s="731"/>
      <c r="LX413" s="731"/>
      <c r="LY413" s="732"/>
      <c r="LZ413" s="629"/>
      <c r="MA413" s="499"/>
      <c r="MB413" s="731"/>
      <c r="MC413" s="731"/>
      <c r="MD413" s="731"/>
      <c r="ME413" s="731"/>
      <c r="MF413" s="732"/>
      <c r="MG413" s="629"/>
      <c r="MH413" s="499"/>
      <c r="MI413" s="731"/>
      <c r="MJ413" s="731"/>
      <c r="MK413" s="731"/>
      <c r="ML413" s="731"/>
      <c r="MM413" s="732"/>
      <c r="MN413" s="629"/>
      <c r="MO413" s="499"/>
      <c r="MP413" s="731"/>
      <c r="MQ413" s="731"/>
      <c r="MR413" s="731"/>
      <c r="MS413" s="731"/>
      <c r="MT413" s="732"/>
      <c r="MU413" s="629"/>
      <c r="MV413" s="499"/>
      <c r="MW413" s="731"/>
      <c r="MX413" s="731"/>
      <c r="MY413" s="731"/>
      <c r="MZ413" s="731"/>
      <c r="NA413" s="732"/>
      <c r="NB413" s="629"/>
      <c r="NC413" s="499"/>
      <c r="ND413" s="731"/>
      <c r="NE413" s="731"/>
      <c r="NF413" s="731"/>
      <c r="NG413" s="731"/>
      <c r="NH413" s="732"/>
      <c r="NI413" s="629"/>
      <c r="NJ413" s="499"/>
      <c r="NK413" s="731"/>
      <c r="NL413" s="731"/>
      <c r="NM413" s="731"/>
      <c r="NN413" s="731"/>
      <c r="NO413" s="732"/>
      <c r="NP413" s="629"/>
      <c r="NQ413" s="499"/>
      <c r="NR413" s="731"/>
      <c r="NS413" s="731"/>
      <c r="NT413" s="731"/>
      <c r="NU413" s="731"/>
      <c r="NV413" s="732"/>
      <c r="NW413" s="629"/>
      <c r="NX413" s="499"/>
      <c r="NY413" s="731"/>
      <c r="NZ413" s="731"/>
      <c r="OA413" s="731"/>
      <c r="OB413" s="731"/>
      <c r="OC413" s="732"/>
      <c r="OD413" s="629"/>
      <c r="OE413" s="499"/>
      <c r="OF413" s="731"/>
      <c r="OG413" s="731"/>
      <c r="OH413" s="731"/>
      <c r="OI413" s="731"/>
      <c r="OJ413" s="732"/>
      <c r="OK413" s="629"/>
      <c r="OL413" s="499"/>
      <c r="OM413" s="731"/>
      <c r="ON413" s="731"/>
      <c r="OO413" s="731"/>
      <c r="OP413" s="731"/>
      <c r="OQ413" s="732"/>
      <c r="OR413" s="629"/>
      <c r="OS413" s="499"/>
      <c r="OT413" s="731"/>
      <c r="OU413" s="731"/>
      <c r="OV413" s="731"/>
      <c r="OW413" s="731"/>
      <c r="OX413" s="732"/>
      <c r="OY413" s="629"/>
      <c r="OZ413" s="499"/>
      <c r="PA413" s="731"/>
      <c r="PB413" s="731"/>
      <c r="PC413" s="731"/>
      <c r="PD413" s="731"/>
      <c r="PE413" s="732"/>
      <c r="PF413" s="629"/>
      <c r="PG413" s="499"/>
      <c r="PH413" s="731"/>
      <c r="PI413" s="731"/>
      <c r="PJ413" s="731"/>
      <c r="PK413" s="731"/>
      <c r="PL413" s="732"/>
      <c r="PM413" s="629"/>
      <c r="PN413" s="499"/>
      <c r="PO413" s="731"/>
      <c r="PP413" s="731"/>
      <c r="PQ413" s="731"/>
      <c r="PR413" s="731"/>
      <c r="PS413" s="732"/>
      <c r="PT413" s="629"/>
      <c r="PU413" s="499"/>
      <c r="PV413" s="731"/>
      <c r="PW413" s="731"/>
      <c r="PX413" s="731"/>
      <c r="PY413" s="731"/>
      <c r="PZ413" s="732"/>
      <c r="QA413" s="629"/>
      <c r="QB413" s="499"/>
      <c r="QC413" s="731"/>
      <c r="QD413" s="731"/>
      <c r="QE413" s="731"/>
      <c r="QF413" s="731"/>
      <c r="QG413" s="732"/>
      <c r="QH413" s="629"/>
      <c r="QI413" s="499"/>
      <c r="QJ413" s="731"/>
      <c r="QK413" s="731"/>
      <c r="QL413" s="731"/>
      <c r="QM413" s="731"/>
      <c r="QN413" s="732"/>
      <c r="QO413" s="629"/>
      <c r="QP413" s="499"/>
      <c r="QQ413" s="731"/>
      <c r="QR413" s="731"/>
      <c r="QS413" s="731"/>
      <c r="QT413" s="731"/>
      <c r="QU413" s="732"/>
      <c r="QV413" s="629"/>
      <c r="QW413" s="499"/>
      <c r="QX413" s="731"/>
      <c r="QY413" s="731"/>
      <c r="QZ413" s="731"/>
      <c r="RA413" s="731"/>
      <c r="RB413" s="732"/>
      <c r="RC413" s="629"/>
      <c r="RD413" s="499"/>
      <c r="RE413" s="731"/>
      <c r="RF413" s="731"/>
      <c r="RG413" s="731"/>
      <c r="RH413" s="731"/>
      <c r="RI413" s="732"/>
      <c r="RJ413" s="629"/>
      <c r="RK413" s="499"/>
      <c r="RL413" s="731"/>
      <c r="RM413" s="731"/>
      <c r="RN413" s="731"/>
      <c r="RO413" s="731"/>
      <c r="RP413" s="732"/>
      <c r="RQ413" s="629"/>
      <c r="RR413" s="499"/>
      <c r="RS413" s="731"/>
      <c r="RT413" s="731"/>
      <c r="RU413" s="731"/>
      <c r="RV413" s="731"/>
      <c r="RW413" s="732"/>
      <c r="RX413" s="629"/>
      <c r="RY413" s="499"/>
      <c r="RZ413" s="731"/>
      <c r="SA413" s="731"/>
      <c r="SB413" s="731"/>
      <c r="SC413" s="731"/>
      <c r="SD413" s="732"/>
      <c r="SE413" s="629"/>
      <c r="SF413" s="499"/>
      <c r="SG413" s="731"/>
      <c r="SH413" s="731"/>
      <c r="SI413" s="731"/>
      <c r="SJ413" s="731"/>
      <c r="SK413" s="732"/>
      <c r="SL413" s="629"/>
      <c r="SM413" s="499"/>
      <c r="SN413" s="731"/>
      <c r="SO413" s="731"/>
      <c r="SP413" s="731"/>
      <c r="SQ413" s="731"/>
      <c r="SR413" s="732"/>
      <c r="SS413" s="629"/>
      <c r="ST413" s="499"/>
      <c r="SU413" s="731"/>
      <c r="SV413" s="731"/>
      <c r="SW413" s="731"/>
      <c r="SX413" s="731"/>
      <c r="SY413" s="732"/>
      <c r="SZ413" s="629"/>
      <c r="TA413" s="499"/>
      <c r="TB413" s="731"/>
      <c r="TC413" s="731"/>
      <c r="TD413" s="731"/>
      <c r="TE413" s="731"/>
      <c r="TF413" s="732"/>
      <c r="TG413" s="629"/>
      <c r="TH413" s="499"/>
      <c r="TI413" s="731"/>
      <c r="TJ413" s="731"/>
      <c r="TK413" s="731"/>
      <c r="TL413" s="731"/>
      <c r="TM413" s="732"/>
      <c r="TN413" s="629"/>
      <c r="TO413" s="499"/>
      <c r="TP413" s="731"/>
      <c r="TQ413" s="731"/>
      <c r="TR413" s="731"/>
      <c r="TS413" s="731"/>
      <c r="TT413" s="732"/>
      <c r="TU413" s="629"/>
      <c r="TV413" s="499"/>
      <c r="TW413" s="731"/>
      <c r="TX413" s="731"/>
      <c r="TY413" s="731"/>
      <c r="TZ413" s="731"/>
      <c r="UA413" s="732"/>
      <c r="UB413" s="629"/>
      <c r="UC413" s="499"/>
      <c r="UD413" s="731"/>
      <c r="UE413" s="731"/>
      <c r="UF413" s="731"/>
      <c r="UG413" s="731"/>
      <c r="UH413" s="732"/>
      <c r="UI413" s="629"/>
      <c r="UJ413" s="499"/>
      <c r="UK413" s="731"/>
      <c r="UL413" s="731"/>
      <c r="UM413" s="731"/>
      <c r="UN413" s="731"/>
      <c r="UO413" s="732"/>
      <c r="UP413" s="629"/>
      <c r="UQ413" s="499"/>
      <c r="UR413" s="731"/>
      <c r="US413" s="731"/>
      <c r="UT413" s="731"/>
      <c r="UU413" s="731"/>
      <c r="UV413" s="732"/>
      <c r="UW413" s="629"/>
      <c r="UX413" s="499"/>
      <c r="UY413" s="731"/>
      <c r="UZ413" s="731"/>
      <c r="VA413" s="731"/>
      <c r="VB413" s="731"/>
      <c r="VC413" s="732"/>
      <c r="VD413" s="629"/>
      <c r="VE413" s="499"/>
      <c r="VF413" s="731"/>
      <c r="VG413" s="731"/>
      <c r="VH413" s="731"/>
      <c r="VI413" s="731"/>
      <c r="VJ413" s="732"/>
      <c r="VK413" s="629"/>
      <c r="VL413" s="499"/>
      <c r="VM413" s="731"/>
      <c r="VN413" s="731"/>
      <c r="VO413" s="731"/>
      <c r="VP413" s="731"/>
      <c r="VQ413" s="732"/>
      <c r="VR413" s="629"/>
      <c r="VS413" s="499"/>
      <c r="VT413" s="731"/>
      <c r="VU413" s="731"/>
      <c r="VV413" s="731"/>
      <c r="VW413" s="731"/>
      <c r="VX413" s="732"/>
      <c r="VY413" s="629"/>
      <c r="VZ413" s="499"/>
      <c r="WA413" s="731"/>
      <c r="WB413" s="731"/>
      <c r="WC413" s="731"/>
      <c r="WD413" s="731"/>
      <c r="WE413" s="732"/>
      <c r="WF413" s="629"/>
      <c r="WG413" s="499"/>
      <c r="WH413" s="731"/>
      <c r="WI413" s="731"/>
      <c r="WJ413" s="731"/>
      <c r="WK413" s="731"/>
      <c r="WL413" s="732"/>
      <c r="WM413" s="629"/>
      <c r="WN413" s="499"/>
      <c r="WO413" s="731"/>
      <c r="WP413" s="731"/>
      <c r="WQ413" s="731"/>
      <c r="WR413" s="731"/>
      <c r="WS413" s="732"/>
      <c r="WT413" s="629"/>
      <c r="WU413" s="499"/>
      <c r="WV413" s="731"/>
      <c r="WW413" s="731"/>
      <c r="WX413" s="731"/>
      <c r="WY413" s="731"/>
      <c r="WZ413" s="732"/>
      <c r="XA413" s="629"/>
      <c r="XB413" s="499"/>
      <c r="XC413" s="731"/>
      <c r="XD413" s="731"/>
      <c r="XE413" s="731"/>
      <c r="XF413" s="731"/>
      <c r="XG413" s="732"/>
      <c r="XH413" s="629"/>
      <c r="XI413" s="499"/>
      <c r="XJ413" s="731"/>
      <c r="XK413" s="731"/>
      <c r="XL413" s="731"/>
      <c r="XM413" s="731"/>
      <c r="XN413" s="732"/>
      <c r="XO413" s="629"/>
      <c r="XP413" s="499"/>
      <c r="XQ413" s="731"/>
      <c r="XR413" s="731"/>
      <c r="XS413" s="731"/>
      <c r="XT413" s="731"/>
      <c r="XU413" s="732"/>
      <c r="XV413" s="629"/>
      <c r="XW413" s="499"/>
      <c r="XX413" s="731"/>
      <c r="XY413" s="731"/>
      <c r="XZ413" s="731"/>
      <c r="YA413" s="731"/>
      <c r="YB413" s="732"/>
      <c r="YC413" s="629"/>
      <c r="YD413" s="499"/>
      <c r="YE413" s="731"/>
      <c r="YF413" s="731"/>
      <c r="YG413" s="731"/>
      <c r="YH413" s="731"/>
      <c r="YI413" s="732"/>
      <c r="YJ413" s="629"/>
      <c r="YK413" s="499"/>
      <c r="YL413" s="731"/>
      <c r="YM413" s="731"/>
      <c r="YN413" s="731"/>
      <c r="YO413" s="731"/>
      <c r="YP413" s="732"/>
      <c r="YQ413" s="629"/>
      <c r="YR413" s="499"/>
      <c r="YS413" s="731"/>
      <c r="YT413" s="731"/>
      <c r="YU413" s="731"/>
      <c r="YV413" s="731"/>
      <c r="YW413" s="732"/>
      <c r="YX413" s="629"/>
      <c r="YY413" s="499"/>
      <c r="YZ413" s="731"/>
      <c r="ZA413" s="731"/>
      <c r="ZB413" s="731"/>
      <c r="ZC413" s="731"/>
      <c r="ZD413" s="732"/>
      <c r="ZE413" s="629"/>
      <c r="ZF413" s="499"/>
      <c r="ZG413" s="731"/>
      <c r="ZH413" s="731"/>
      <c r="ZI413" s="731"/>
      <c r="ZJ413" s="731"/>
      <c r="ZK413" s="732"/>
      <c r="ZL413" s="629"/>
      <c r="ZM413" s="499"/>
      <c r="ZN413" s="731"/>
      <c r="ZO413" s="731"/>
      <c r="ZP413" s="731"/>
      <c r="ZQ413" s="731"/>
      <c r="ZR413" s="732"/>
      <c r="ZS413" s="629"/>
      <c r="ZT413" s="499"/>
      <c r="ZU413" s="731"/>
      <c r="ZV413" s="731"/>
      <c r="ZW413" s="731"/>
      <c r="ZX413" s="731"/>
      <c r="ZY413" s="732"/>
      <c r="ZZ413" s="629"/>
      <c r="AAA413" s="499"/>
      <c r="AAB413" s="731"/>
      <c r="AAC413" s="731"/>
      <c r="AAD413" s="731"/>
      <c r="AAE413" s="731"/>
      <c r="AAF413" s="732"/>
      <c r="AAG413" s="629"/>
      <c r="AAH413" s="499"/>
      <c r="AAI413" s="731"/>
      <c r="AAJ413" s="731"/>
      <c r="AAK413" s="731"/>
      <c r="AAL413" s="731"/>
      <c r="AAM413" s="732"/>
      <c r="AAN413" s="629"/>
      <c r="AAO413" s="499"/>
      <c r="AAP413" s="731"/>
      <c r="AAQ413" s="731"/>
      <c r="AAR413" s="731"/>
      <c r="AAS413" s="731"/>
      <c r="AAT413" s="732"/>
      <c r="AAU413" s="629"/>
      <c r="AAV413" s="499"/>
      <c r="AAW413" s="731"/>
      <c r="AAX413" s="731"/>
      <c r="AAY413" s="731"/>
      <c r="AAZ413" s="731"/>
      <c r="ABA413" s="732"/>
      <c r="ABB413" s="629"/>
      <c r="ABC413" s="499"/>
      <c r="ABD413" s="731"/>
      <c r="ABE413" s="731"/>
      <c r="ABF413" s="731"/>
      <c r="ABG413" s="731"/>
      <c r="ABH413" s="732"/>
      <c r="ABI413" s="629"/>
      <c r="ABJ413" s="499"/>
      <c r="ABK413" s="731"/>
      <c r="ABL413" s="731"/>
      <c r="ABM413" s="731"/>
      <c r="ABN413" s="731"/>
      <c r="ABO413" s="732"/>
      <c r="ABP413" s="629"/>
      <c r="ABQ413" s="499"/>
      <c r="ABR413" s="731"/>
      <c r="ABS413" s="731"/>
      <c r="ABT413" s="731"/>
      <c r="ABU413" s="731"/>
      <c r="ABV413" s="732"/>
      <c r="ABW413" s="629"/>
      <c r="ABX413" s="499"/>
      <c r="ABY413" s="731"/>
      <c r="ABZ413" s="731"/>
      <c r="ACA413" s="731"/>
      <c r="ACB413" s="731"/>
      <c r="ACC413" s="732"/>
      <c r="ACD413" s="629"/>
      <c r="ACE413" s="499"/>
      <c r="ACF413" s="731"/>
      <c r="ACG413" s="731"/>
      <c r="ACH413" s="731"/>
      <c r="ACI413" s="731"/>
      <c r="ACJ413" s="732"/>
      <c r="ACK413" s="629"/>
      <c r="ACL413" s="499"/>
      <c r="ACM413" s="731"/>
      <c r="ACN413" s="731"/>
      <c r="ACO413" s="731"/>
      <c r="ACP413" s="731"/>
      <c r="ACQ413" s="732"/>
      <c r="ACR413" s="629"/>
      <c r="ACS413" s="499"/>
      <c r="ACT413" s="731"/>
      <c r="ACU413" s="731"/>
      <c r="ACV413" s="731"/>
      <c r="ACW413" s="731"/>
      <c r="ACX413" s="732"/>
      <c r="ACY413" s="629"/>
      <c r="ACZ413" s="499"/>
      <c r="ADA413" s="731"/>
      <c r="ADB413" s="731"/>
      <c r="ADC413" s="731"/>
      <c r="ADD413" s="731"/>
      <c r="ADE413" s="732"/>
      <c r="ADF413" s="629"/>
      <c r="ADG413" s="499"/>
      <c r="ADH413" s="731"/>
      <c r="ADI413" s="731"/>
      <c r="ADJ413" s="731"/>
      <c r="ADK413" s="731"/>
      <c r="ADL413" s="732"/>
      <c r="ADM413" s="629"/>
      <c r="ADN413" s="499"/>
      <c r="ADO413" s="731"/>
      <c r="ADP413" s="731"/>
      <c r="ADQ413" s="731"/>
      <c r="ADR413" s="731"/>
      <c r="ADS413" s="732"/>
      <c r="ADT413" s="629"/>
      <c r="ADU413" s="499"/>
      <c r="ADV413" s="731"/>
      <c r="ADW413" s="731"/>
      <c r="ADX413" s="731"/>
      <c r="ADY413" s="731"/>
      <c r="ADZ413" s="732"/>
      <c r="AEA413" s="629"/>
      <c r="AEB413" s="499"/>
      <c r="AEC413" s="731"/>
      <c r="AED413" s="731"/>
      <c r="AEE413" s="731"/>
      <c r="AEF413" s="731"/>
      <c r="AEG413" s="732"/>
      <c r="AEH413" s="629"/>
      <c r="AEI413" s="499"/>
      <c r="AEJ413" s="731"/>
      <c r="AEK413" s="731"/>
      <c r="AEL413" s="731"/>
      <c r="AEM413" s="731"/>
      <c r="AEN413" s="732"/>
      <c r="AEO413" s="629"/>
      <c r="AEP413" s="499"/>
      <c r="AEQ413" s="731"/>
      <c r="AER413" s="731"/>
      <c r="AES413" s="731"/>
      <c r="AET413" s="731"/>
      <c r="AEU413" s="732"/>
      <c r="AEV413" s="629"/>
      <c r="AEW413" s="499"/>
      <c r="AEX413" s="731"/>
      <c r="AEY413" s="731"/>
      <c r="AEZ413" s="731"/>
      <c r="AFA413" s="731"/>
      <c r="AFB413" s="732"/>
      <c r="AFC413" s="629"/>
      <c r="AFD413" s="499"/>
      <c r="AFE413" s="731"/>
      <c r="AFF413" s="731"/>
      <c r="AFG413" s="731"/>
      <c r="AFH413" s="731"/>
      <c r="AFI413" s="732"/>
      <c r="AFJ413" s="629"/>
      <c r="AFK413" s="499"/>
      <c r="AFL413" s="731"/>
      <c r="AFM413" s="731"/>
      <c r="AFN413" s="731"/>
      <c r="AFO413" s="731"/>
      <c r="AFP413" s="732"/>
      <c r="AFQ413" s="629"/>
      <c r="AFR413" s="499"/>
      <c r="AFS413" s="731"/>
      <c r="AFT413" s="731"/>
      <c r="AFU413" s="731"/>
      <c r="AFV413" s="731"/>
      <c r="AFW413" s="732"/>
      <c r="AFX413" s="629"/>
      <c r="AFY413" s="499"/>
      <c r="AFZ413" s="731"/>
      <c r="AGA413" s="731"/>
      <c r="AGB413" s="731"/>
      <c r="AGC413" s="731"/>
      <c r="AGD413" s="732"/>
      <c r="AGE413" s="629"/>
      <c r="AGF413" s="499"/>
      <c r="AGG413" s="731"/>
      <c r="AGH413" s="731"/>
      <c r="AGI413" s="731"/>
      <c r="AGJ413" s="731"/>
      <c r="AGK413" s="732"/>
      <c r="AGL413" s="629"/>
      <c r="AGM413" s="499"/>
      <c r="AGN413" s="731"/>
      <c r="AGO413" s="731"/>
      <c r="AGP413" s="731"/>
      <c r="AGQ413" s="731"/>
      <c r="AGR413" s="732"/>
      <c r="AGS413" s="629"/>
      <c r="AGT413" s="499"/>
      <c r="AGU413" s="731"/>
      <c r="AGV413" s="731"/>
      <c r="AGW413" s="731"/>
      <c r="AGX413" s="731"/>
      <c r="AGY413" s="732"/>
      <c r="AGZ413" s="629"/>
      <c r="AHA413" s="499"/>
      <c r="AHB413" s="731"/>
      <c r="AHC413" s="731"/>
      <c r="AHD413" s="731"/>
      <c r="AHE413" s="731"/>
      <c r="AHF413" s="732"/>
      <c r="AHG413" s="629"/>
      <c r="AHH413" s="499"/>
      <c r="AHI413" s="731"/>
      <c r="AHJ413" s="731"/>
      <c r="AHK413" s="731"/>
      <c r="AHL413" s="731"/>
      <c r="AHM413" s="732"/>
      <c r="AHN413" s="629"/>
      <c r="AHO413" s="499"/>
      <c r="AHP413" s="731"/>
      <c r="AHQ413" s="731"/>
      <c r="AHR413" s="731"/>
      <c r="AHS413" s="731"/>
      <c r="AHT413" s="732"/>
      <c r="AHU413" s="629"/>
      <c r="AHV413" s="499"/>
      <c r="AHW413" s="731"/>
      <c r="AHX413" s="731"/>
      <c r="AHY413" s="731"/>
      <c r="AHZ413" s="731"/>
      <c r="AIA413" s="732"/>
      <c r="AIB413" s="629"/>
      <c r="AIC413" s="499"/>
      <c r="AID413" s="731"/>
      <c r="AIE413" s="731"/>
      <c r="AIF413" s="731"/>
      <c r="AIG413" s="731"/>
      <c r="AIH413" s="732"/>
      <c r="AII413" s="629"/>
      <c r="AIJ413" s="499"/>
      <c r="AIK413" s="731"/>
      <c r="AIL413" s="731"/>
      <c r="AIM413" s="731"/>
      <c r="AIN413" s="731"/>
      <c r="AIO413" s="732"/>
      <c r="AIP413" s="629"/>
      <c r="AIQ413" s="499"/>
      <c r="AIR413" s="731"/>
      <c r="AIS413" s="731"/>
      <c r="AIT413" s="731"/>
      <c r="AIU413" s="731"/>
      <c r="AIV413" s="732"/>
      <c r="AIW413" s="629"/>
      <c r="AIX413" s="499"/>
      <c r="AIY413" s="731"/>
      <c r="AIZ413" s="731"/>
      <c r="AJA413" s="731"/>
      <c r="AJB413" s="731"/>
      <c r="AJC413" s="732"/>
      <c r="AJD413" s="629"/>
      <c r="AJE413" s="499"/>
      <c r="AJF413" s="731"/>
      <c r="AJG413" s="731"/>
      <c r="AJH413" s="731"/>
      <c r="AJI413" s="731"/>
      <c r="AJJ413" s="732"/>
      <c r="AJK413" s="629"/>
      <c r="AJL413" s="499"/>
      <c r="AJM413" s="731"/>
      <c r="AJN413" s="731"/>
      <c r="AJO413" s="731"/>
      <c r="AJP413" s="731"/>
      <c r="AJQ413" s="732"/>
      <c r="AJR413" s="629"/>
      <c r="AJS413" s="499"/>
      <c r="AJT413" s="731"/>
      <c r="AJU413" s="731"/>
      <c r="AJV413" s="731"/>
      <c r="AJW413" s="731"/>
      <c r="AJX413" s="732"/>
      <c r="AJY413" s="629"/>
      <c r="AJZ413" s="499"/>
      <c r="AKA413" s="731"/>
      <c r="AKB413" s="731"/>
      <c r="AKC413" s="731"/>
      <c r="AKD413" s="731"/>
      <c r="AKE413" s="732"/>
      <c r="AKF413" s="629"/>
      <c r="AKG413" s="499"/>
      <c r="AKH413" s="731"/>
      <c r="AKI413" s="731"/>
      <c r="AKJ413" s="731"/>
      <c r="AKK413" s="731"/>
      <c r="AKL413" s="732"/>
      <c r="AKM413" s="629"/>
      <c r="AKN413" s="499"/>
      <c r="AKO413" s="731"/>
      <c r="AKP413" s="731"/>
      <c r="AKQ413" s="731"/>
      <c r="AKR413" s="731"/>
      <c r="AKS413" s="732"/>
      <c r="AKT413" s="629"/>
      <c r="AKU413" s="499"/>
      <c r="AKV413" s="731"/>
      <c r="AKW413" s="731"/>
      <c r="AKX413" s="731"/>
      <c r="AKY413" s="731"/>
      <c r="AKZ413" s="732"/>
      <c r="ALA413" s="629"/>
      <c r="ALB413" s="499"/>
      <c r="ALC413" s="731"/>
      <c r="ALD413" s="731"/>
      <c r="ALE413" s="731"/>
      <c r="ALF413" s="731"/>
      <c r="ALG413" s="732"/>
      <c r="ALH413" s="629"/>
      <c r="ALI413" s="499"/>
      <c r="ALJ413" s="731"/>
      <c r="ALK413" s="731"/>
      <c r="ALL413" s="731"/>
      <c r="ALM413" s="731"/>
      <c r="ALN413" s="732"/>
      <c r="ALO413" s="629"/>
      <c r="ALP413" s="499"/>
      <c r="ALQ413" s="731"/>
      <c r="ALR413" s="731"/>
      <c r="ALS413" s="731"/>
      <c r="ALT413" s="731"/>
      <c r="ALU413" s="732"/>
      <c r="ALV413" s="629"/>
      <c r="ALW413" s="499"/>
      <c r="ALX413" s="731"/>
      <c r="ALY413" s="731"/>
      <c r="ALZ413" s="731"/>
      <c r="AMA413" s="731"/>
      <c r="AMB413" s="732"/>
      <c r="AMC413" s="629"/>
      <c r="AMD413" s="499"/>
      <c r="AME413" s="731"/>
      <c r="AMF413" s="731"/>
      <c r="AMG413" s="731"/>
      <c r="AMH413" s="731"/>
      <c r="AMI413" s="732"/>
      <c r="AMJ413" s="629"/>
      <c r="AMK413" s="499"/>
      <c r="AML413" s="731"/>
      <c r="AMM413" s="731"/>
      <c r="AMN413" s="731"/>
      <c r="AMO413" s="731"/>
      <c r="AMP413" s="732"/>
      <c r="AMQ413" s="629"/>
      <c r="AMR413" s="499"/>
      <c r="AMS413" s="731"/>
      <c r="AMT413" s="731"/>
      <c r="AMU413" s="731"/>
      <c r="AMV413" s="731"/>
      <c r="AMW413" s="732"/>
      <c r="AMX413" s="629"/>
      <c r="AMY413" s="499"/>
      <c r="AMZ413" s="731"/>
      <c r="ANA413" s="731"/>
      <c r="ANB413" s="731"/>
      <c r="ANC413" s="731"/>
      <c r="AND413" s="732"/>
      <c r="ANE413" s="629"/>
      <c r="ANF413" s="499"/>
      <c r="ANG413" s="731"/>
      <c r="ANH413" s="731"/>
      <c r="ANI413" s="731"/>
      <c r="ANJ413" s="731"/>
      <c r="ANK413" s="732"/>
      <c r="ANL413" s="629"/>
      <c r="ANM413" s="499"/>
      <c r="ANN413" s="731"/>
      <c r="ANO413" s="731"/>
      <c r="ANP413" s="731"/>
      <c r="ANQ413" s="731"/>
      <c r="ANR413" s="732"/>
      <c r="ANS413" s="629"/>
      <c r="ANT413" s="499"/>
      <c r="ANU413" s="731"/>
      <c r="ANV413" s="731"/>
      <c r="ANW413" s="731"/>
      <c r="ANX413" s="731"/>
      <c r="ANY413" s="732"/>
      <c r="ANZ413" s="629"/>
      <c r="AOA413" s="499"/>
      <c r="AOB413" s="731"/>
      <c r="AOC413" s="731"/>
      <c r="AOD413" s="731"/>
      <c r="AOE413" s="731"/>
      <c r="AOF413" s="732"/>
      <c r="AOG413" s="629"/>
      <c r="AOH413" s="499"/>
      <c r="AOI413" s="731"/>
      <c r="AOJ413" s="731"/>
      <c r="AOK413" s="731"/>
      <c r="AOL413" s="731"/>
      <c r="AOM413" s="732"/>
      <c r="AON413" s="629"/>
      <c r="AOO413" s="499"/>
      <c r="AOP413" s="731"/>
      <c r="AOQ413" s="731"/>
      <c r="AOR413" s="731"/>
      <c r="AOS413" s="731"/>
      <c r="AOT413" s="732"/>
      <c r="AOU413" s="629"/>
      <c r="AOV413" s="499"/>
      <c r="AOW413" s="731"/>
      <c r="AOX413" s="731"/>
      <c r="AOY413" s="731"/>
      <c r="AOZ413" s="731"/>
      <c r="APA413" s="732"/>
      <c r="APB413" s="629"/>
      <c r="APC413" s="499"/>
      <c r="APD413" s="731"/>
      <c r="APE413" s="731"/>
      <c r="APF413" s="731"/>
      <c r="APG413" s="731"/>
      <c r="APH413" s="732"/>
      <c r="API413" s="629"/>
      <c r="APJ413" s="499"/>
      <c r="APK413" s="731"/>
      <c r="APL413" s="731"/>
      <c r="APM413" s="731"/>
      <c r="APN413" s="731"/>
      <c r="APO413" s="732"/>
      <c r="APP413" s="629"/>
      <c r="APQ413" s="499"/>
      <c r="APR413" s="731"/>
      <c r="APS413" s="731"/>
      <c r="APT413" s="731"/>
      <c r="APU413" s="731"/>
      <c r="APV413" s="732"/>
      <c r="APW413" s="629"/>
      <c r="APX413" s="499"/>
      <c r="APY413" s="731"/>
      <c r="APZ413" s="731"/>
      <c r="AQA413" s="731"/>
      <c r="AQB413" s="731"/>
      <c r="AQC413" s="732"/>
      <c r="AQD413" s="629"/>
      <c r="AQE413" s="499"/>
      <c r="AQF413" s="731"/>
      <c r="AQG413" s="731"/>
      <c r="AQH413" s="731"/>
      <c r="AQI413" s="731"/>
      <c r="AQJ413" s="732"/>
      <c r="AQK413" s="629"/>
      <c r="AQL413" s="499"/>
      <c r="AQM413" s="731"/>
      <c r="AQN413" s="731"/>
      <c r="AQO413" s="731"/>
      <c r="AQP413" s="731"/>
      <c r="AQQ413" s="732"/>
      <c r="AQR413" s="629"/>
      <c r="AQS413" s="499"/>
      <c r="AQT413" s="731"/>
      <c r="AQU413" s="731"/>
      <c r="AQV413" s="731"/>
      <c r="AQW413" s="731"/>
      <c r="AQX413" s="732"/>
      <c r="AQY413" s="629"/>
      <c r="AQZ413" s="499"/>
      <c r="ARA413" s="731"/>
      <c r="ARB413" s="731"/>
      <c r="ARC413" s="731"/>
      <c r="ARD413" s="731"/>
      <c r="ARE413" s="732"/>
      <c r="ARF413" s="629"/>
      <c r="ARG413" s="499"/>
      <c r="ARH413" s="731"/>
      <c r="ARI413" s="731"/>
      <c r="ARJ413" s="731"/>
      <c r="ARK413" s="731"/>
      <c r="ARL413" s="732"/>
      <c r="ARM413" s="629"/>
      <c r="ARN413" s="499"/>
      <c r="ARO413" s="731"/>
      <c r="ARP413" s="731"/>
      <c r="ARQ413" s="731"/>
      <c r="ARR413" s="731"/>
      <c r="ARS413" s="732"/>
      <c r="ART413" s="629"/>
      <c r="ARU413" s="499"/>
      <c r="ARV413" s="731"/>
      <c r="ARW413" s="731"/>
      <c r="ARX413" s="731"/>
      <c r="ARY413" s="731"/>
      <c r="ARZ413" s="732"/>
      <c r="ASA413" s="629"/>
      <c r="ASB413" s="499"/>
      <c r="ASC413" s="731"/>
      <c r="ASD413" s="731"/>
      <c r="ASE413" s="731"/>
      <c r="ASF413" s="731"/>
      <c r="ASG413" s="732"/>
      <c r="ASH413" s="629"/>
      <c r="ASI413" s="499"/>
      <c r="ASJ413" s="731"/>
      <c r="ASK413" s="731"/>
      <c r="ASL413" s="731"/>
      <c r="ASM413" s="731"/>
      <c r="ASN413" s="732"/>
      <c r="ASO413" s="629"/>
      <c r="ASP413" s="499"/>
      <c r="ASQ413" s="731"/>
      <c r="ASR413" s="731"/>
      <c r="ASS413" s="731"/>
      <c r="AST413" s="731"/>
      <c r="ASU413" s="732"/>
      <c r="ASV413" s="629"/>
      <c r="ASW413" s="499"/>
      <c r="ASX413" s="731"/>
      <c r="ASY413" s="731"/>
      <c r="ASZ413" s="731"/>
      <c r="ATA413" s="731"/>
      <c r="ATB413" s="732"/>
      <c r="ATC413" s="629"/>
      <c r="ATD413" s="499"/>
      <c r="ATE413" s="731"/>
      <c r="ATF413" s="731"/>
      <c r="ATG413" s="731"/>
      <c r="ATH413" s="731"/>
      <c r="ATI413" s="732"/>
      <c r="ATJ413" s="629"/>
      <c r="ATK413" s="499"/>
      <c r="ATL413" s="731"/>
      <c r="ATM413" s="731"/>
      <c r="ATN413" s="731"/>
      <c r="ATO413" s="731"/>
      <c r="ATP413" s="732"/>
      <c r="ATQ413" s="629"/>
      <c r="ATR413" s="499"/>
      <c r="ATS413" s="731"/>
      <c r="ATT413" s="731"/>
      <c r="ATU413" s="731"/>
      <c r="ATV413" s="731"/>
      <c r="ATW413" s="732"/>
      <c r="ATX413" s="629"/>
      <c r="ATY413" s="499"/>
      <c r="ATZ413" s="731"/>
      <c r="AUA413" s="731"/>
      <c r="AUB413" s="731"/>
      <c r="AUC413" s="731"/>
      <c r="AUD413" s="732"/>
      <c r="AUE413" s="629"/>
      <c r="AUF413" s="499"/>
      <c r="AUG413" s="731"/>
      <c r="AUH413" s="731"/>
      <c r="AUI413" s="731"/>
      <c r="AUJ413" s="731"/>
      <c r="AUK413" s="732"/>
      <c r="AUL413" s="629"/>
      <c r="AUM413" s="499"/>
      <c r="AUN413" s="731"/>
      <c r="AUO413" s="731"/>
      <c r="AUP413" s="731"/>
      <c r="AUQ413" s="731"/>
      <c r="AUR413" s="732"/>
      <c r="AUS413" s="629"/>
      <c r="AUT413" s="499"/>
      <c r="AUU413" s="731"/>
      <c r="AUV413" s="731"/>
      <c r="AUW413" s="731"/>
      <c r="AUX413" s="731"/>
      <c r="AUY413" s="732"/>
      <c r="AUZ413" s="629"/>
      <c r="AVA413" s="499"/>
      <c r="AVB413" s="731"/>
      <c r="AVC413" s="731"/>
      <c r="AVD413" s="731"/>
      <c r="AVE413" s="731"/>
      <c r="AVF413" s="732"/>
      <c r="AVG413" s="629"/>
      <c r="AVH413" s="499"/>
      <c r="AVI413" s="731"/>
      <c r="AVJ413" s="731"/>
      <c r="AVK413" s="731"/>
      <c r="AVL413" s="731"/>
      <c r="AVM413" s="732"/>
      <c r="AVN413" s="629"/>
      <c r="AVO413" s="499"/>
      <c r="AVP413" s="731"/>
      <c r="AVQ413" s="731"/>
      <c r="AVR413" s="731"/>
      <c r="AVS413" s="731"/>
      <c r="AVT413" s="732"/>
      <c r="AVU413" s="629"/>
      <c r="AVV413" s="499"/>
      <c r="AVW413" s="731"/>
      <c r="AVX413" s="731"/>
      <c r="AVY413" s="731"/>
      <c r="AVZ413" s="731"/>
      <c r="AWA413" s="732"/>
      <c r="AWB413" s="629"/>
      <c r="AWC413" s="499"/>
      <c r="AWD413" s="731"/>
      <c r="AWE413" s="731"/>
      <c r="AWF413" s="731"/>
      <c r="AWG413" s="731"/>
      <c r="AWH413" s="732"/>
      <c r="AWI413" s="629"/>
      <c r="AWJ413" s="499"/>
      <c r="AWK413" s="731"/>
      <c r="AWL413" s="731"/>
      <c r="AWM413" s="731"/>
      <c r="AWN413" s="731"/>
      <c r="AWO413" s="732"/>
      <c r="AWP413" s="629"/>
      <c r="AWQ413" s="499"/>
      <c r="AWR413" s="731"/>
      <c r="AWS413" s="731"/>
      <c r="AWT413" s="731"/>
      <c r="AWU413" s="731"/>
      <c r="AWV413" s="732"/>
      <c r="AWW413" s="629"/>
      <c r="AWX413" s="499"/>
      <c r="AWY413" s="731"/>
      <c r="AWZ413" s="731"/>
      <c r="AXA413" s="731"/>
      <c r="AXB413" s="731"/>
      <c r="AXC413" s="732"/>
      <c r="AXD413" s="629"/>
      <c r="AXE413" s="499"/>
      <c r="AXF413" s="731"/>
      <c r="AXG413" s="731"/>
      <c r="AXH413" s="731"/>
      <c r="AXI413" s="731"/>
      <c r="AXJ413" s="732"/>
      <c r="AXK413" s="629"/>
      <c r="AXL413" s="499"/>
      <c r="AXM413" s="731"/>
      <c r="AXN413" s="731"/>
      <c r="AXO413" s="731"/>
      <c r="AXP413" s="731"/>
      <c r="AXQ413" s="732"/>
      <c r="AXR413" s="629"/>
      <c r="AXS413" s="499"/>
      <c r="AXT413" s="731"/>
      <c r="AXU413" s="731"/>
      <c r="AXV413" s="731"/>
      <c r="AXW413" s="731"/>
      <c r="AXX413" s="732"/>
      <c r="AXY413" s="629"/>
      <c r="AXZ413" s="499"/>
      <c r="AYA413" s="731"/>
      <c r="AYB413" s="731"/>
      <c r="AYC413" s="731"/>
      <c r="AYD413" s="731"/>
      <c r="AYE413" s="732"/>
      <c r="AYF413" s="629"/>
      <c r="AYG413" s="499"/>
      <c r="AYH413" s="731"/>
      <c r="AYI413" s="731"/>
      <c r="AYJ413" s="731"/>
      <c r="AYK413" s="731"/>
      <c r="AYL413" s="732"/>
      <c r="AYM413" s="629"/>
      <c r="AYN413" s="499"/>
      <c r="AYO413" s="731"/>
      <c r="AYP413" s="731"/>
      <c r="AYQ413" s="731"/>
      <c r="AYR413" s="731"/>
      <c r="AYS413" s="732"/>
      <c r="AYT413" s="629"/>
      <c r="AYU413" s="499"/>
      <c r="AYV413" s="731"/>
      <c r="AYW413" s="731"/>
      <c r="AYX413" s="731"/>
      <c r="AYY413" s="731"/>
      <c r="AYZ413" s="732"/>
      <c r="AZA413" s="629"/>
      <c r="AZB413" s="499"/>
      <c r="AZC413" s="731"/>
      <c r="AZD413" s="731"/>
      <c r="AZE413" s="731"/>
      <c r="AZF413" s="731"/>
      <c r="AZG413" s="732"/>
      <c r="AZH413" s="629"/>
      <c r="AZI413" s="499"/>
      <c r="AZJ413" s="731"/>
      <c r="AZK413" s="731"/>
      <c r="AZL413" s="731"/>
      <c r="AZM413" s="731"/>
      <c r="AZN413" s="732"/>
      <c r="AZO413" s="629"/>
      <c r="AZP413" s="499"/>
      <c r="AZQ413" s="731"/>
      <c r="AZR413" s="731"/>
      <c r="AZS413" s="731"/>
      <c r="AZT413" s="731"/>
      <c r="AZU413" s="732"/>
      <c r="AZV413" s="629"/>
      <c r="AZW413" s="499"/>
      <c r="AZX413" s="731"/>
      <c r="AZY413" s="731"/>
      <c r="AZZ413" s="731"/>
      <c r="BAA413" s="731"/>
      <c r="BAB413" s="732"/>
      <c r="BAC413" s="629"/>
      <c r="BAD413" s="499"/>
      <c r="BAE413" s="731"/>
      <c r="BAF413" s="731"/>
      <c r="BAG413" s="731"/>
      <c r="BAH413" s="731"/>
      <c r="BAI413" s="732"/>
      <c r="BAJ413" s="629"/>
      <c r="BAK413" s="499"/>
      <c r="BAL413" s="731"/>
      <c r="BAM413" s="731"/>
      <c r="BAN413" s="731"/>
      <c r="BAO413" s="731"/>
      <c r="BAP413" s="732"/>
      <c r="BAQ413" s="629"/>
      <c r="BAR413" s="499"/>
      <c r="BAS413" s="731"/>
      <c r="BAT413" s="731"/>
      <c r="BAU413" s="731"/>
      <c r="BAV413" s="731"/>
      <c r="BAW413" s="732"/>
      <c r="BAX413" s="629"/>
      <c r="BAY413" s="499"/>
      <c r="BAZ413" s="731"/>
      <c r="BBA413" s="731"/>
      <c r="BBB413" s="731"/>
      <c r="BBC413" s="731"/>
      <c r="BBD413" s="732"/>
      <c r="BBE413" s="629"/>
      <c r="BBF413" s="499"/>
      <c r="BBG413" s="731"/>
      <c r="BBH413" s="731"/>
      <c r="BBI413" s="731"/>
      <c r="BBJ413" s="731"/>
      <c r="BBK413" s="732"/>
      <c r="BBL413" s="629"/>
      <c r="BBM413" s="499"/>
      <c r="BBN413" s="731"/>
      <c r="BBO413" s="731"/>
      <c r="BBP413" s="731"/>
      <c r="BBQ413" s="731"/>
      <c r="BBR413" s="732"/>
      <c r="BBS413" s="629"/>
      <c r="BBT413" s="499"/>
      <c r="BBU413" s="731"/>
      <c r="BBV413" s="731"/>
      <c r="BBW413" s="731"/>
      <c r="BBX413" s="731"/>
      <c r="BBY413" s="732"/>
      <c r="BBZ413" s="629"/>
      <c r="BCA413" s="499"/>
      <c r="BCB413" s="731"/>
      <c r="BCC413" s="731"/>
      <c r="BCD413" s="731"/>
      <c r="BCE413" s="731"/>
      <c r="BCF413" s="732"/>
      <c r="BCG413" s="629"/>
      <c r="BCH413" s="499"/>
      <c r="BCI413" s="731"/>
      <c r="BCJ413" s="731"/>
      <c r="BCK413" s="731"/>
      <c r="BCL413" s="731"/>
      <c r="BCM413" s="732"/>
      <c r="BCN413" s="629"/>
      <c r="BCO413" s="499"/>
      <c r="BCP413" s="731"/>
      <c r="BCQ413" s="731"/>
      <c r="BCR413" s="731"/>
      <c r="BCS413" s="731"/>
      <c r="BCT413" s="732"/>
      <c r="BCU413" s="629"/>
      <c r="BCV413" s="499"/>
      <c r="BCW413" s="731"/>
      <c r="BCX413" s="731"/>
      <c r="BCY413" s="731"/>
      <c r="BCZ413" s="731"/>
      <c r="BDA413" s="732"/>
      <c r="BDB413" s="629"/>
      <c r="BDC413" s="499"/>
      <c r="BDD413" s="731"/>
      <c r="BDE413" s="731"/>
      <c r="BDF413" s="731"/>
      <c r="BDG413" s="731"/>
      <c r="BDH413" s="732"/>
      <c r="BDI413" s="629"/>
      <c r="BDJ413" s="499"/>
      <c r="BDK413" s="731"/>
      <c r="BDL413" s="731"/>
      <c r="BDM413" s="731"/>
      <c r="BDN413" s="731"/>
      <c r="BDO413" s="732"/>
      <c r="BDP413" s="629"/>
      <c r="BDQ413" s="499"/>
      <c r="BDR413" s="731"/>
      <c r="BDS413" s="731"/>
      <c r="BDT413" s="731"/>
      <c r="BDU413" s="731"/>
      <c r="BDV413" s="732"/>
      <c r="BDW413" s="629"/>
      <c r="BDX413" s="499"/>
      <c r="BDY413" s="731"/>
      <c r="BDZ413" s="731"/>
      <c r="BEA413" s="731"/>
      <c r="BEB413" s="731"/>
      <c r="BEC413" s="732"/>
      <c r="BED413" s="629"/>
      <c r="BEE413" s="499"/>
      <c r="BEF413" s="731"/>
      <c r="BEG413" s="731"/>
      <c r="BEH413" s="731"/>
      <c r="BEI413" s="731"/>
      <c r="BEJ413" s="732"/>
      <c r="BEK413" s="629"/>
      <c r="BEL413" s="499"/>
      <c r="BEM413" s="731"/>
      <c r="BEN413" s="731"/>
      <c r="BEO413" s="731"/>
      <c r="BEP413" s="731"/>
      <c r="BEQ413" s="732"/>
      <c r="BER413" s="629"/>
      <c r="BES413" s="499"/>
      <c r="BET413" s="731"/>
      <c r="BEU413" s="731"/>
      <c r="BEV413" s="731"/>
      <c r="BEW413" s="731"/>
      <c r="BEX413" s="732"/>
      <c r="BEY413" s="629"/>
      <c r="BEZ413" s="499"/>
      <c r="BFA413" s="731"/>
      <c r="BFB413" s="731"/>
      <c r="BFC413" s="731"/>
      <c r="BFD413" s="731"/>
      <c r="BFE413" s="732"/>
      <c r="BFF413" s="629"/>
      <c r="BFG413" s="499"/>
      <c r="BFH413" s="731"/>
      <c r="BFI413" s="731"/>
      <c r="BFJ413" s="731"/>
      <c r="BFK413" s="731"/>
      <c r="BFL413" s="732"/>
      <c r="BFM413" s="629"/>
      <c r="BFN413" s="499"/>
      <c r="BFO413" s="731"/>
      <c r="BFP413" s="731"/>
      <c r="BFQ413" s="731"/>
      <c r="BFR413" s="731"/>
      <c r="BFS413" s="732"/>
      <c r="BFT413" s="629"/>
      <c r="BFU413" s="499"/>
      <c r="BFV413" s="731"/>
      <c r="BFW413" s="731"/>
      <c r="BFX413" s="731"/>
      <c r="BFY413" s="731"/>
      <c r="BFZ413" s="732"/>
      <c r="BGA413" s="629"/>
      <c r="BGB413" s="499"/>
      <c r="BGC413" s="731"/>
      <c r="BGD413" s="731"/>
      <c r="BGE413" s="731"/>
      <c r="BGF413" s="731"/>
      <c r="BGG413" s="732"/>
      <c r="BGH413" s="629"/>
      <c r="BGI413" s="499"/>
      <c r="BGJ413" s="731"/>
      <c r="BGK413" s="731"/>
      <c r="BGL413" s="731"/>
      <c r="BGM413" s="731"/>
      <c r="BGN413" s="732"/>
      <c r="BGO413" s="629"/>
      <c r="BGP413" s="499"/>
      <c r="BGQ413" s="731"/>
      <c r="BGR413" s="731"/>
      <c r="BGS413" s="731"/>
      <c r="BGT413" s="731"/>
      <c r="BGU413" s="732"/>
      <c r="BGV413" s="629"/>
      <c r="BGW413" s="499"/>
      <c r="BGX413" s="731"/>
      <c r="BGY413" s="731"/>
      <c r="BGZ413" s="731"/>
      <c r="BHA413" s="731"/>
      <c r="BHB413" s="732"/>
      <c r="BHC413" s="629"/>
      <c r="BHD413" s="499"/>
      <c r="BHE413" s="731"/>
      <c r="BHF413" s="731"/>
      <c r="BHG413" s="731"/>
      <c r="BHH413" s="731"/>
      <c r="BHI413" s="732"/>
      <c r="BHJ413" s="629"/>
      <c r="BHK413" s="499"/>
      <c r="BHL413" s="731"/>
      <c r="BHM413" s="731"/>
      <c r="BHN413" s="731"/>
      <c r="BHO413" s="731"/>
      <c r="BHP413" s="732"/>
      <c r="BHQ413" s="629"/>
      <c r="BHR413" s="499"/>
      <c r="BHS413" s="731"/>
      <c r="BHT413" s="731"/>
      <c r="BHU413" s="731"/>
      <c r="BHV413" s="731"/>
      <c r="BHW413" s="732"/>
      <c r="BHX413" s="629"/>
      <c r="BHY413" s="499"/>
      <c r="BHZ413" s="731"/>
      <c r="BIA413" s="731"/>
      <c r="BIB413" s="731"/>
      <c r="BIC413" s="731"/>
      <c r="BID413" s="732"/>
      <c r="BIE413" s="629"/>
      <c r="BIF413" s="499"/>
      <c r="BIG413" s="731"/>
      <c r="BIH413" s="731"/>
      <c r="BII413" s="731"/>
      <c r="BIJ413" s="731"/>
      <c r="BIK413" s="732"/>
      <c r="BIL413" s="629"/>
      <c r="BIM413" s="499"/>
      <c r="BIN413" s="731"/>
      <c r="BIO413" s="731"/>
      <c r="BIP413" s="731"/>
      <c r="BIQ413" s="731"/>
      <c r="BIR413" s="732"/>
      <c r="BIS413" s="629"/>
      <c r="BIT413" s="499"/>
      <c r="BIU413" s="731"/>
      <c r="BIV413" s="731"/>
      <c r="BIW413" s="731"/>
      <c r="BIX413" s="731"/>
      <c r="BIY413" s="732"/>
      <c r="BIZ413" s="629"/>
      <c r="BJA413" s="499"/>
      <c r="BJB413" s="731"/>
      <c r="BJC413" s="731"/>
      <c r="BJD413" s="731"/>
      <c r="BJE413" s="731"/>
      <c r="BJF413" s="732"/>
      <c r="BJG413" s="629"/>
      <c r="BJH413" s="499"/>
      <c r="BJI413" s="731"/>
      <c r="BJJ413" s="731"/>
      <c r="BJK413" s="731"/>
      <c r="BJL413" s="731"/>
      <c r="BJM413" s="732"/>
      <c r="BJN413" s="629"/>
      <c r="BJO413" s="499"/>
      <c r="BJP413" s="731"/>
      <c r="BJQ413" s="731"/>
      <c r="BJR413" s="731"/>
      <c r="BJS413" s="731"/>
      <c r="BJT413" s="732"/>
      <c r="BJU413" s="629"/>
      <c r="BJV413" s="499"/>
      <c r="BJW413" s="731"/>
      <c r="BJX413" s="731"/>
      <c r="BJY413" s="731"/>
      <c r="BJZ413" s="731"/>
      <c r="BKA413" s="732"/>
      <c r="BKB413" s="629"/>
      <c r="BKC413" s="499"/>
      <c r="BKD413" s="731"/>
      <c r="BKE413" s="731"/>
      <c r="BKF413" s="731"/>
      <c r="BKG413" s="731"/>
      <c r="BKH413" s="732"/>
      <c r="BKI413" s="629"/>
      <c r="BKJ413" s="499"/>
      <c r="BKK413" s="731"/>
      <c r="BKL413" s="731"/>
      <c r="BKM413" s="731"/>
      <c r="BKN413" s="731"/>
      <c r="BKO413" s="732"/>
      <c r="BKP413" s="629"/>
      <c r="BKQ413" s="499"/>
      <c r="BKR413" s="731"/>
      <c r="BKS413" s="731"/>
      <c r="BKT413" s="731"/>
      <c r="BKU413" s="731"/>
      <c r="BKV413" s="732"/>
      <c r="BKW413" s="629"/>
      <c r="BKX413" s="499"/>
      <c r="BKY413" s="731"/>
      <c r="BKZ413" s="731"/>
      <c r="BLA413" s="731"/>
      <c r="BLB413" s="731"/>
      <c r="BLC413" s="732"/>
      <c r="BLD413" s="629"/>
      <c r="BLE413" s="499"/>
      <c r="BLF413" s="731"/>
      <c r="BLG413" s="731"/>
      <c r="BLH413" s="731"/>
      <c r="BLI413" s="731"/>
      <c r="BLJ413" s="732"/>
      <c r="BLK413" s="629"/>
      <c r="BLL413" s="499"/>
      <c r="BLM413" s="731"/>
      <c r="BLN413" s="731"/>
      <c r="BLO413" s="731"/>
      <c r="BLP413" s="731"/>
      <c r="BLQ413" s="732"/>
      <c r="BLR413" s="629"/>
      <c r="BLS413" s="499"/>
      <c r="BLT413" s="731"/>
      <c r="BLU413" s="731"/>
      <c r="BLV413" s="731"/>
      <c r="BLW413" s="731"/>
      <c r="BLX413" s="732"/>
      <c r="BLY413" s="629"/>
      <c r="BLZ413" s="499"/>
      <c r="BMA413" s="731"/>
      <c r="BMB413" s="731"/>
      <c r="BMC413" s="731"/>
      <c r="BMD413" s="731"/>
      <c r="BME413" s="732"/>
      <c r="BMF413" s="629"/>
      <c r="BMG413" s="499"/>
      <c r="BMH413" s="731"/>
      <c r="BMI413" s="731"/>
      <c r="BMJ413" s="731"/>
      <c r="BMK413" s="731"/>
      <c r="BML413" s="732"/>
      <c r="BMM413" s="629"/>
      <c r="BMN413" s="499"/>
      <c r="BMO413" s="731"/>
      <c r="BMP413" s="731"/>
      <c r="BMQ413" s="731"/>
      <c r="BMR413" s="731"/>
      <c r="BMS413" s="732"/>
      <c r="BMT413" s="629"/>
      <c r="BMU413" s="499"/>
      <c r="BMV413" s="731"/>
      <c r="BMW413" s="731"/>
      <c r="BMX413" s="731"/>
      <c r="BMY413" s="731"/>
      <c r="BMZ413" s="732"/>
      <c r="BNA413" s="629"/>
      <c r="BNB413" s="499"/>
      <c r="BNC413" s="731"/>
      <c r="BND413" s="731"/>
      <c r="BNE413" s="731"/>
      <c r="BNF413" s="731"/>
      <c r="BNG413" s="732"/>
      <c r="BNH413" s="629"/>
      <c r="BNI413" s="499"/>
      <c r="BNJ413" s="731"/>
      <c r="BNK413" s="731"/>
      <c r="BNL413" s="731"/>
      <c r="BNM413" s="731"/>
      <c r="BNN413" s="732"/>
      <c r="BNO413" s="629"/>
      <c r="BNP413" s="499"/>
      <c r="BNQ413" s="731"/>
      <c r="BNR413" s="731"/>
      <c r="BNS413" s="731"/>
      <c r="BNT413" s="731"/>
      <c r="BNU413" s="732"/>
      <c r="BNV413" s="629"/>
      <c r="BNW413" s="499"/>
      <c r="BNX413" s="731"/>
      <c r="BNY413" s="731"/>
      <c r="BNZ413" s="731"/>
      <c r="BOA413" s="731"/>
      <c r="BOB413" s="732"/>
      <c r="BOC413" s="629"/>
      <c r="BOD413" s="499"/>
      <c r="BOE413" s="731"/>
      <c r="BOF413" s="731"/>
      <c r="BOG413" s="731"/>
      <c r="BOH413" s="731"/>
      <c r="BOI413" s="732"/>
      <c r="BOJ413" s="629"/>
      <c r="BOK413" s="499"/>
      <c r="BOL413" s="731"/>
      <c r="BOM413" s="731"/>
      <c r="BON413" s="731"/>
      <c r="BOO413" s="731"/>
      <c r="BOP413" s="732"/>
      <c r="BOQ413" s="629"/>
      <c r="BOR413" s="499"/>
      <c r="BOS413" s="731"/>
      <c r="BOT413" s="731"/>
      <c r="BOU413" s="731"/>
      <c r="BOV413" s="731"/>
      <c r="BOW413" s="732"/>
      <c r="BOX413" s="629"/>
      <c r="BOY413" s="499"/>
      <c r="BOZ413" s="731"/>
      <c r="BPA413" s="731"/>
      <c r="BPB413" s="731"/>
      <c r="BPC413" s="731"/>
      <c r="BPD413" s="732"/>
      <c r="BPE413" s="629"/>
      <c r="BPF413" s="499"/>
      <c r="BPG413" s="731"/>
      <c r="BPH413" s="731"/>
      <c r="BPI413" s="731"/>
      <c r="BPJ413" s="731"/>
      <c r="BPK413" s="732"/>
      <c r="BPL413" s="629"/>
      <c r="BPM413" s="499"/>
      <c r="BPN413" s="731"/>
      <c r="BPO413" s="731"/>
      <c r="BPP413" s="731"/>
      <c r="BPQ413" s="731"/>
      <c r="BPR413" s="732"/>
      <c r="BPS413" s="629"/>
      <c r="BPT413" s="499"/>
      <c r="BPU413" s="731"/>
      <c r="BPV413" s="731"/>
      <c r="BPW413" s="731"/>
      <c r="BPX413" s="731"/>
      <c r="BPY413" s="732"/>
      <c r="BPZ413" s="629"/>
      <c r="BQA413" s="499"/>
      <c r="BQB413" s="731"/>
      <c r="BQC413" s="731"/>
      <c r="BQD413" s="731"/>
      <c r="BQE413" s="731"/>
      <c r="BQF413" s="732"/>
      <c r="BQG413" s="629"/>
      <c r="BQH413" s="499"/>
      <c r="BQI413" s="731"/>
      <c r="BQJ413" s="731"/>
      <c r="BQK413" s="731"/>
      <c r="BQL413" s="731"/>
      <c r="BQM413" s="732"/>
      <c r="BQN413" s="629"/>
      <c r="BQO413" s="499"/>
      <c r="BQP413" s="731"/>
      <c r="BQQ413" s="731"/>
      <c r="BQR413" s="731"/>
      <c r="BQS413" s="731"/>
      <c r="BQT413" s="732"/>
      <c r="BQU413" s="629"/>
      <c r="BQV413" s="499"/>
      <c r="BQW413" s="731"/>
      <c r="BQX413" s="731"/>
      <c r="BQY413" s="731"/>
      <c r="BQZ413" s="731"/>
      <c r="BRA413" s="732"/>
      <c r="BRB413" s="629"/>
      <c r="BRC413" s="499"/>
      <c r="BRD413" s="731"/>
      <c r="BRE413" s="731"/>
      <c r="BRF413" s="731"/>
      <c r="BRG413" s="731"/>
      <c r="BRH413" s="732"/>
      <c r="BRI413" s="629"/>
      <c r="BRJ413" s="499"/>
      <c r="BRK413" s="731"/>
      <c r="BRL413" s="731"/>
      <c r="BRM413" s="731"/>
      <c r="BRN413" s="731"/>
      <c r="BRO413" s="732"/>
      <c r="BRP413" s="629"/>
      <c r="BRQ413" s="499"/>
      <c r="BRR413" s="731"/>
      <c r="BRS413" s="731"/>
      <c r="BRT413" s="731"/>
      <c r="BRU413" s="731"/>
      <c r="BRV413" s="732"/>
      <c r="BRW413" s="629"/>
      <c r="BRX413" s="499"/>
      <c r="BRY413" s="731"/>
      <c r="BRZ413" s="731"/>
      <c r="BSA413" s="731"/>
      <c r="BSB413" s="731"/>
      <c r="BSC413" s="732"/>
      <c r="BSD413" s="629"/>
      <c r="BSE413" s="499"/>
      <c r="BSF413" s="731"/>
      <c r="BSG413" s="731"/>
      <c r="BSH413" s="731"/>
      <c r="BSI413" s="731"/>
      <c r="BSJ413" s="732"/>
      <c r="BSK413" s="629"/>
      <c r="BSL413" s="499"/>
      <c r="BSM413" s="731"/>
      <c r="BSN413" s="731"/>
      <c r="BSO413" s="731"/>
      <c r="BSP413" s="731"/>
      <c r="BSQ413" s="732"/>
      <c r="BSR413" s="629"/>
      <c r="BSS413" s="499"/>
      <c r="BST413" s="731"/>
      <c r="BSU413" s="731"/>
      <c r="BSV413" s="731"/>
      <c r="BSW413" s="731"/>
      <c r="BSX413" s="732"/>
      <c r="BSY413" s="629"/>
      <c r="BSZ413" s="499"/>
      <c r="BTA413" s="731"/>
      <c r="BTB413" s="731"/>
      <c r="BTC413" s="731"/>
      <c r="BTD413" s="731"/>
      <c r="BTE413" s="732"/>
      <c r="BTF413" s="629"/>
      <c r="BTG413" s="499"/>
      <c r="BTH413" s="731"/>
      <c r="BTI413" s="731"/>
      <c r="BTJ413" s="731"/>
      <c r="BTK413" s="731"/>
      <c r="BTL413" s="732"/>
      <c r="BTM413" s="629"/>
      <c r="BTN413" s="499"/>
      <c r="BTO413" s="731"/>
      <c r="BTP413" s="731"/>
      <c r="BTQ413" s="731"/>
      <c r="BTR413" s="731"/>
      <c r="BTS413" s="732"/>
      <c r="BTT413" s="629"/>
      <c r="BTU413" s="499"/>
      <c r="BTV413" s="731"/>
      <c r="BTW413" s="731"/>
      <c r="BTX413" s="731"/>
      <c r="BTY413" s="731"/>
      <c r="BTZ413" s="732"/>
      <c r="BUA413" s="629"/>
      <c r="BUB413" s="499"/>
      <c r="BUC413" s="731"/>
      <c r="BUD413" s="731"/>
      <c r="BUE413" s="731"/>
      <c r="BUF413" s="731"/>
      <c r="BUG413" s="732"/>
      <c r="BUH413" s="629"/>
      <c r="BUI413" s="499"/>
      <c r="BUJ413" s="731"/>
      <c r="BUK413" s="731"/>
      <c r="BUL413" s="731"/>
      <c r="BUM413" s="731"/>
      <c r="BUN413" s="732"/>
      <c r="BUO413" s="629"/>
      <c r="BUP413" s="499"/>
      <c r="BUQ413" s="731"/>
      <c r="BUR413" s="731"/>
      <c r="BUS413" s="731"/>
      <c r="BUT413" s="731"/>
      <c r="BUU413" s="732"/>
      <c r="BUV413" s="629"/>
      <c r="BUW413" s="499"/>
      <c r="BUX413" s="731"/>
      <c r="BUY413" s="731"/>
      <c r="BUZ413" s="731"/>
      <c r="BVA413" s="731"/>
      <c r="BVB413" s="732"/>
      <c r="BVC413" s="629"/>
      <c r="BVD413" s="499"/>
      <c r="BVE413" s="731"/>
      <c r="BVF413" s="731"/>
      <c r="BVG413" s="731"/>
      <c r="BVH413" s="731"/>
      <c r="BVI413" s="732"/>
      <c r="BVJ413" s="629"/>
      <c r="BVK413" s="499"/>
      <c r="BVL413" s="731"/>
      <c r="BVM413" s="731"/>
      <c r="BVN413" s="731"/>
      <c r="BVO413" s="731"/>
      <c r="BVP413" s="732"/>
      <c r="BVQ413" s="629"/>
      <c r="BVR413" s="499"/>
      <c r="BVS413" s="731"/>
      <c r="BVT413" s="731"/>
      <c r="BVU413" s="731"/>
      <c r="BVV413" s="731"/>
      <c r="BVW413" s="732"/>
      <c r="BVX413" s="629"/>
      <c r="BVY413" s="499"/>
      <c r="BVZ413" s="731"/>
      <c r="BWA413" s="731"/>
      <c r="BWB413" s="731"/>
      <c r="BWC413" s="731"/>
      <c r="BWD413" s="732"/>
      <c r="BWE413" s="629"/>
      <c r="BWF413" s="499"/>
      <c r="BWG413" s="731"/>
      <c r="BWH413" s="731"/>
      <c r="BWI413" s="731"/>
      <c r="BWJ413" s="731"/>
      <c r="BWK413" s="732"/>
      <c r="BWL413" s="629"/>
      <c r="BWM413" s="499"/>
      <c r="BWN413" s="731"/>
      <c r="BWO413" s="731"/>
      <c r="BWP413" s="731"/>
      <c r="BWQ413" s="731"/>
      <c r="BWR413" s="732"/>
      <c r="BWS413" s="629"/>
      <c r="BWT413" s="499"/>
      <c r="BWU413" s="731"/>
      <c r="BWV413" s="731"/>
      <c r="BWW413" s="731"/>
      <c r="BWX413" s="731"/>
      <c r="BWY413" s="732"/>
      <c r="BWZ413" s="629"/>
      <c r="BXA413" s="499"/>
      <c r="BXB413" s="731"/>
      <c r="BXC413" s="731"/>
      <c r="BXD413" s="731"/>
      <c r="BXE413" s="731"/>
      <c r="BXF413" s="732"/>
      <c r="BXG413" s="629"/>
      <c r="BXH413" s="499"/>
      <c r="BXI413" s="731"/>
      <c r="BXJ413" s="731"/>
      <c r="BXK413" s="731"/>
      <c r="BXL413" s="731"/>
      <c r="BXM413" s="732"/>
      <c r="BXN413" s="629"/>
      <c r="BXO413" s="499"/>
      <c r="BXP413" s="731"/>
      <c r="BXQ413" s="731"/>
      <c r="BXR413" s="731"/>
      <c r="BXS413" s="731"/>
      <c r="BXT413" s="732"/>
      <c r="BXU413" s="629"/>
      <c r="BXV413" s="499"/>
      <c r="BXW413" s="731"/>
      <c r="BXX413" s="731"/>
      <c r="BXY413" s="731"/>
      <c r="BXZ413" s="731"/>
      <c r="BYA413" s="732"/>
      <c r="BYB413" s="629"/>
      <c r="BYC413" s="499"/>
      <c r="BYD413" s="731"/>
      <c r="BYE413" s="731"/>
      <c r="BYF413" s="731"/>
      <c r="BYG413" s="731"/>
      <c r="BYH413" s="732"/>
      <c r="BYI413" s="629"/>
      <c r="BYJ413" s="499"/>
      <c r="BYK413" s="731"/>
      <c r="BYL413" s="731"/>
      <c r="BYM413" s="731"/>
      <c r="BYN413" s="731"/>
      <c r="BYO413" s="732"/>
      <c r="BYP413" s="629"/>
      <c r="BYQ413" s="499"/>
      <c r="BYR413" s="731"/>
      <c r="BYS413" s="731"/>
      <c r="BYT413" s="731"/>
      <c r="BYU413" s="731"/>
      <c r="BYV413" s="732"/>
      <c r="BYW413" s="629"/>
      <c r="BYX413" s="499"/>
      <c r="BYY413" s="731"/>
      <c r="BYZ413" s="731"/>
      <c r="BZA413" s="731"/>
      <c r="BZB413" s="731"/>
      <c r="BZC413" s="732"/>
      <c r="BZD413" s="629"/>
      <c r="BZE413" s="499"/>
      <c r="BZF413" s="731"/>
      <c r="BZG413" s="731"/>
      <c r="BZH413" s="731"/>
      <c r="BZI413" s="731"/>
      <c r="BZJ413" s="732"/>
      <c r="BZK413" s="629"/>
      <c r="BZL413" s="499"/>
      <c r="BZM413" s="731"/>
      <c r="BZN413" s="731"/>
      <c r="BZO413" s="731"/>
      <c r="BZP413" s="731"/>
      <c r="BZQ413" s="732"/>
      <c r="BZR413" s="629"/>
      <c r="BZS413" s="499"/>
      <c r="BZT413" s="731"/>
      <c r="BZU413" s="731"/>
      <c r="BZV413" s="731"/>
      <c r="BZW413" s="731"/>
      <c r="BZX413" s="732"/>
      <c r="BZY413" s="629"/>
      <c r="BZZ413" s="499"/>
      <c r="CAA413" s="731"/>
      <c r="CAB413" s="731"/>
      <c r="CAC413" s="731"/>
      <c r="CAD413" s="731"/>
      <c r="CAE413" s="732"/>
      <c r="CAF413" s="629"/>
      <c r="CAG413" s="499"/>
      <c r="CAH413" s="731"/>
      <c r="CAI413" s="731"/>
      <c r="CAJ413" s="731"/>
      <c r="CAK413" s="731"/>
      <c r="CAL413" s="732"/>
      <c r="CAM413" s="629"/>
      <c r="CAN413" s="499"/>
      <c r="CAO413" s="731"/>
      <c r="CAP413" s="731"/>
      <c r="CAQ413" s="731"/>
      <c r="CAR413" s="731"/>
      <c r="CAS413" s="732"/>
      <c r="CAT413" s="629"/>
      <c r="CAU413" s="499"/>
      <c r="CAV413" s="731"/>
      <c r="CAW413" s="731"/>
      <c r="CAX413" s="731"/>
      <c r="CAY413" s="731"/>
      <c r="CAZ413" s="732"/>
      <c r="CBA413" s="629"/>
      <c r="CBB413" s="499"/>
      <c r="CBC413" s="731"/>
      <c r="CBD413" s="731"/>
      <c r="CBE413" s="731"/>
      <c r="CBF413" s="731"/>
      <c r="CBG413" s="732"/>
      <c r="CBH413" s="629"/>
      <c r="CBI413" s="499"/>
      <c r="CBJ413" s="731"/>
      <c r="CBK413" s="731"/>
      <c r="CBL413" s="731"/>
      <c r="CBM413" s="731"/>
      <c r="CBN413" s="732"/>
      <c r="CBO413" s="629"/>
      <c r="CBP413" s="499"/>
      <c r="CBQ413" s="731"/>
      <c r="CBR413" s="731"/>
      <c r="CBS413" s="731"/>
      <c r="CBT413" s="731"/>
      <c r="CBU413" s="732"/>
      <c r="CBV413" s="629"/>
      <c r="CBW413" s="499"/>
      <c r="CBX413" s="731"/>
      <c r="CBY413" s="731"/>
      <c r="CBZ413" s="731"/>
      <c r="CCA413" s="731"/>
      <c r="CCB413" s="732"/>
      <c r="CCC413" s="629"/>
      <c r="CCD413" s="499"/>
      <c r="CCE413" s="731"/>
      <c r="CCF413" s="731"/>
      <c r="CCG413" s="731"/>
      <c r="CCH413" s="731"/>
      <c r="CCI413" s="732"/>
      <c r="CCJ413" s="629"/>
      <c r="CCK413" s="499"/>
      <c r="CCL413" s="731"/>
      <c r="CCM413" s="731"/>
      <c r="CCN413" s="731"/>
      <c r="CCO413" s="731"/>
      <c r="CCP413" s="732"/>
      <c r="CCQ413" s="629"/>
      <c r="CCR413" s="499"/>
      <c r="CCS413" s="731"/>
      <c r="CCT413" s="731"/>
      <c r="CCU413" s="731"/>
      <c r="CCV413" s="731"/>
      <c r="CCW413" s="732"/>
      <c r="CCX413" s="629"/>
      <c r="CCY413" s="499"/>
      <c r="CCZ413" s="731"/>
      <c r="CDA413" s="731"/>
      <c r="CDB413" s="731"/>
      <c r="CDC413" s="731"/>
      <c r="CDD413" s="732"/>
      <c r="CDE413" s="629"/>
      <c r="CDF413" s="499"/>
      <c r="CDG413" s="731"/>
      <c r="CDH413" s="731"/>
      <c r="CDI413" s="731"/>
      <c r="CDJ413" s="731"/>
      <c r="CDK413" s="732"/>
      <c r="CDL413" s="629"/>
      <c r="CDM413" s="499"/>
      <c r="CDN413" s="731"/>
      <c r="CDO413" s="731"/>
      <c r="CDP413" s="731"/>
      <c r="CDQ413" s="731"/>
      <c r="CDR413" s="732"/>
      <c r="CDS413" s="629"/>
      <c r="CDT413" s="499"/>
      <c r="CDU413" s="731"/>
      <c r="CDV413" s="731"/>
      <c r="CDW413" s="731"/>
      <c r="CDX413" s="731"/>
      <c r="CDY413" s="732"/>
      <c r="CDZ413" s="629"/>
      <c r="CEA413" s="499"/>
      <c r="CEB413" s="731"/>
      <c r="CEC413" s="731"/>
      <c r="CED413" s="731"/>
      <c r="CEE413" s="731"/>
      <c r="CEF413" s="732"/>
      <c r="CEG413" s="629"/>
      <c r="CEH413" s="499"/>
      <c r="CEI413" s="731"/>
      <c r="CEJ413" s="731"/>
      <c r="CEK413" s="731"/>
      <c r="CEL413" s="731"/>
      <c r="CEM413" s="732"/>
      <c r="CEN413" s="629"/>
      <c r="CEO413" s="499"/>
      <c r="CEP413" s="731"/>
      <c r="CEQ413" s="731"/>
      <c r="CER413" s="731"/>
      <c r="CES413" s="731"/>
      <c r="CET413" s="732"/>
      <c r="CEU413" s="629"/>
      <c r="CEV413" s="499"/>
      <c r="CEW413" s="731"/>
      <c r="CEX413" s="731"/>
      <c r="CEY413" s="731"/>
      <c r="CEZ413" s="731"/>
      <c r="CFA413" s="732"/>
      <c r="CFB413" s="629"/>
      <c r="CFC413" s="499"/>
      <c r="CFD413" s="731"/>
      <c r="CFE413" s="731"/>
      <c r="CFF413" s="731"/>
      <c r="CFG413" s="731"/>
      <c r="CFH413" s="732"/>
      <c r="CFI413" s="629"/>
      <c r="CFJ413" s="499"/>
      <c r="CFK413" s="731"/>
      <c r="CFL413" s="731"/>
      <c r="CFM413" s="731"/>
      <c r="CFN413" s="731"/>
      <c r="CFO413" s="732"/>
      <c r="CFP413" s="629"/>
      <c r="CFQ413" s="499"/>
      <c r="CFR413" s="731"/>
      <c r="CFS413" s="731"/>
      <c r="CFT413" s="731"/>
      <c r="CFU413" s="731"/>
      <c r="CFV413" s="732"/>
      <c r="CFW413" s="629"/>
      <c r="CFX413" s="499"/>
      <c r="CFY413" s="731"/>
      <c r="CFZ413" s="731"/>
      <c r="CGA413" s="731"/>
      <c r="CGB413" s="731"/>
      <c r="CGC413" s="732"/>
      <c r="CGD413" s="629"/>
      <c r="CGE413" s="499"/>
      <c r="CGF413" s="731"/>
      <c r="CGG413" s="731"/>
      <c r="CGH413" s="731"/>
      <c r="CGI413" s="731"/>
      <c r="CGJ413" s="732"/>
      <c r="CGK413" s="629"/>
      <c r="CGL413" s="499"/>
      <c r="CGM413" s="731"/>
      <c r="CGN413" s="731"/>
      <c r="CGO413" s="731"/>
      <c r="CGP413" s="731"/>
      <c r="CGQ413" s="732"/>
      <c r="CGR413" s="629"/>
      <c r="CGS413" s="499"/>
      <c r="CGT413" s="731"/>
      <c r="CGU413" s="731"/>
      <c r="CGV413" s="731"/>
      <c r="CGW413" s="731"/>
      <c r="CGX413" s="732"/>
      <c r="CGY413" s="629"/>
      <c r="CGZ413" s="499"/>
      <c r="CHA413" s="731"/>
      <c r="CHB413" s="731"/>
      <c r="CHC413" s="731"/>
      <c r="CHD413" s="731"/>
      <c r="CHE413" s="732"/>
      <c r="CHF413" s="629"/>
      <c r="CHG413" s="499"/>
      <c r="CHH413" s="731"/>
      <c r="CHI413" s="731"/>
      <c r="CHJ413" s="731"/>
      <c r="CHK413" s="731"/>
      <c r="CHL413" s="732"/>
      <c r="CHM413" s="629"/>
      <c r="CHN413" s="499"/>
      <c r="CHO413" s="731"/>
      <c r="CHP413" s="731"/>
      <c r="CHQ413" s="731"/>
      <c r="CHR413" s="731"/>
      <c r="CHS413" s="732"/>
      <c r="CHT413" s="629"/>
      <c r="CHU413" s="499"/>
      <c r="CHV413" s="731"/>
      <c r="CHW413" s="731"/>
      <c r="CHX413" s="731"/>
      <c r="CHY413" s="731"/>
      <c r="CHZ413" s="732"/>
      <c r="CIA413" s="629"/>
      <c r="CIB413" s="499"/>
      <c r="CIC413" s="731"/>
      <c r="CID413" s="731"/>
      <c r="CIE413" s="731"/>
      <c r="CIF413" s="731"/>
      <c r="CIG413" s="732"/>
      <c r="CIH413" s="629"/>
      <c r="CII413" s="499"/>
      <c r="CIJ413" s="731"/>
      <c r="CIK413" s="731"/>
      <c r="CIL413" s="731"/>
      <c r="CIM413" s="731"/>
      <c r="CIN413" s="732"/>
      <c r="CIO413" s="629"/>
      <c r="CIP413" s="499"/>
      <c r="CIQ413" s="731"/>
      <c r="CIR413" s="731"/>
      <c r="CIS413" s="731"/>
      <c r="CIT413" s="731"/>
      <c r="CIU413" s="732"/>
      <c r="CIV413" s="629"/>
      <c r="CIW413" s="499"/>
      <c r="CIX413" s="731"/>
      <c r="CIY413" s="731"/>
      <c r="CIZ413" s="731"/>
      <c r="CJA413" s="731"/>
      <c r="CJB413" s="732"/>
      <c r="CJC413" s="629"/>
      <c r="CJD413" s="499"/>
      <c r="CJE413" s="731"/>
      <c r="CJF413" s="731"/>
      <c r="CJG413" s="731"/>
      <c r="CJH413" s="731"/>
      <c r="CJI413" s="732"/>
      <c r="CJJ413" s="629"/>
      <c r="CJK413" s="499"/>
      <c r="CJL413" s="731"/>
      <c r="CJM413" s="731"/>
      <c r="CJN413" s="731"/>
      <c r="CJO413" s="731"/>
      <c r="CJP413" s="732"/>
      <c r="CJQ413" s="629"/>
      <c r="CJR413" s="499"/>
      <c r="CJS413" s="731"/>
      <c r="CJT413" s="731"/>
      <c r="CJU413" s="731"/>
      <c r="CJV413" s="731"/>
      <c r="CJW413" s="732"/>
      <c r="CJX413" s="629"/>
      <c r="CJY413" s="499"/>
      <c r="CJZ413" s="731"/>
      <c r="CKA413" s="731"/>
      <c r="CKB413" s="731"/>
      <c r="CKC413" s="731"/>
      <c r="CKD413" s="732"/>
      <c r="CKE413" s="629"/>
      <c r="CKF413" s="499"/>
      <c r="CKG413" s="731"/>
      <c r="CKH413" s="731"/>
      <c r="CKI413" s="731"/>
      <c r="CKJ413" s="731"/>
      <c r="CKK413" s="732"/>
      <c r="CKL413" s="629"/>
      <c r="CKM413" s="499"/>
      <c r="CKN413" s="731"/>
      <c r="CKO413" s="731"/>
      <c r="CKP413" s="731"/>
      <c r="CKQ413" s="731"/>
      <c r="CKR413" s="732"/>
      <c r="CKS413" s="629"/>
      <c r="CKT413" s="499"/>
      <c r="CKU413" s="731"/>
      <c r="CKV413" s="731"/>
      <c r="CKW413" s="731"/>
      <c r="CKX413" s="731"/>
      <c r="CKY413" s="732"/>
      <c r="CKZ413" s="629"/>
      <c r="CLA413" s="499"/>
      <c r="CLB413" s="731"/>
      <c r="CLC413" s="731"/>
      <c r="CLD413" s="731"/>
      <c r="CLE413" s="731"/>
      <c r="CLF413" s="732"/>
      <c r="CLG413" s="629"/>
      <c r="CLH413" s="499"/>
      <c r="CLI413" s="731"/>
      <c r="CLJ413" s="731"/>
      <c r="CLK413" s="731"/>
      <c r="CLL413" s="731"/>
      <c r="CLM413" s="732"/>
      <c r="CLN413" s="629"/>
      <c r="CLO413" s="499"/>
      <c r="CLP413" s="731"/>
      <c r="CLQ413" s="731"/>
      <c r="CLR413" s="731"/>
      <c r="CLS413" s="731"/>
      <c r="CLT413" s="732"/>
      <c r="CLU413" s="629"/>
      <c r="CLV413" s="499"/>
      <c r="CLW413" s="731"/>
      <c r="CLX413" s="731"/>
      <c r="CLY413" s="731"/>
      <c r="CLZ413" s="731"/>
      <c r="CMA413" s="732"/>
      <c r="CMB413" s="629"/>
      <c r="CMC413" s="499"/>
      <c r="CMD413" s="731"/>
      <c r="CME413" s="731"/>
      <c r="CMF413" s="731"/>
      <c r="CMG413" s="731"/>
      <c r="CMH413" s="732"/>
      <c r="CMI413" s="629"/>
      <c r="CMJ413" s="499"/>
      <c r="CMK413" s="731"/>
      <c r="CML413" s="731"/>
      <c r="CMM413" s="731"/>
      <c r="CMN413" s="731"/>
      <c r="CMO413" s="732"/>
      <c r="CMP413" s="629"/>
      <c r="CMQ413" s="499"/>
      <c r="CMR413" s="731"/>
      <c r="CMS413" s="731"/>
      <c r="CMT413" s="731"/>
      <c r="CMU413" s="731"/>
      <c r="CMV413" s="732"/>
      <c r="CMW413" s="629"/>
      <c r="CMX413" s="499"/>
      <c r="CMY413" s="731"/>
      <c r="CMZ413" s="731"/>
      <c r="CNA413" s="731"/>
      <c r="CNB413" s="731"/>
      <c r="CNC413" s="732"/>
      <c r="CND413" s="629"/>
      <c r="CNE413" s="499"/>
      <c r="CNF413" s="731"/>
      <c r="CNG413" s="731"/>
      <c r="CNH413" s="731"/>
      <c r="CNI413" s="731"/>
      <c r="CNJ413" s="732"/>
      <c r="CNK413" s="629"/>
      <c r="CNL413" s="499"/>
      <c r="CNM413" s="731"/>
      <c r="CNN413" s="731"/>
      <c r="CNO413" s="731"/>
      <c r="CNP413" s="731"/>
      <c r="CNQ413" s="732"/>
      <c r="CNR413" s="629"/>
      <c r="CNS413" s="499"/>
      <c r="CNT413" s="731"/>
      <c r="CNU413" s="731"/>
      <c r="CNV413" s="731"/>
      <c r="CNW413" s="731"/>
      <c r="CNX413" s="732"/>
      <c r="CNY413" s="629"/>
      <c r="CNZ413" s="499"/>
      <c r="COA413" s="731"/>
      <c r="COB413" s="731"/>
      <c r="COC413" s="731"/>
      <c r="COD413" s="731"/>
      <c r="COE413" s="732"/>
      <c r="COF413" s="629"/>
      <c r="COG413" s="499"/>
      <c r="COH413" s="731"/>
      <c r="COI413" s="731"/>
      <c r="COJ413" s="731"/>
      <c r="COK413" s="731"/>
      <c r="COL413" s="732"/>
      <c r="COM413" s="629"/>
      <c r="CON413" s="499"/>
      <c r="COO413" s="731"/>
      <c r="COP413" s="731"/>
      <c r="COQ413" s="731"/>
      <c r="COR413" s="731"/>
      <c r="COS413" s="732"/>
      <c r="COT413" s="629"/>
      <c r="COU413" s="499"/>
      <c r="COV413" s="731"/>
      <c r="COW413" s="731"/>
      <c r="COX413" s="731"/>
      <c r="COY413" s="731"/>
      <c r="COZ413" s="732"/>
      <c r="CPA413" s="629"/>
      <c r="CPB413" s="499"/>
      <c r="CPC413" s="731"/>
      <c r="CPD413" s="731"/>
      <c r="CPE413" s="731"/>
      <c r="CPF413" s="731"/>
      <c r="CPG413" s="732"/>
      <c r="CPH413" s="629"/>
      <c r="CPI413" s="499"/>
      <c r="CPJ413" s="731"/>
      <c r="CPK413" s="731"/>
      <c r="CPL413" s="731"/>
      <c r="CPM413" s="731"/>
      <c r="CPN413" s="732"/>
      <c r="CPO413" s="629"/>
      <c r="CPP413" s="499"/>
      <c r="CPQ413" s="731"/>
      <c r="CPR413" s="731"/>
      <c r="CPS413" s="731"/>
      <c r="CPT413" s="731"/>
      <c r="CPU413" s="732"/>
      <c r="CPV413" s="629"/>
      <c r="CPW413" s="499"/>
      <c r="CPX413" s="731"/>
      <c r="CPY413" s="731"/>
      <c r="CPZ413" s="731"/>
      <c r="CQA413" s="731"/>
      <c r="CQB413" s="732"/>
      <c r="CQC413" s="629"/>
      <c r="CQD413" s="499"/>
      <c r="CQE413" s="731"/>
      <c r="CQF413" s="731"/>
      <c r="CQG413" s="731"/>
      <c r="CQH413" s="731"/>
      <c r="CQI413" s="732"/>
      <c r="CQJ413" s="629"/>
      <c r="CQK413" s="499"/>
      <c r="CQL413" s="731"/>
      <c r="CQM413" s="731"/>
      <c r="CQN413" s="731"/>
      <c r="CQO413" s="731"/>
      <c r="CQP413" s="732"/>
      <c r="CQQ413" s="629"/>
      <c r="CQR413" s="499"/>
      <c r="CQS413" s="731"/>
      <c r="CQT413" s="731"/>
      <c r="CQU413" s="731"/>
      <c r="CQV413" s="731"/>
      <c r="CQW413" s="732"/>
      <c r="CQX413" s="629"/>
      <c r="CQY413" s="499"/>
      <c r="CQZ413" s="731"/>
      <c r="CRA413" s="731"/>
      <c r="CRB413" s="731"/>
      <c r="CRC413" s="731"/>
      <c r="CRD413" s="732"/>
      <c r="CRE413" s="629"/>
      <c r="CRF413" s="499"/>
      <c r="CRG413" s="731"/>
      <c r="CRH413" s="731"/>
      <c r="CRI413" s="731"/>
      <c r="CRJ413" s="731"/>
      <c r="CRK413" s="732"/>
      <c r="CRL413" s="629"/>
      <c r="CRM413" s="499"/>
      <c r="CRN413" s="731"/>
      <c r="CRO413" s="731"/>
      <c r="CRP413" s="731"/>
      <c r="CRQ413" s="731"/>
      <c r="CRR413" s="732"/>
      <c r="CRS413" s="629"/>
      <c r="CRT413" s="499"/>
      <c r="CRU413" s="731"/>
      <c r="CRV413" s="731"/>
      <c r="CRW413" s="731"/>
      <c r="CRX413" s="731"/>
      <c r="CRY413" s="732"/>
      <c r="CRZ413" s="629"/>
      <c r="CSA413" s="499"/>
      <c r="CSB413" s="731"/>
      <c r="CSC413" s="731"/>
      <c r="CSD413" s="731"/>
      <c r="CSE413" s="731"/>
      <c r="CSF413" s="732"/>
      <c r="CSG413" s="629"/>
      <c r="CSH413" s="499"/>
      <c r="CSI413" s="731"/>
      <c r="CSJ413" s="731"/>
      <c r="CSK413" s="731"/>
      <c r="CSL413" s="731"/>
      <c r="CSM413" s="732"/>
      <c r="CSN413" s="629"/>
      <c r="CSO413" s="499"/>
      <c r="CSP413" s="731"/>
      <c r="CSQ413" s="731"/>
      <c r="CSR413" s="731"/>
      <c r="CSS413" s="731"/>
      <c r="CST413" s="732"/>
      <c r="CSU413" s="629"/>
      <c r="CSV413" s="499"/>
      <c r="CSW413" s="731"/>
      <c r="CSX413" s="731"/>
      <c r="CSY413" s="731"/>
      <c r="CSZ413" s="731"/>
      <c r="CTA413" s="732"/>
      <c r="CTB413" s="629"/>
      <c r="CTC413" s="499"/>
      <c r="CTD413" s="731"/>
      <c r="CTE413" s="731"/>
      <c r="CTF413" s="731"/>
      <c r="CTG413" s="731"/>
      <c r="CTH413" s="732"/>
      <c r="CTI413" s="629"/>
      <c r="CTJ413" s="499"/>
      <c r="CTK413" s="731"/>
      <c r="CTL413" s="731"/>
      <c r="CTM413" s="731"/>
      <c r="CTN413" s="731"/>
      <c r="CTO413" s="732"/>
      <c r="CTP413" s="629"/>
      <c r="CTQ413" s="499"/>
      <c r="CTR413" s="731"/>
      <c r="CTS413" s="731"/>
      <c r="CTT413" s="731"/>
      <c r="CTU413" s="731"/>
      <c r="CTV413" s="732"/>
      <c r="CTW413" s="629"/>
      <c r="CTX413" s="499"/>
      <c r="CTY413" s="731"/>
      <c r="CTZ413" s="731"/>
      <c r="CUA413" s="731"/>
      <c r="CUB413" s="731"/>
      <c r="CUC413" s="732"/>
      <c r="CUD413" s="629"/>
      <c r="CUE413" s="499"/>
      <c r="CUF413" s="731"/>
      <c r="CUG413" s="731"/>
      <c r="CUH413" s="731"/>
      <c r="CUI413" s="731"/>
      <c r="CUJ413" s="732"/>
      <c r="CUK413" s="629"/>
      <c r="CUL413" s="499"/>
      <c r="CUM413" s="731"/>
      <c r="CUN413" s="731"/>
      <c r="CUO413" s="731"/>
      <c r="CUP413" s="731"/>
      <c r="CUQ413" s="732"/>
      <c r="CUR413" s="629"/>
      <c r="CUS413" s="499"/>
      <c r="CUT413" s="731"/>
      <c r="CUU413" s="731"/>
      <c r="CUV413" s="731"/>
      <c r="CUW413" s="731"/>
      <c r="CUX413" s="732"/>
      <c r="CUY413" s="629"/>
      <c r="CUZ413" s="499"/>
      <c r="CVA413" s="731"/>
      <c r="CVB413" s="731"/>
      <c r="CVC413" s="731"/>
      <c r="CVD413" s="731"/>
      <c r="CVE413" s="732"/>
      <c r="CVF413" s="629"/>
      <c r="CVG413" s="499"/>
      <c r="CVH413" s="731"/>
      <c r="CVI413" s="731"/>
      <c r="CVJ413" s="731"/>
      <c r="CVK413" s="731"/>
      <c r="CVL413" s="732"/>
      <c r="CVM413" s="629"/>
      <c r="CVN413" s="499"/>
      <c r="CVO413" s="731"/>
      <c r="CVP413" s="731"/>
      <c r="CVQ413" s="731"/>
      <c r="CVR413" s="731"/>
      <c r="CVS413" s="732"/>
      <c r="CVT413" s="629"/>
      <c r="CVU413" s="499"/>
      <c r="CVV413" s="731"/>
      <c r="CVW413" s="731"/>
      <c r="CVX413" s="731"/>
      <c r="CVY413" s="731"/>
      <c r="CVZ413" s="732"/>
      <c r="CWA413" s="629"/>
      <c r="CWB413" s="499"/>
      <c r="CWC413" s="731"/>
      <c r="CWD413" s="731"/>
      <c r="CWE413" s="731"/>
      <c r="CWF413" s="731"/>
      <c r="CWG413" s="732"/>
      <c r="CWH413" s="629"/>
      <c r="CWI413" s="499"/>
      <c r="CWJ413" s="731"/>
      <c r="CWK413" s="731"/>
      <c r="CWL413" s="731"/>
      <c r="CWM413" s="731"/>
      <c r="CWN413" s="732"/>
      <c r="CWO413" s="629"/>
      <c r="CWP413" s="499"/>
      <c r="CWQ413" s="731"/>
      <c r="CWR413" s="731"/>
      <c r="CWS413" s="731"/>
      <c r="CWT413" s="731"/>
      <c r="CWU413" s="732"/>
      <c r="CWV413" s="629"/>
      <c r="CWW413" s="499"/>
      <c r="CWX413" s="731"/>
      <c r="CWY413" s="731"/>
      <c r="CWZ413" s="731"/>
      <c r="CXA413" s="731"/>
      <c r="CXB413" s="732"/>
      <c r="CXC413" s="629"/>
      <c r="CXD413" s="499"/>
      <c r="CXE413" s="731"/>
      <c r="CXF413" s="731"/>
      <c r="CXG413" s="731"/>
      <c r="CXH413" s="731"/>
      <c r="CXI413" s="732"/>
      <c r="CXJ413" s="629"/>
      <c r="CXK413" s="499"/>
      <c r="CXL413" s="731"/>
      <c r="CXM413" s="731"/>
      <c r="CXN413" s="731"/>
      <c r="CXO413" s="731"/>
      <c r="CXP413" s="732"/>
      <c r="CXQ413" s="629"/>
      <c r="CXR413" s="499"/>
      <c r="CXS413" s="731"/>
      <c r="CXT413" s="731"/>
      <c r="CXU413" s="731"/>
      <c r="CXV413" s="731"/>
      <c r="CXW413" s="732"/>
      <c r="CXX413" s="629"/>
      <c r="CXY413" s="499"/>
      <c r="CXZ413" s="731"/>
      <c r="CYA413" s="731"/>
      <c r="CYB413" s="731"/>
      <c r="CYC413" s="731"/>
      <c r="CYD413" s="732"/>
      <c r="CYE413" s="629"/>
      <c r="CYF413" s="499"/>
      <c r="CYG413" s="731"/>
      <c r="CYH413" s="731"/>
      <c r="CYI413" s="731"/>
      <c r="CYJ413" s="731"/>
      <c r="CYK413" s="732"/>
      <c r="CYL413" s="629"/>
      <c r="CYM413" s="499"/>
      <c r="CYN413" s="731"/>
      <c r="CYO413" s="731"/>
      <c r="CYP413" s="731"/>
      <c r="CYQ413" s="731"/>
      <c r="CYR413" s="732"/>
      <c r="CYS413" s="629"/>
      <c r="CYT413" s="499"/>
      <c r="CYU413" s="731"/>
      <c r="CYV413" s="731"/>
      <c r="CYW413" s="731"/>
      <c r="CYX413" s="731"/>
      <c r="CYY413" s="732"/>
      <c r="CYZ413" s="629"/>
      <c r="CZA413" s="499"/>
      <c r="CZB413" s="731"/>
      <c r="CZC413" s="731"/>
      <c r="CZD413" s="731"/>
      <c r="CZE413" s="731"/>
      <c r="CZF413" s="732"/>
      <c r="CZG413" s="629"/>
      <c r="CZH413" s="499"/>
      <c r="CZI413" s="731"/>
      <c r="CZJ413" s="731"/>
      <c r="CZK413" s="731"/>
      <c r="CZL413" s="731"/>
      <c r="CZM413" s="732"/>
      <c r="CZN413" s="629"/>
      <c r="CZO413" s="499"/>
      <c r="CZP413" s="731"/>
      <c r="CZQ413" s="731"/>
      <c r="CZR413" s="731"/>
      <c r="CZS413" s="731"/>
      <c r="CZT413" s="732"/>
      <c r="CZU413" s="629"/>
      <c r="CZV413" s="499"/>
      <c r="CZW413" s="731"/>
      <c r="CZX413" s="731"/>
      <c r="CZY413" s="731"/>
      <c r="CZZ413" s="731"/>
      <c r="DAA413" s="732"/>
      <c r="DAB413" s="629"/>
      <c r="DAC413" s="499"/>
      <c r="DAD413" s="731"/>
      <c r="DAE413" s="731"/>
      <c r="DAF413" s="731"/>
      <c r="DAG413" s="731"/>
      <c r="DAH413" s="732"/>
      <c r="DAI413" s="629"/>
      <c r="DAJ413" s="499"/>
      <c r="DAK413" s="731"/>
      <c r="DAL413" s="731"/>
      <c r="DAM413" s="731"/>
      <c r="DAN413" s="731"/>
      <c r="DAO413" s="732"/>
      <c r="DAP413" s="629"/>
      <c r="DAQ413" s="499"/>
      <c r="DAR413" s="731"/>
      <c r="DAS413" s="731"/>
      <c r="DAT413" s="731"/>
      <c r="DAU413" s="731"/>
      <c r="DAV413" s="732"/>
      <c r="DAW413" s="629"/>
      <c r="DAX413" s="499"/>
      <c r="DAY413" s="731"/>
      <c r="DAZ413" s="731"/>
      <c r="DBA413" s="731"/>
      <c r="DBB413" s="731"/>
      <c r="DBC413" s="732"/>
      <c r="DBD413" s="629"/>
      <c r="DBE413" s="499"/>
      <c r="DBF413" s="731"/>
      <c r="DBG413" s="731"/>
      <c r="DBH413" s="731"/>
      <c r="DBI413" s="731"/>
      <c r="DBJ413" s="732"/>
      <c r="DBK413" s="629"/>
      <c r="DBL413" s="499"/>
      <c r="DBM413" s="731"/>
      <c r="DBN413" s="731"/>
      <c r="DBO413" s="731"/>
      <c r="DBP413" s="731"/>
      <c r="DBQ413" s="732"/>
      <c r="DBR413" s="629"/>
      <c r="DBS413" s="499"/>
      <c r="DBT413" s="731"/>
      <c r="DBU413" s="731"/>
      <c r="DBV413" s="731"/>
      <c r="DBW413" s="731"/>
      <c r="DBX413" s="732"/>
      <c r="DBY413" s="629"/>
      <c r="DBZ413" s="499"/>
      <c r="DCA413" s="731"/>
      <c r="DCB413" s="731"/>
      <c r="DCC413" s="731"/>
      <c r="DCD413" s="731"/>
      <c r="DCE413" s="732"/>
      <c r="DCF413" s="629"/>
      <c r="DCG413" s="499"/>
      <c r="DCH413" s="731"/>
      <c r="DCI413" s="731"/>
      <c r="DCJ413" s="731"/>
      <c r="DCK413" s="731"/>
      <c r="DCL413" s="732"/>
      <c r="DCM413" s="629"/>
      <c r="DCN413" s="499"/>
      <c r="DCO413" s="731"/>
      <c r="DCP413" s="731"/>
      <c r="DCQ413" s="731"/>
      <c r="DCR413" s="731"/>
      <c r="DCS413" s="732"/>
      <c r="DCT413" s="629"/>
      <c r="DCU413" s="499"/>
      <c r="DCV413" s="731"/>
      <c r="DCW413" s="731"/>
      <c r="DCX413" s="731"/>
      <c r="DCY413" s="731"/>
      <c r="DCZ413" s="732"/>
      <c r="DDA413" s="629"/>
      <c r="DDB413" s="499"/>
      <c r="DDC413" s="731"/>
      <c r="DDD413" s="731"/>
      <c r="DDE413" s="731"/>
      <c r="DDF413" s="731"/>
      <c r="DDG413" s="732"/>
      <c r="DDH413" s="629"/>
      <c r="DDI413" s="499"/>
      <c r="DDJ413" s="731"/>
      <c r="DDK413" s="731"/>
      <c r="DDL413" s="731"/>
      <c r="DDM413" s="731"/>
      <c r="DDN413" s="732"/>
      <c r="DDO413" s="629"/>
      <c r="DDP413" s="499"/>
      <c r="DDQ413" s="731"/>
      <c r="DDR413" s="731"/>
      <c r="DDS413" s="731"/>
      <c r="DDT413" s="731"/>
      <c r="DDU413" s="732"/>
      <c r="DDV413" s="629"/>
      <c r="DDW413" s="499"/>
      <c r="DDX413" s="731"/>
      <c r="DDY413" s="731"/>
      <c r="DDZ413" s="731"/>
      <c r="DEA413" s="731"/>
      <c r="DEB413" s="732"/>
      <c r="DEC413" s="629"/>
      <c r="DED413" s="499"/>
      <c r="DEE413" s="731"/>
      <c r="DEF413" s="731"/>
      <c r="DEG413" s="731"/>
      <c r="DEH413" s="731"/>
      <c r="DEI413" s="732"/>
      <c r="DEJ413" s="629"/>
      <c r="DEK413" s="499"/>
      <c r="DEL413" s="731"/>
      <c r="DEM413" s="731"/>
      <c r="DEN413" s="731"/>
      <c r="DEO413" s="731"/>
      <c r="DEP413" s="732"/>
      <c r="DEQ413" s="629"/>
      <c r="DER413" s="499"/>
      <c r="DES413" s="731"/>
      <c r="DET413" s="731"/>
      <c r="DEU413" s="731"/>
      <c r="DEV413" s="731"/>
      <c r="DEW413" s="732"/>
      <c r="DEX413" s="629"/>
      <c r="DEY413" s="499"/>
      <c r="DEZ413" s="731"/>
      <c r="DFA413" s="731"/>
      <c r="DFB413" s="731"/>
      <c r="DFC413" s="731"/>
      <c r="DFD413" s="732"/>
      <c r="DFE413" s="629"/>
      <c r="DFF413" s="499"/>
      <c r="DFG413" s="731"/>
      <c r="DFH413" s="731"/>
      <c r="DFI413" s="731"/>
      <c r="DFJ413" s="731"/>
      <c r="DFK413" s="732"/>
      <c r="DFL413" s="629"/>
      <c r="DFM413" s="499"/>
      <c r="DFN413" s="731"/>
      <c r="DFO413" s="731"/>
      <c r="DFP413" s="731"/>
      <c r="DFQ413" s="731"/>
      <c r="DFR413" s="732"/>
      <c r="DFS413" s="629"/>
      <c r="DFT413" s="499"/>
      <c r="DFU413" s="731"/>
      <c r="DFV413" s="731"/>
      <c r="DFW413" s="731"/>
      <c r="DFX413" s="731"/>
      <c r="DFY413" s="732"/>
      <c r="DFZ413" s="629"/>
      <c r="DGA413" s="499"/>
      <c r="DGB413" s="731"/>
      <c r="DGC413" s="731"/>
      <c r="DGD413" s="731"/>
      <c r="DGE413" s="731"/>
      <c r="DGF413" s="732"/>
      <c r="DGG413" s="629"/>
      <c r="DGH413" s="499"/>
      <c r="DGI413" s="731"/>
      <c r="DGJ413" s="731"/>
      <c r="DGK413" s="731"/>
      <c r="DGL413" s="731"/>
      <c r="DGM413" s="732"/>
      <c r="DGN413" s="629"/>
      <c r="DGO413" s="499"/>
      <c r="DGP413" s="731"/>
      <c r="DGQ413" s="731"/>
      <c r="DGR413" s="731"/>
      <c r="DGS413" s="731"/>
      <c r="DGT413" s="732"/>
      <c r="DGU413" s="629"/>
      <c r="DGV413" s="499"/>
      <c r="DGW413" s="731"/>
      <c r="DGX413" s="731"/>
      <c r="DGY413" s="731"/>
      <c r="DGZ413" s="731"/>
      <c r="DHA413" s="732"/>
      <c r="DHB413" s="629"/>
      <c r="DHC413" s="499"/>
      <c r="DHD413" s="731"/>
      <c r="DHE413" s="731"/>
      <c r="DHF413" s="731"/>
      <c r="DHG413" s="731"/>
      <c r="DHH413" s="732"/>
      <c r="DHI413" s="629"/>
      <c r="DHJ413" s="499"/>
      <c r="DHK413" s="731"/>
      <c r="DHL413" s="731"/>
      <c r="DHM413" s="731"/>
      <c r="DHN413" s="731"/>
      <c r="DHO413" s="732"/>
      <c r="DHP413" s="629"/>
      <c r="DHQ413" s="499"/>
      <c r="DHR413" s="731"/>
      <c r="DHS413" s="731"/>
      <c r="DHT413" s="731"/>
      <c r="DHU413" s="731"/>
      <c r="DHV413" s="732"/>
      <c r="DHW413" s="629"/>
      <c r="DHX413" s="499"/>
      <c r="DHY413" s="731"/>
      <c r="DHZ413" s="731"/>
      <c r="DIA413" s="731"/>
      <c r="DIB413" s="731"/>
      <c r="DIC413" s="732"/>
      <c r="DID413" s="629"/>
      <c r="DIE413" s="499"/>
      <c r="DIF413" s="731"/>
      <c r="DIG413" s="731"/>
      <c r="DIH413" s="731"/>
      <c r="DII413" s="731"/>
      <c r="DIJ413" s="732"/>
      <c r="DIK413" s="629"/>
      <c r="DIL413" s="499"/>
      <c r="DIM413" s="731"/>
      <c r="DIN413" s="731"/>
      <c r="DIO413" s="731"/>
      <c r="DIP413" s="731"/>
      <c r="DIQ413" s="732"/>
      <c r="DIR413" s="629"/>
      <c r="DIS413" s="499"/>
      <c r="DIT413" s="731"/>
      <c r="DIU413" s="731"/>
      <c r="DIV413" s="731"/>
      <c r="DIW413" s="731"/>
      <c r="DIX413" s="732"/>
      <c r="DIY413" s="629"/>
      <c r="DIZ413" s="499"/>
      <c r="DJA413" s="731"/>
      <c r="DJB413" s="731"/>
      <c r="DJC413" s="731"/>
      <c r="DJD413" s="731"/>
      <c r="DJE413" s="732"/>
      <c r="DJF413" s="629"/>
      <c r="DJG413" s="499"/>
      <c r="DJH413" s="731"/>
      <c r="DJI413" s="731"/>
      <c r="DJJ413" s="731"/>
      <c r="DJK413" s="731"/>
      <c r="DJL413" s="732"/>
      <c r="DJM413" s="629"/>
      <c r="DJN413" s="499"/>
      <c r="DJO413" s="731"/>
      <c r="DJP413" s="731"/>
      <c r="DJQ413" s="731"/>
      <c r="DJR413" s="731"/>
      <c r="DJS413" s="732"/>
      <c r="DJT413" s="629"/>
      <c r="DJU413" s="499"/>
      <c r="DJV413" s="731"/>
      <c r="DJW413" s="731"/>
      <c r="DJX413" s="731"/>
      <c r="DJY413" s="731"/>
      <c r="DJZ413" s="732"/>
      <c r="DKA413" s="629"/>
      <c r="DKB413" s="499"/>
      <c r="DKC413" s="731"/>
      <c r="DKD413" s="731"/>
      <c r="DKE413" s="731"/>
      <c r="DKF413" s="731"/>
      <c r="DKG413" s="732"/>
      <c r="DKH413" s="629"/>
      <c r="DKI413" s="499"/>
      <c r="DKJ413" s="731"/>
      <c r="DKK413" s="731"/>
      <c r="DKL413" s="731"/>
      <c r="DKM413" s="731"/>
      <c r="DKN413" s="732"/>
      <c r="DKO413" s="629"/>
      <c r="DKP413" s="499"/>
      <c r="DKQ413" s="731"/>
      <c r="DKR413" s="731"/>
      <c r="DKS413" s="731"/>
      <c r="DKT413" s="731"/>
      <c r="DKU413" s="732"/>
      <c r="DKV413" s="629"/>
      <c r="DKW413" s="499"/>
      <c r="DKX413" s="731"/>
      <c r="DKY413" s="731"/>
      <c r="DKZ413" s="731"/>
      <c r="DLA413" s="731"/>
      <c r="DLB413" s="732"/>
      <c r="DLC413" s="629"/>
      <c r="DLD413" s="499"/>
      <c r="DLE413" s="731"/>
      <c r="DLF413" s="731"/>
      <c r="DLG413" s="731"/>
      <c r="DLH413" s="731"/>
      <c r="DLI413" s="732"/>
      <c r="DLJ413" s="629"/>
      <c r="DLK413" s="499"/>
      <c r="DLL413" s="731"/>
      <c r="DLM413" s="731"/>
      <c r="DLN413" s="731"/>
      <c r="DLO413" s="731"/>
      <c r="DLP413" s="732"/>
      <c r="DLQ413" s="629"/>
      <c r="DLR413" s="499"/>
      <c r="DLS413" s="731"/>
      <c r="DLT413" s="731"/>
      <c r="DLU413" s="731"/>
      <c r="DLV413" s="731"/>
      <c r="DLW413" s="732"/>
      <c r="DLX413" s="629"/>
      <c r="DLY413" s="499"/>
      <c r="DLZ413" s="731"/>
      <c r="DMA413" s="731"/>
      <c r="DMB413" s="731"/>
      <c r="DMC413" s="731"/>
      <c r="DMD413" s="732"/>
      <c r="DME413" s="629"/>
      <c r="DMF413" s="499"/>
      <c r="DMG413" s="731"/>
      <c r="DMH413" s="731"/>
      <c r="DMI413" s="731"/>
      <c r="DMJ413" s="731"/>
      <c r="DMK413" s="732"/>
      <c r="DML413" s="629"/>
      <c r="DMM413" s="499"/>
      <c r="DMN413" s="731"/>
      <c r="DMO413" s="731"/>
      <c r="DMP413" s="731"/>
      <c r="DMQ413" s="731"/>
      <c r="DMR413" s="732"/>
      <c r="DMS413" s="629"/>
      <c r="DMT413" s="499"/>
      <c r="DMU413" s="731"/>
      <c r="DMV413" s="731"/>
      <c r="DMW413" s="731"/>
      <c r="DMX413" s="731"/>
      <c r="DMY413" s="732"/>
      <c r="DMZ413" s="629"/>
      <c r="DNA413" s="499"/>
      <c r="DNB413" s="731"/>
      <c r="DNC413" s="731"/>
      <c r="DND413" s="731"/>
      <c r="DNE413" s="731"/>
      <c r="DNF413" s="732"/>
      <c r="DNG413" s="629"/>
      <c r="DNH413" s="499"/>
      <c r="DNI413" s="731"/>
      <c r="DNJ413" s="731"/>
      <c r="DNK413" s="731"/>
      <c r="DNL413" s="731"/>
      <c r="DNM413" s="732"/>
      <c r="DNN413" s="629"/>
      <c r="DNO413" s="499"/>
      <c r="DNP413" s="731"/>
      <c r="DNQ413" s="731"/>
      <c r="DNR413" s="731"/>
      <c r="DNS413" s="731"/>
      <c r="DNT413" s="732"/>
      <c r="DNU413" s="629"/>
      <c r="DNV413" s="499"/>
      <c r="DNW413" s="731"/>
      <c r="DNX413" s="731"/>
      <c r="DNY413" s="731"/>
      <c r="DNZ413" s="731"/>
      <c r="DOA413" s="732"/>
      <c r="DOB413" s="629"/>
      <c r="DOC413" s="499"/>
      <c r="DOD413" s="731"/>
      <c r="DOE413" s="731"/>
      <c r="DOF413" s="731"/>
      <c r="DOG413" s="731"/>
      <c r="DOH413" s="732"/>
      <c r="DOI413" s="629"/>
      <c r="DOJ413" s="499"/>
      <c r="DOK413" s="731"/>
      <c r="DOL413" s="731"/>
      <c r="DOM413" s="731"/>
      <c r="DON413" s="731"/>
      <c r="DOO413" s="732"/>
      <c r="DOP413" s="629"/>
      <c r="DOQ413" s="499"/>
      <c r="DOR413" s="731"/>
      <c r="DOS413" s="731"/>
      <c r="DOT413" s="731"/>
      <c r="DOU413" s="731"/>
      <c r="DOV413" s="732"/>
      <c r="DOW413" s="629"/>
      <c r="DOX413" s="499"/>
      <c r="DOY413" s="731"/>
      <c r="DOZ413" s="731"/>
      <c r="DPA413" s="731"/>
      <c r="DPB413" s="731"/>
      <c r="DPC413" s="732"/>
      <c r="DPD413" s="629"/>
      <c r="DPE413" s="499"/>
      <c r="DPF413" s="731"/>
      <c r="DPG413" s="731"/>
      <c r="DPH413" s="731"/>
      <c r="DPI413" s="731"/>
      <c r="DPJ413" s="732"/>
      <c r="DPK413" s="629"/>
      <c r="DPL413" s="499"/>
      <c r="DPM413" s="731"/>
      <c r="DPN413" s="731"/>
      <c r="DPO413" s="731"/>
      <c r="DPP413" s="731"/>
      <c r="DPQ413" s="732"/>
      <c r="DPR413" s="629"/>
      <c r="DPS413" s="499"/>
      <c r="DPT413" s="731"/>
      <c r="DPU413" s="731"/>
      <c r="DPV413" s="731"/>
      <c r="DPW413" s="731"/>
      <c r="DPX413" s="732"/>
      <c r="DPY413" s="629"/>
      <c r="DPZ413" s="499"/>
      <c r="DQA413" s="731"/>
      <c r="DQB413" s="731"/>
      <c r="DQC413" s="731"/>
      <c r="DQD413" s="731"/>
      <c r="DQE413" s="732"/>
      <c r="DQF413" s="629"/>
      <c r="DQG413" s="499"/>
      <c r="DQH413" s="731"/>
      <c r="DQI413" s="731"/>
      <c r="DQJ413" s="731"/>
      <c r="DQK413" s="731"/>
      <c r="DQL413" s="732"/>
      <c r="DQM413" s="629"/>
      <c r="DQN413" s="499"/>
      <c r="DQO413" s="731"/>
      <c r="DQP413" s="731"/>
      <c r="DQQ413" s="731"/>
      <c r="DQR413" s="731"/>
      <c r="DQS413" s="732"/>
      <c r="DQT413" s="629"/>
      <c r="DQU413" s="499"/>
      <c r="DQV413" s="731"/>
      <c r="DQW413" s="731"/>
      <c r="DQX413" s="731"/>
      <c r="DQY413" s="731"/>
      <c r="DQZ413" s="732"/>
      <c r="DRA413" s="629"/>
      <c r="DRB413" s="499"/>
      <c r="DRC413" s="731"/>
      <c r="DRD413" s="731"/>
      <c r="DRE413" s="731"/>
      <c r="DRF413" s="731"/>
      <c r="DRG413" s="732"/>
      <c r="DRH413" s="629"/>
      <c r="DRI413" s="499"/>
      <c r="DRJ413" s="731"/>
      <c r="DRK413" s="731"/>
      <c r="DRL413" s="731"/>
      <c r="DRM413" s="731"/>
      <c r="DRN413" s="732"/>
      <c r="DRO413" s="629"/>
      <c r="DRP413" s="499"/>
      <c r="DRQ413" s="731"/>
      <c r="DRR413" s="731"/>
      <c r="DRS413" s="731"/>
      <c r="DRT413" s="731"/>
      <c r="DRU413" s="732"/>
      <c r="DRV413" s="629"/>
      <c r="DRW413" s="499"/>
      <c r="DRX413" s="731"/>
      <c r="DRY413" s="731"/>
      <c r="DRZ413" s="731"/>
      <c r="DSA413" s="731"/>
      <c r="DSB413" s="732"/>
      <c r="DSC413" s="629"/>
      <c r="DSD413" s="499"/>
      <c r="DSE413" s="731"/>
      <c r="DSF413" s="731"/>
      <c r="DSG413" s="731"/>
      <c r="DSH413" s="731"/>
      <c r="DSI413" s="732"/>
      <c r="DSJ413" s="629"/>
      <c r="DSK413" s="499"/>
      <c r="DSL413" s="731"/>
      <c r="DSM413" s="731"/>
      <c r="DSN413" s="731"/>
      <c r="DSO413" s="731"/>
      <c r="DSP413" s="732"/>
      <c r="DSQ413" s="629"/>
      <c r="DSR413" s="499"/>
      <c r="DSS413" s="731"/>
      <c r="DST413" s="731"/>
      <c r="DSU413" s="731"/>
      <c r="DSV413" s="731"/>
      <c r="DSW413" s="732"/>
      <c r="DSX413" s="629"/>
      <c r="DSY413" s="499"/>
      <c r="DSZ413" s="731"/>
      <c r="DTA413" s="731"/>
      <c r="DTB413" s="731"/>
      <c r="DTC413" s="731"/>
      <c r="DTD413" s="732"/>
      <c r="DTE413" s="629"/>
      <c r="DTF413" s="499"/>
      <c r="DTG413" s="731"/>
      <c r="DTH413" s="731"/>
      <c r="DTI413" s="731"/>
      <c r="DTJ413" s="731"/>
      <c r="DTK413" s="732"/>
      <c r="DTL413" s="629"/>
      <c r="DTM413" s="499"/>
      <c r="DTN413" s="731"/>
      <c r="DTO413" s="731"/>
      <c r="DTP413" s="731"/>
      <c r="DTQ413" s="731"/>
      <c r="DTR413" s="732"/>
      <c r="DTS413" s="629"/>
      <c r="DTT413" s="499"/>
      <c r="DTU413" s="731"/>
      <c r="DTV413" s="731"/>
      <c r="DTW413" s="731"/>
      <c r="DTX413" s="731"/>
      <c r="DTY413" s="732"/>
      <c r="DTZ413" s="629"/>
      <c r="DUA413" s="499"/>
      <c r="DUB413" s="731"/>
      <c r="DUC413" s="731"/>
      <c r="DUD413" s="731"/>
      <c r="DUE413" s="731"/>
      <c r="DUF413" s="732"/>
      <c r="DUG413" s="629"/>
      <c r="DUH413" s="499"/>
      <c r="DUI413" s="731"/>
      <c r="DUJ413" s="731"/>
      <c r="DUK413" s="731"/>
      <c r="DUL413" s="731"/>
      <c r="DUM413" s="732"/>
      <c r="DUN413" s="629"/>
      <c r="DUO413" s="499"/>
      <c r="DUP413" s="731"/>
      <c r="DUQ413" s="731"/>
      <c r="DUR413" s="731"/>
      <c r="DUS413" s="731"/>
      <c r="DUT413" s="732"/>
      <c r="DUU413" s="629"/>
      <c r="DUV413" s="499"/>
      <c r="DUW413" s="731"/>
      <c r="DUX413" s="731"/>
      <c r="DUY413" s="731"/>
      <c r="DUZ413" s="731"/>
      <c r="DVA413" s="732"/>
      <c r="DVB413" s="629"/>
      <c r="DVC413" s="499"/>
      <c r="DVD413" s="731"/>
      <c r="DVE413" s="731"/>
      <c r="DVF413" s="731"/>
      <c r="DVG413" s="731"/>
      <c r="DVH413" s="732"/>
      <c r="DVI413" s="629"/>
      <c r="DVJ413" s="499"/>
      <c r="DVK413" s="731"/>
      <c r="DVL413" s="731"/>
      <c r="DVM413" s="731"/>
      <c r="DVN413" s="731"/>
      <c r="DVO413" s="732"/>
      <c r="DVP413" s="629"/>
      <c r="DVQ413" s="499"/>
      <c r="DVR413" s="731"/>
      <c r="DVS413" s="731"/>
      <c r="DVT413" s="731"/>
      <c r="DVU413" s="731"/>
      <c r="DVV413" s="732"/>
      <c r="DVW413" s="629"/>
      <c r="DVX413" s="499"/>
      <c r="DVY413" s="731"/>
      <c r="DVZ413" s="731"/>
      <c r="DWA413" s="731"/>
      <c r="DWB413" s="731"/>
      <c r="DWC413" s="732"/>
      <c r="DWD413" s="629"/>
      <c r="DWE413" s="499"/>
      <c r="DWF413" s="731"/>
      <c r="DWG413" s="731"/>
      <c r="DWH413" s="731"/>
      <c r="DWI413" s="731"/>
      <c r="DWJ413" s="732"/>
      <c r="DWK413" s="629"/>
      <c r="DWL413" s="499"/>
      <c r="DWM413" s="731"/>
      <c r="DWN413" s="731"/>
      <c r="DWO413" s="731"/>
      <c r="DWP413" s="731"/>
      <c r="DWQ413" s="732"/>
      <c r="DWR413" s="629"/>
      <c r="DWS413" s="499"/>
      <c r="DWT413" s="731"/>
      <c r="DWU413" s="731"/>
      <c r="DWV413" s="731"/>
      <c r="DWW413" s="731"/>
      <c r="DWX413" s="732"/>
      <c r="DWY413" s="629"/>
      <c r="DWZ413" s="499"/>
      <c r="DXA413" s="731"/>
      <c r="DXB413" s="731"/>
      <c r="DXC413" s="731"/>
      <c r="DXD413" s="731"/>
      <c r="DXE413" s="732"/>
      <c r="DXF413" s="629"/>
      <c r="DXG413" s="499"/>
      <c r="DXH413" s="731"/>
      <c r="DXI413" s="731"/>
      <c r="DXJ413" s="731"/>
      <c r="DXK413" s="731"/>
      <c r="DXL413" s="732"/>
      <c r="DXM413" s="629"/>
      <c r="DXN413" s="499"/>
      <c r="DXO413" s="731"/>
      <c r="DXP413" s="731"/>
      <c r="DXQ413" s="731"/>
      <c r="DXR413" s="731"/>
      <c r="DXS413" s="732"/>
      <c r="DXT413" s="629"/>
      <c r="DXU413" s="499"/>
      <c r="DXV413" s="731"/>
      <c r="DXW413" s="731"/>
      <c r="DXX413" s="731"/>
      <c r="DXY413" s="731"/>
      <c r="DXZ413" s="732"/>
      <c r="DYA413" s="629"/>
      <c r="DYB413" s="499"/>
      <c r="DYC413" s="731"/>
      <c r="DYD413" s="731"/>
      <c r="DYE413" s="731"/>
      <c r="DYF413" s="731"/>
      <c r="DYG413" s="732"/>
      <c r="DYH413" s="629"/>
      <c r="DYI413" s="499"/>
      <c r="DYJ413" s="731"/>
      <c r="DYK413" s="731"/>
      <c r="DYL413" s="731"/>
      <c r="DYM413" s="731"/>
      <c r="DYN413" s="732"/>
      <c r="DYO413" s="629"/>
      <c r="DYP413" s="499"/>
      <c r="DYQ413" s="731"/>
      <c r="DYR413" s="731"/>
      <c r="DYS413" s="731"/>
      <c r="DYT413" s="731"/>
      <c r="DYU413" s="732"/>
      <c r="DYV413" s="629"/>
      <c r="DYW413" s="499"/>
      <c r="DYX413" s="731"/>
      <c r="DYY413" s="731"/>
      <c r="DYZ413" s="731"/>
      <c r="DZA413" s="731"/>
      <c r="DZB413" s="732"/>
      <c r="DZC413" s="629"/>
      <c r="DZD413" s="499"/>
      <c r="DZE413" s="731"/>
      <c r="DZF413" s="731"/>
      <c r="DZG413" s="731"/>
      <c r="DZH413" s="731"/>
      <c r="DZI413" s="732"/>
      <c r="DZJ413" s="629"/>
      <c r="DZK413" s="499"/>
      <c r="DZL413" s="731"/>
      <c r="DZM413" s="731"/>
      <c r="DZN413" s="731"/>
      <c r="DZO413" s="731"/>
      <c r="DZP413" s="732"/>
      <c r="DZQ413" s="629"/>
      <c r="DZR413" s="499"/>
      <c r="DZS413" s="731"/>
      <c r="DZT413" s="731"/>
      <c r="DZU413" s="731"/>
      <c r="DZV413" s="731"/>
      <c r="DZW413" s="732"/>
      <c r="DZX413" s="629"/>
      <c r="DZY413" s="499"/>
      <c r="DZZ413" s="731"/>
      <c r="EAA413" s="731"/>
      <c r="EAB413" s="731"/>
      <c r="EAC413" s="731"/>
      <c r="EAD413" s="732"/>
      <c r="EAE413" s="629"/>
      <c r="EAF413" s="499"/>
      <c r="EAG413" s="731"/>
      <c r="EAH413" s="731"/>
      <c r="EAI413" s="731"/>
      <c r="EAJ413" s="731"/>
      <c r="EAK413" s="732"/>
      <c r="EAL413" s="629"/>
      <c r="EAM413" s="499"/>
      <c r="EAN413" s="731"/>
      <c r="EAO413" s="731"/>
      <c r="EAP413" s="731"/>
      <c r="EAQ413" s="731"/>
      <c r="EAR413" s="732"/>
      <c r="EAS413" s="629"/>
      <c r="EAT413" s="499"/>
      <c r="EAU413" s="731"/>
      <c r="EAV413" s="731"/>
      <c r="EAW413" s="731"/>
      <c r="EAX413" s="731"/>
      <c r="EAY413" s="732"/>
      <c r="EAZ413" s="629"/>
      <c r="EBA413" s="499"/>
      <c r="EBB413" s="731"/>
      <c r="EBC413" s="731"/>
      <c r="EBD413" s="731"/>
      <c r="EBE413" s="731"/>
      <c r="EBF413" s="732"/>
      <c r="EBG413" s="629"/>
      <c r="EBH413" s="499"/>
      <c r="EBI413" s="731"/>
      <c r="EBJ413" s="731"/>
      <c r="EBK413" s="731"/>
      <c r="EBL413" s="731"/>
      <c r="EBM413" s="732"/>
      <c r="EBN413" s="629"/>
      <c r="EBO413" s="499"/>
      <c r="EBP413" s="731"/>
      <c r="EBQ413" s="731"/>
      <c r="EBR413" s="731"/>
      <c r="EBS413" s="731"/>
      <c r="EBT413" s="732"/>
      <c r="EBU413" s="629"/>
      <c r="EBV413" s="499"/>
      <c r="EBW413" s="731"/>
      <c r="EBX413" s="731"/>
      <c r="EBY413" s="731"/>
      <c r="EBZ413" s="731"/>
      <c r="ECA413" s="732"/>
      <c r="ECB413" s="629"/>
      <c r="ECC413" s="499"/>
      <c r="ECD413" s="731"/>
      <c r="ECE413" s="731"/>
      <c r="ECF413" s="731"/>
      <c r="ECG413" s="731"/>
      <c r="ECH413" s="732"/>
      <c r="ECI413" s="629"/>
      <c r="ECJ413" s="499"/>
      <c r="ECK413" s="731"/>
      <c r="ECL413" s="731"/>
      <c r="ECM413" s="731"/>
      <c r="ECN413" s="731"/>
      <c r="ECO413" s="732"/>
      <c r="ECP413" s="629"/>
      <c r="ECQ413" s="499"/>
      <c r="ECR413" s="731"/>
      <c r="ECS413" s="731"/>
      <c r="ECT413" s="731"/>
      <c r="ECU413" s="731"/>
      <c r="ECV413" s="732"/>
      <c r="ECW413" s="629"/>
      <c r="ECX413" s="499"/>
      <c r="ECY413" s="731"/>
      <c r="ECZ413" s="731"/>
      <c r="EDA413" s="731"/>
      <c r="EDB413" s="731"/>
      <c r="EDC413" s="732"/>
      <c r="EDD413" s="629"/>
      <c r="EDE413" s="499"/>
      <c r="EDF413" s="731"/>
      <c r="EDG413" s="731"/>
      <c r="EDH413" s="731"/>
      <c r="EDI413" s="731"/>
      <c r="EDJ413" s="732"/>
      <c r="EDK413" s="629"/>
      <c r="EDL413" s="499"/>
      <c r="EDM413" s="731"/>
      <c r="EDN413" s="731"/>
      <c r="EDO413" s="731"/>
      <c r="EDP413" s="731"/>
      <c r="EDQ413" s="732"/>
      <c r="EDR413" s="629"/>
      <c r="EDS413" s="499"/>
      <c r="EDT413" s="731"/>
      <c r="EDU413" s="731"/>
      <c r="EDV413" s="731"/>
      <c r="EDW413" s="731"/>
      <c r="EDX413" s="732"/>
      <c r="EDY413" s="629"/>
      <c r="EDZ413" s="499"/>
      <c r="EEA413" s="731"/>
      <c r="EEB413" s="731"/>
      <c r="EEC413" s="731"/>
      <c r="EED413" s="731"/>
      <c r="EEE413" s="732"/>
      <c r="EEF413" s="629"/>
      <c r="EEG413" s="499"/>
      <c r="EEH413" s="731"/>
      <c r="EEI413" s="731"/>
      <c r="EEJ413" s="731"/>
      <c r="EEK413" s="731"/>
      <c r="EEL413" s="732"/>
      <c r="EEM413" s="629"/>
      <c r="EEN413" s="499"/>
      <c r="EEO413" s="731"/>
      <c r="EEP413" s="731"/>
      <c r="EEQ413" s="731"/>
      <c r="EER413" s="731"/>
      <c r="EES413" s="732"/>
      <c r="EET413" s="629"/>
      <c r="EEU413" s="499"/>
      <c r="EEV413" s="731"/>
      <c r="EEW413" s="731"/>
      <c r="EEX413" s="731"/>
      <c r="EEY413" s="731"/>
      <c r="EEZ413" s="732"/>
      <c r="EFA413" s="629"/>
      <c r="EFB413" s="499"/>
      <c r="EFC413" s="731"/>
      <c r="EFD413" s="731"/>
      <c r="EFE413" s="731"/>
      <c r="EFF413" s="731"/>
      <c r="EFG413" s="732"/>
      <c r="EFH413" s="629"/>
      <c r="EFI413" s="499"/>
      <c r="EFJ413" s="731"/>
      <c r="EFK413" s="731"/>
      <c r="EFL413" s="731"/>
      <c r="EFM413" s="731"/>
      <c r="EFN413" s="732"/>
      <c r="EFO413" s="629"/>
      <c r="EFP413" s="499"/>
      <c r="EFQ413" s="731"/>
      <c r="EFR413" s="731"/>
      <c r="EFS413" s="731"/>
      <c r="EFT413" s="731"/>
      <c r="EFU413" s="732"/>
      <c r="EFV413" s="629"/>
      <c r="EFW413" s="499"/>
      <c r="EFX413" s="731"/>
      <c r="EFY413" s="731"/>
      <c r="EFZ413" s="731"/>
      <c r="EGA413" s="731"/>
      <c r="EGB413" s="732"/>
      <c r="EGC413" s="629"/>
      <c r="EGD413" s="499"/>
      <c r="EGE413" s="731"/>
      <c r="EGF413" s="731"/>
      <c r="EGG413" s="731"/>
      <c r="EGH413" s="731"/>
      <c r="EGI413" s="732"/>
      <c r="EGJ413" s="629"/>
      <c r="EGK413" s="499"/>
      <c r="EGL413" s="731"/>
      <c r="EGM413" s="731"/>
      <c r="EGN413" s="731"/>
      <c r="EGO413" s="731"/>
      <c r="EGP413" s="732"/>
      <c r="EGQ413" s="629"/>
      <c r="EGR413" s="499"/>
      <c r="EGS413" s="731"/>
      <c r="EGT413" s="731"/>
      <c r="EGU413" s="731"/>
      <c r="EGV413" s="731"/>
      <c r="EGW413" s="732"/>
      <c r="EGX413" s="629"/>
      <c r="EGY413" s="499"/>
      <c r="EGZ413" s="731"/>
      <c r="EHA413" s="731"/>
      <c r="EHB413" s="731"/>
      <c r="EHC413" s="731"/>
      <c r="EHD413" s="732"/>
      <c r="EHE413" s="629"/>
      <c r="EHF413" s="499"/>
      <c r="EHG413" s="731"/>
      <c r="EHH413" s="731"/>
      <c r="EHI413" s="731"/>
      <c r="EHJ413" s="731"/>
      <c r="EHK413" s="732"/>
      <c r="EHL413" s="629"/>
      <c r="EHM413" s="499"/>
      <c r="EHN413" s="731"/>
      <c r="EHO413" s="731"/>
      <c r="EHP413" s="731"/>
      <c r="EHQ413" s="731"/>
      <c r="EHR413" s="732"/>
      <c r="EHS413" s="629"/>
      <c r="EHT413" s="499"/>
      <c r="EHU413" s="731"/>
      <c r="EHV413" s="731"/>
      <c r="EHW413" s="731"/>
      <c r="EHX413" s="731"/>
      <c r="EHY413" s="732"/>
      <c r="EHZ413" s="629"/>
      <c r="EIA413" s="499"/>
      <c r="EIB413" s="731"/>
      <c r="EIC413" s="731"/>
      <c r="EID413" s="731"/>
      <c r="EIE413" s="731"/>
      <c r="EIF413" s="732"/>
      <c r="EIG413" s="629"/>
      <c r="EIH413" s="499"/>
      <c r="EII413" s="731"/>
      <c r="EIJ413" s="731"/>
      <c r="EIK413" s="731"/>
      <c r="EIL413" s="731"/>
      <c r="EIM413" s="732"/>
      <c r="EIN413" s="629"/>
      <c r="EIO413" s="499"/>
      <c r="EIP413" s="731"/>
      <c r="EIQ413" s="731"/>
      <c r="EIR413" s="731"/>
      <c r="EIS413" s="731"/>
      <c r="EIT413" s="732"/>
      <c r="EIU413" s="629"/>
      <c r="EIV413" s="499"/>
      <c r="EIW413" s="731"/>
      <c r="EIX413" s="731"/>
      <c r="EIY413" s="731"/>
      <c r="EIZ413" s="731"/>
      <c r="EJA413" s="732"/>
      <c r="EJB413" s="629"/>
      <c r="EJC413" s="499"/>
      <c r="EJD413" s="731"/>
      <c r="EJE413" s="731"/>
      <c r="EJF413" s="731"/>
      <c r="EJG413" s="731"/>
      <c r="EJH413" s="732"/>
      <c r="EJI413" s="629"/>
      <c r="EJJ413" s="499"/>
      <c r="EJK413" s="731"/>
      <c r="EJL413" s="731"/>
      <c r="EJM413" s="731"/>
      <c r="EJN413" s="731"/>
      <c r="EJO413" s="732"/>
      <c r="EJP413" s="629"/>
      <c r="EJQ413" s="499"/>
      <c r="EJR413" s="731"/>
      <c r="EJS413" s="731"/>
      <c r="EJT413" s="731"/>
      <c r="EJU413" s="731"/>
      <c r="EJV413" s="732"/>
      <c r="EJW413" s="629"/>
      <c r="EJX413" s="499"/>
      <c r="EJY413" s="731"/>
      <c r="EJZ413" s="731"/>
      <c r="EKA413" s="731"/>
      <c r="EKB413" s="731"/>
      <c r="EKC413" s="732"/>
      <c r="EKD413" s="629"/>
      <c r="EKE413" s="499"/>
      <c r="EKF413" s="731"/>
      <c r="EKG413" s="731"/>
      <c r="EKH413" s="731"/>
      <c r="EKI413" s="731"/>
      <c r="EKJ413" s="732"/>
      <c r="EKK413" s="629"/>
      <c r="EKL413" s="499"/>
      <c r="EKM413" s="731"/>
      <c r="EKN413" s="731"/>
      <c r="EKO413" s="731"/>
      <c r="EKP413" s="731"/>
      <c r="EKQ413" s="732"/>
      <c r="EKR413" s="629"/>
      <c r="EKS413" s="499"/>
      <c r="EKT413" s="731"/>
      <c r="EKU413" s="731"/>
      <c r="EKV413" s="731"/>
      <c r="EKW413" s="731"/>
      <c r="EKX413" s="732"/>
      <c r="EKY413" s="629"/>
      <c r="EKZ413" s="499"/>
      <c r="ELA413" s="731"/>
      <c r="ELB413" s="731"/>
      <c r="ELC413" s="731"/>
      <c r="ELD413" s="731"/>
      <c r="ELE413" s="732"/>
      <c r="ELF413" s="629"/>
      <c r="ELG413" s="499"/>
      <c r="ELH413" s="731"/>
      <c r="ELI413" s="731"/>
      <c r="ELJ413" s="731"/>
      <c r="ELK413" s="731"/>
      <c r="ELL413" s="732"/>
      <c r="ELM413" s="629"/>
      <c r="ELN413" s="499"/>
      <c r="ELO413" s="731"/>
      <c r="ELP413" s="731"/>
      <c r="ELQ413" s="731"/>
      <c r="ELR413" s="731"/>
      <c r="ELS413" s="732"/>
      <c r="ELT413" s="629"/>
      <c r="ELU413" s="499"/>
      <c r="ELV413" s="731"/>
      <c r="ELW413" s="731"/>
      <c r="ELX413" s="731"/>
      <c r="ELY413" s="731"/>
      <c r="ELZ413" s="732"/>
      <c r="EMA413" s="629"/>
      <c r="EMB413" s="499"/>
      <c r="EMC413" s="731"/>
      <c r="EMD413" s="731"/>
      <c r="EME413" s="731"/>
      <c r="EMF413" s="731"/>
      <c r="EMG413" s="732"/>
      <c r="EMH413" s="629"/>
      <c r="EMI413" s="499"/>
      <c r="EMJ413" s="731"/>
      <c r="EMK413" s="731"/>
      <c r="EML413" s="731"/>
      <c r="EMM413" s="731"/>
      <c r="EMN413" s="732"/>
      <c r="EMO413" s="629"/>
      <c r="EMP413" s="499"/>
      <c r="EMQ413" s="731"/>
      <c r="EMR413" s="731"/>
      <c r="EMS413" s="731"/>
      <c r="EMT413" s="731"/>
      <c r="EMU413" s="732"/>
      <c r="EMV413" s="629"/>
      <c r="EMW413" s="499"/>
      <c r="EMX413" s="731"/>
      <c r="EMY413" s="731"/>
      <c r="EMZ413" s="731"/>
      <c r="ENA413" s="731"/>
      <c r="ENB413" s="732"/>
      <c r="ENC413" s="629"/>
      <c r="END413" s="499"/>
      <c r="ENE413" s="731"/>
      <c r="ENF413" s="731"/>
      <c r="ENG413" s="731"/>
      <c r="ENH413" s="731"/>
      <c r="ENI413" s="732"/>
      <c r="ENJ413" s="629"/>
      <c r="ENK413" s="499"/>
      <c r="ENL413" s="731"/>
      <c r="ENM413" s="731"/>
      <c r="ENN413" s="731"/>
      <c r="ENO413" s="731"/>
      <c r="ENP413" s="732"/>
      <c r="ENQ413" s="629"/>
      <c r="ENR413" s="499"/>
      <c r="ENS413" s="731"/>
      <c r="ENT413" s="731"/>
      <c r="ENU413" s="731"/>
      <c r="ENV413" s="731"/>
      <c r="ENW413" s="732"/>
      <c r="ENX413" s="629"/>
      <c r="ENY413" s="499"/>
      <c r="ENZ413" s="731"/>
      <c r="EOA413" s="731"/>
      <c r="EOB413" s="731"/>
      <c r="EOC413" s="731"/>
      <c r="EOD413" s="732"/>
      <c r="EOE413" s="629"/>
      <c r="EOF413" s="499"/>
      <c r="EOG413" s="731"/>
      <c r="EOH413" s="731"/>
      <c r="EOI413" s="731"/>
      <c r="EOJ413" s="731"/>
      <c r="EOK413" s="732"/>
      <c r="EOL413" s="629"/>
      <c r="EOM413" s="499"/>
      <c r="EON413" s="731"/>
      <c r="EOO413" s="731"/>
      <c r="EOP413" s="731"/>
      <c r="EOQ413" s="731"/>
      <c r="EOR413" s="732"/>
      <c r="EOS413" s="629"/>
      <c r="EOT413" s="499"/>
      <c r="EOU413" s="731"/>
      <c r="EOV413" s="731"/>
      <c r="EOW413" s="731"/>
      <c r="EOX413" s="731"/>
      <c r="EOY413" s="732"/>
      <c r="EOZ413" s="629"/>
      <c r="EPA413" s="499"/>
      <c r="EPB413" s="731"/>
      <c r="EPC413" s="731"/>
      <c r="EPD413" s="731"/>
      <c r="EPE413" s="731"/>
      <c r="EPF413" s="732"/>
      <c r="EPG413" s="629"/>
      <c r="EPH413" s="499"/>
      <c r="EPI413" s="731"/>
      <c r="EPJ413" s="731"/>
      <c r="EPK413" s="731"/>
      <c r="EPL413" s="731"/>
      <c r="EPM413" s="732"/>
      <c r="EPN413" s="629"/>
      <c r="EPO413" s="499"/>
      <c r="EPP413" s="731"/>
      <c r="EPQ413" s="731"/>
      <c r="EPR413" s="731"/>
      <c r="EPS413" s="731"/>
      <c r="EPT413" s="732"/>
      <c r="EPU413" s="629"/>
      <c r="EPV413" s="499"/>
      <c r="EPW413" s="731"/>
      <c r="EPX413" s="731"/>
      <c r="EPY413" s="731"/>
      <c r="EPZ413" s="731"/>
      <c r="EQA413" s="732"/>
      <c r="EQB413" s="629"/>
      <c r="EQC413" s="499"/>
      <c r="EQD413" s="731"/>
      <c r="EQE413" s="731"/>
      <c r="EQF413" s="731"/>
      <c r="EQG413" s="731"/>
      <c r="EQH413" s="732"/>
      <c r="EQI413" s="629"/>
      <c r="EQJ413" s="499"/>
      <c r="EQK413" s="731"/>
      <c r="EQL413" s="731"/>
      <c r="EQM413" s="731"/>
      <c r="EQN413" s="731"/>
      <c r="EQO413" s="732"/>
      <c r="EQP413" s="629"/>
      <c r="EQQ413" s="499"/>
      <c r="EQR413" s="731"/>
      <c r="EQS413" s="731"/>
      <c r="EQT413" s="731"/>
      <c r="EQU413" s="731"/>
      <c r="EQV413" s="732"/>
      <c r="EQW413" s="629"/>
      <c r="EQX413" s="499"/>
      <c r="EQY413" s="731"/>
      <c r="EQZ413" s="731"/>
      <c r="ERA413" s="731"/>
      <c r="ERB413" s="731"/>
      <c r="ERC413" s="732"/>
      <c r="ERD413" s="629"/>
      <c r="ERE413" s="499"/>
      <c r="ERF413" s="731"/>
      <c r="ERG413" s="731"/>
      <c r="ERH413" s="731"/>
      <c r="ERI413" s="731"/>
      <c r="ERJ413" s="732"/>
      <c r="ERK413" s="629"/>
      <c r="ERL413" s="499"/>
      <c r="ERM413" s="731"/>
      <c r="ERN413" s="731"/>
      <c r="ERO413" s="731"/>
      <c r="ERP413" s="731"/>
      <c r="ERQ413" s="732"/>
      <c r="ERR413" s="629"/>
      <c r="ERS413" s="499"/>
      <c r="ERT413" s="731"/>
      <c r="ERU413" s="731"/>
      <c r="ERV413" s="731"/>
      <c r="ERW413" s="731"/>
      <c r="ERX413" s="732"/>
      <c r="ERY413" s="629"/>
      <c r="ERZ413" s="499"/>
      <c r="ESA413" s="731"/>
      <c r="ESB413" s="731"/>
      <c r="ESC413" s="731"/>
      <c r="ESD413" s="731"/>
      <c r="ESE413" s="732"/>
      <c r="ESF413" s="629"/>
      <c r="ESG413" s="499"/>
      <c r="ESH413" s="731"/>
      <c r="ESI413" s="731"/>
      <c r="ESJ413" s="731"/>
      <c r="ESK413" s="731"/>
      <c r="ESL413" s="732"/>
      <c r="ESM413" s="629"/>
      <c r="ESN413" s="499"/>
      <c r="ESO413" s="731"/>
      <c r="ESP413" s="731"/>
      <c r="ESQ413" s="731"/>
      <c r="ESR413" s="731"/>
      <c r="ESS413" s="732"/>
      <c r="EST413" s="629"/>
      <c r="ESU413" s="499"/>
      <c r="ESV413" s="731"/>
      <c r="ESW413" s="731"/>
      <c r="ESX413" s="731"/>
      <c r="ESY413" s="731"/>
      <c r="ESZ413" s="732"/>
      <c r="ETA413" s="629"/>
      <c r="ETB413" s="499"/>
      <c r="ETC413" s="731"/>
      <c r="ETD413" s="731"/>
      <c r="ETE413" s="731"/>
      <c r="ETF413" s="731"/>
      <c r="ETG413" s="732"/>
      <c r="ETH413" s="629"/>
      <c r="ETI413" s="499"/>
      <c r="ETJ413" s="731"/>
      <c r="ETK413" s="731"/>
      <c r="ETL413" s="731"/>
      <c r="ETM413" s="731"/>
      <c r="ETN413" s="732"/>
      <c r="ETO413" s="629"/>
      <c r="ETP413" s="499"/>
      <c r="ETQ413" s="731"/>
      <c r="ETR413" s="731"/>
      <c r="ETS413" s="731"/>
      <c r="ETT413" s="731"/>
      <c r="ETU413" s="732"/>
      <c r="ETV413" s="629"/>
      <c r="ETW413" s="499"/>
      <c r="ETX413" s="731"/>
      <c r="ETY413" s="731"/>
      <c r="ETZ413" s="731"/>
      <c r="EUA413" s="731"/>
      <c r="EUB413" s="732"/>
      <c r="EUC413" s="629"/>
      <c r="EUD413" s="499"/>
      <c r="EUE413" s="731"/>
      <c r="EUF413" s="731"/>
      <c r="EUG413" s="731"/>
      <c r="EUH413" s="731"/>
      <c r="EUI413" s="732"/>
      <c r="EUJ413" s="629"/>
      <c r="EUK413" s="499"/>
      <c r="EUL413" s="731"/>
      <c r="EUM413" s="731"/>
      <c r="EUN413" s="731"/>
      <c r="EUO413" s="731"/>
      <c r="EUP413" s="732"/>
      <c r="EUQ413" s="629"/>
      <c r="EUR413" s="499"/>
      <c r="EUS413" s="731"/>
      <c r="EUT413" s="731"/>
      <c r="EUU413" s="731"/>
      <c r="EUV413" s="731"/>
      <c r="EUW413" s="732"/>
      <c r="EUX413" s="629"/>
      <c r="EUY413" s="499"/>
      <c r="EUZ413" s="731"/>
      <c r="EVA413" s="731"/>
      <c r="EVB413" s="731"/>
      <c r="EVC413" s="731"/>
      <c r="EVD413" s="732"/>
      <c r="EVE413" s="629"/>
      <c r="EVF413" s="499"/>
      <c r="EVG413" s="731"/>
      <c r="EVH413" s="731"/>
      <c r="EVI413" s="731"/>
      <c r="EVJ413" s="731"/>
      <c r="EVK413" s="732"/>
      <c r="EVL413" s="629"/>
      <c r="EVM413" s="499"/>
      <c r="EVN413" s="731"/>
      <c r="EVO413" s="731"/>
      <c r="EVP413" s="731"/>
      <c r="EVQ413" s="731"/>
      <c r="EVR413" s="732"/>
      <c r="EVS413" s="629"/>
      <c r="EVT413" s="499"/>
      <c r="EVU413" s="731"/>
      <c r="EVV413" s="731"/>
      <c r="EVW413" s="731"/>
      <c r="EVX413" s="731"/>
      <c r="EVY413" s="732"/>
      <c r="EVZ413" s="629"/>
      <c r="EWA413" s="499"/>
      <c r="EWB413" s="731"/>
      <c r="EWC413" s="731"/>
      <c r="EWD413" s="731"/>
      <c r="EWE413" s="731"/>
      <c r="EWF413" s="732"/>
      <c r="EWG413" s="629"/>
      <c r="EWH413" s="499"/>
      <c r="EWI413" s="731"/>
      <c r="EWJ413" s="731"/>
      <c r="EWK413" s="731"/>
      <c r="EWL413" s="731"/>
      <c r="EWM413" s="732"/>
      <c r="EWN413" s="629"/>
      <c r="EWO413" s="499"/>
      <c r="EWP413" s="731"/>
      <c r="EWQ413" s="731"/>
      <c r="EWR413" s="731"/>
      <c r="EWS413" s="731"/>
      <c r="EWT413" s="732"/>
      <c r="EWU413" s="629"/>
      <c r="EWV413" s="499"/>
      <c r="EWW413" s="731"/>
      <c r="EWX413" s="731"/>
      <c r="EWY413" s="731"/>
      <c r="EWZ413" s="731"/>
      <c r="EXA413" s="732"/>
      <c r="EXB413" s="629"/>
      <c r="EXC413" s="499"/>
      <c r="EXD413" s="731"/>
      <c r="EXE413" s="731"/>
      <c r="EXF413" s="731"/>
      <c r="EXG413" s="731"/>
      <c r="EXH413" s="732"/>
      <c r="EXI413" s="629"/>
      <c r="EXJ413" s="499"/>
      <c r="EXK413" s="731"/>
      <c r="EXL413" s="731"/>
      <c r="EXM413" s="731"/>
      <c r="EXN413" s="731"/>
      <c r="EXO413" s="732"/>
      <c r="EXP413" s="629"/>
      <c r="EXQ413" s="499"/>
      <c r="EXR413" s="731"/>
      <c r="EXS413" s="731"/>
      <c r="EXT413" s="731"/>
      <c r="EXU413" s="731"/>
      <c r="EXV413" s="732"/>
      <c r="EXW413" s="629"/>
      <c r="EXX413" s="499"/>
      <c r="EXY413" s="731"/>
      <c r="EXZ413" s="731"/>
      <c r="EYA413" s="731"/>
      <c r="EYB413" s="731"/>
      <c r="EYC413" s="732"/>
      <c r="EYD413" s="629"/>
      <c r="EYE413" s="499"/>
      <c r="EYF413" s="731"/>
      <c r="EYG413" s="731"/>
      <c r="EYH413" s="731"/>
      <c r="EYI413" s="731"/>
      <c r="EYJ413" s="732"/>
      <c r="EYK413" s="629"/>
      <c r="EYL413" s="499"/>
      <c r="EYM413" s="731"/>
      <c r="EYN413" s="731"/>
      <c r="EYO413" s="731"/>
      <c r="EYP413" s="731"/>
      <c r="EYQ413" s="732"/>
      <c r="EYR413" s="629"/>
      <c r="EYS413" s="499"/>
      <c r="EYT413" s="731"/>
      <c r="EYU413" s="731"/>
      <c r="EYV413" s="731"/>
      <c r="EYW413" s="731"/>
      <c r="EYX413" s="732"/>
      <c r="EYY413" s="629"/>
      <c r="EYZ413" s="499"/>
      <c r="EZA413" s="731"/>
      <c r="EZB413" s="731"/>
      <c r="EZC413" s="731"/>
      <c r="EZD413" s="731"/>
      <c r="EZE413" s="732"/>
      <c r="EZF413" s="629"/>
      <c r="EZG413" s="499"/>
      <c r="EZH413" s="731"/>
      <c r="EZI413" s="731"/>
      <c r="EZJ413" s="731"/>
      <c r="EZK413" s="731"/>
      <c r="EZL413" s="732"/>
      <c r="EZM413" s="629"/>
      <c r="EZN413" s="499"/>
      <c r="EZO413" s="731"/>
      <c r="EZP413" s="731"/>
      <c r="EZQ413" s="731"/>
      <c r="EZR413" s="731"/>
      <c r="EZS413" s="732"/>
      <c r="EZT413" s="629"/>
      <c r="EZU413" s="499"/>
      <c r="EZV413" s="731"/>
      <c r="EZW413" s="731"/>
      <c r="EZX413" s="731"/>
      <c r="EZY413" s="731"/>
      <c r="EZZ413" s="732"/>
      <c r="FAA413" s="629"/>
      <c r="FAB413" s="499"/>
      <c r="FAC413" s="731"/>
      <c r="FAD413" s="731"/>
      <c r="FAE413" s="731"/>
      <c r="FAF413" s="731"/>
      <c r="FAG413" s="732"/>
      <c r="FAH413" s="629"/>
      <c r="FAI413" s="499"/>
      <c r="FAJ413" s="731"/>
      <c r="FAK413" s="731"/>
      <c r="FAL413" s="731"/>
      <c r="FAM413" s="731"/>
      <c r="FAN413" s="732"/>
      <c r="FAO413" s="629"/>
      <c r="FAP413" s="499"/>
      <c r="FAQ413" s="731"/>
      <c r="FAR413" s="731"/>
      <c r="FAS413" s="731"/>
      <c r="FAT413" s="731"/>
      <c r="FAU413" s="732"/>
      <c r="FAV413" s="629"/>
      <c r="FAW413" s="499"/>
      <c r="FAX413" s="731"/>
      <c r="FAY413" s="731"/>
      <c r="FAZ413" s="731"/>
      <c r="FBA413" s="731"/>
      <c r="FBB413" s="732"/>
      <c r="FBC413" s="629"/>
      <c r="FBD413" s="499"/>
      <c r="FBE413" s="731"/>
      <c r="FBF413" s="731"/>
      <c r="FBG413" s="731"/>
      <c r="FBH413" s="731"/>
      <c r="FBI413" s="732"/>
      <c r="FBJ413" s="629"/>
      <c r="FBK413" s="499"/>
      <c r="FBL413" s="731"/>
      <c r="FBM413" s="731"/>
      <c r="FBN413" s="731"/>
      <c r="FBO413" s="731"/>
      <c r="FBP413" s="732"/>
      <c r="FBQ413" s="629"/>
      <c r="FBR413" s="499"/>
      <c r="FBS413" s="731"/>
      <c r="FBT413" s="731"/>
      <c r="FBU413" s="731"/>
      <c r="FBV413" s="731"/>
      <c r="FBW413" s="732"/>
      <c r="FBX413" s="629"/>
      <c r="FBY413" s="499"/>
      <c r="FBZ413" s="731"/>
      <c r="FCA413" s="731"/>
      <c r="FCB413" s="731"/>
      <c r="FCC413" s="731"/>
      <c r="FCD413" s="732"/>
      <c r="FCE413" s="629"/>
      <c r="FCF413" s="499"/>
      <c r="FCG413" s="731"/>
      <c r="FCH413" s="731"/>
      <c r="FCI413" s="731"/>
      <c r="FCJ413" s="731"/>
      <c r="FCK413" s="732"/>
      <c r="FCL413" s="629"/>
      <c r="FCM413" s="499"/>
      <c r="FCN413" s="731"/>
      <c r="FCO413" s="731"/>
      <c r="FCP413" s="731"/>
      <c r="FCQ413" s="731"/>
      <c r="FCR413" s="732"/>
      <c r="FCS413" s="629"/>
      <c r="FCT413" s="499"/>
      <c r="FCU413" s="731"/>
      <c r="FCV413" s="731"/>
      <c r="FCW413" s="731"/>
      <c r="FCX413" s="731"/>
      <c r="FCY413" s="732"/>
      <c r="FCZ413" s="629"/>
      <c r="FDA413" s="499"/>
      <c r="FDB413" s="731"/>
      <c r="FDC413" s="731"/>
      <c r="FDD413" s="731"/>
      <c r="FDE413" s="731"/>
      <c r="FDF413" s="732"/>
      <c r="FDG413" s="629"/>
      <c r="FDH413" s="499"/>
      <c r="FDI413" s="731"/>
      <c r="FDJ413" s="731"/>
      <c r="FDK413" s="731"/>
      <c r="FDL413" s="731"/>
      <c r="FDM413" s="732"/>
      <c r="FDN413" s="629"/>
      <c r="FDO413" s="499"/>
      <c r="FDP413" s="731"/>
      <c r="FDQ413" s="731"/>
      <c r="FDR413" s="731"/>
      <c r="FDS413" s="731"/>
      <c r="FDT413" s="732"/>
      <c r="FDU413" s="629"/>
      <c r="FDV413" s="499"/>
      <c r="FDW413" s="731"/>
      <c r="FDX413" s="731"/>
      <c r="FDY413" s="731"/>
      <c r="FDZ413" s="731"/>
      <c r="FEA413" s="732"/>
      <c r="FEB413" s="629"/>
      <c r="FEC413" s="499"/>
      <c r="FED413" s="731"/>
      <c r="FEE413" s="731"/>
      <c r="FEF413" s="731"/>
      <c r="FEG413" s="731"/>
      <c r="FEH413" s="732"/>
      <c r="FEI413" s="629"/>
      <c r="FEJ413" s="499"/>
      <c r="FEK413" s="731"/>
      <c r="FEL413" s="731"/>
      <c r="FEM413" s="731"/>
      <c r="FEN413" s="731"/>
      <c r="FEO413" s="732"/>
      <c r="FEP413" s="629"/>
      <c r="FEQ413" s="499"/>
      <c r="FER413" s="731"/>
      <c r="FES413" s="731"/>
      <c r="FET413" s="731"/>
      <c r="FEU413" s="731"/>
      <c r="FEV413" s="732"/>
      <c r="FEW413" s="629"/>
      <c r="FEX413" s="499"/>
      <c r="FEY413" s="731"/>
      <c r="FEZ413" s="731"/>
      <c r="FFA413" s="731"/>
      <c r="FFB413" s="731"/>
      <c r="FFC413" s="732"/>
      <c r="FFD413" s="629"/>
      <c r="FFE413" s="499"/>
      <c r="FFF413" s="731"/>
      <c r="FFG413" s="731"/>
      <c r="FFH413" s="731"/>
      <c r="FFI413" s="731"/>
      <c r="FFJ413" s="732"/>
      <c r="FFK413" s="629"/>
      <c r="FFL413" s="499"/>
      <c r="FFM413" s="731"/>
      <c r="FFN413" s="731"/>
      <c r="FFO413" s="731"/>
      <c r="FFP413" s="731"/>
      <c r="FFQ413" s="732"/>
      <c r="FFR413" s="629"/>
      <c r="FFS413" s="499"/>
      <c r="FFT413" s="731"/>
      <c r="FFU413" s="731"/>
      <c r="FFV413" s="731"/>
      <c r="FFW413" s="731"/>
      <c r="FFX413" s="732"/>
      <c r="FFY413" s="629"/>
      <c r="FFZ413" s="499"/>
      <c r="FGA413" s="731"/>
      <c r="FGB413" s="731"/>
      <c r="FGC413" s="731"/>
      <c r="FGD413" s="731"/>
      <c r="FGE413" s="732"/>
      <c r="FGF413" s="629"/>
      <c r="FGG413" s="499"/>
      <c r="FGH413" s="731"/>
      <c r="FGI413" s="731"/>
      <c r="FGJ413" s="731"/>
      <c r="FGK413" s="731"/>
      <c r="FGL413" s="732"/>
      <c r="FGM413" s="629"/>
      <c r="FGN413" s="499"/>
      <c r="FGO413" s="731"/>
      <c r="FGP413" s="731"/>
      <c r="FGQ413" s="731"/>
      <c r="FGR413" s="731"/>
      <c r="FGS413" s="732"/>
      <c r="FGT413" s="629"/>
      <c r="FGU413" s="499"/>
      <c r="FGV413" s="731"/>
      <c r="FGW413" s="731"/>
      <c r="FGX413" s="731"/>
      <c r="FGY413" s="731"/>
      <c r="FGZ413" s="732"/>
      <c r="FHA413" s="629"/>
      <c r="FHB413" s="499"/>
      <c r="FHC413" s="731"/>
      <c r="FHD413" s="731"/>
      <c r="FHE413" s="731"/>
      <c r="FHF413" s="731"/>
      <c r="FHG413" s="732"/>
      <c r="FHH413" s="629"/>
      <c r="FHI413" s="499"/>
      <c r="FHJ413" s="731"/>
      <c r="FHK413" s="731"/>
      <c r="FHL413" s="731"/>
      <c r="FHM413" s="731"/>
      <c r="FHN413" s="732"/>
      <c r="FHO413" s="629"/>
      <c r="FHP413" s="499"/>
      <c r="FHQ413" s="731"/>
      <c r="FHR413" s="731"/>
      <c r="FHS413" s="731"/>
      <c r="FHT413" s="731"/>
      <c r="FHU413" s="732"/>
      <c r="FHV413" s="629"/>
      <c r="FHW413" s="499"/>
      <c r="FHX413" s="731"/>
      <c r="FHY413" s="731"/>
      <c r="FHZ413" s="731"/>
      <c r="FIA413" s="731"/>
      <c r="FIB413" s="732"/>
      <c r="FIC413" s="629"/>
      <c r="FID413" s="499"/>
      <c r="FIE413" s="731"/>
      <c r="FIF413" s="731"/>
      <c r="FIG413" s="731"/>
      <c r="FIH413" s="731"/>
      <c r="FII413" s="732"/>
      <c r="FIJ413" s="629"/>
      <c r="FIK413" s="499"/>
      <c r="FIL413" s="731"/>
      <c r="FIM413" s="731"/>
      <c r="FIN413" s="731"/>
      <c r="FIO413" s="731"/>
      <c r="FIP413" s="732"/>
      <c r="FIQ413" s="629"/>
      <c r="FIR413" s="499"/>
      <c r="FIS413" s="731"/>
      <c r="FIT413" s="731"/>
      <c r="FIU413" s="731"/>
      <c r="FIV413" s="731"/>
      <c r="FIW413" s="732"/>
      <c r="FIX413" s="629"/>
      <c r="FIY413" s="499"/>
      <c r="FIZ413" s="731"/>
      <c r="FJA413" s="731"/>
      <c r="FJB413" s="731"/>
      <c r="FJC413" s="731"/>
      <c r="FJD413" s="732"/>
      <c r="FJE413" s="629"/>
      <c r="FJF413" s="499"/>
      <c r="FJG413" s="731"/>
      <c r="FJH413" s="731"/>
      <c r="FJI413" s="731"/>
      <c r="FJJ413" s="731"/>
      <c r="FJK413" s="732"/>
      <c r="FJL413" s="629"/>
      <c r="FJM413" s="499"/>
      <c r="FJN413" s="731"/>
      <c r="FJO413" s="731"/>
      <c r="FJP413" s="731"/>
      <c r="FJQ413" s="731"/>
      <c r="FJR413" s="732"/>
      <c r="FJS413" s="629"/>
      <c r="FJT413" s="499"/>
      <c r="FJU413" s="731"/>
      <c r="FJV413" s="731"/>
      <c r="FJW413" s="731"/>
      <c r="FJX413" s="731"/>
      <c r="FJY413" s="732"/>
      <c r="FJZ413" s="629"/>
      <c r="FKA413" s="499"/>
      <c r="FKB413" s="731"/>
      <c r="FKC413" s="731"/>
      <c r="FKD413" s="731"/>
      <c r="FKE413" s="731"/>
      <c r="FKF413" s="732"/>
      <c r="FKG413" s="629"/>
      <c r="FKH413" s="499"/>
      <c r="FKI413" s="731"/>
      <c r="FKJ413" s="731"/>
      <c r="FKK413" s="731"/>
      <c r="FKL413" s="731"/>
      <c r="FKM413" s="732"/>
      <c r="FKN413" s="629"/>
      <c r="FKO413" s="499"/>
      <c r="FKP413" s="731"/>
      <c r="FKQ413" s="731"/>
      <c r="FKR413" s="731"/>
      <c r="FKS413" s="731"/>
      <c r="FKT413" s="732"/>
      <c r="FKU413" s="629"/>
      <c r="FKV413" s="499"/>
      <c r="FKW413" s="731"/>
      <c r="FKX413" s="731"/>
      <c r="FKY413" s="731"/>
      <c r="FKZ413" s="731"/>
      <c r="FLA413" s="732"/>
      <c r="FLB413" s="629"/>
      <c r="FLC413" s="499"/>
      <c r="FLD413" s="731"/>
      <c r="FLE413" s="731"/>
      <c r="FLF413" s="731"/>
      <c r="FLG413" s="731"/>
      <c r="FLH413" s="732"/>
      <c r="FLI413" s="629"/>
      <c r="FLJ413" s="499"/>
      <c r="FLK413" s="731"/>
      <c r="FLL413" s="731"/>
      <c r="FLM413" s="731"/>
      <c r="FLN413" s="731"/>
      <c r="FLO413" s="732"/>
      <c r="FLP413" s="629"/>
      <c r="FLQ413" s="499"/>
      <c r="FLR413" s="731"/>
      <c r="FLS413" s="731"/>
      <c r="FLT413" s="731"/>
      <c r="FLU413" s="731"/>
      <c r="FLV413" s="732"/>
      <c r="FLW413" s="629"/>
      <c r="FLX413" s="499"/>
      <c r="FLY413" s="731"/>
      <c r="FLZ413" s="731"/>
      <c r="FMA413" s="731"/>
      <c r="FMB413" s="731"/>
      <c r="FMC413" s="732"/>
      <c r="FMD413" s="629"/>
      <c r="FME413" s="499"/>
      <c r="FMF413" s="731"/>
      <c r="FMG413" s="731"/>
      <c r="FMH413" s="731"/>
      <c r="FMI413" s="731"/>
      <c r="FMJ413" s="732"/>
      <c r="FMK413" s="629"/>
      <c r="FML413" s="499"/>
      <c r="FMM413" s="731"/>
      <c r="FMN413" s="731"/>
      <c r="FMO413" s="731"/>
      <c r="FMP413" s="731"/>
      <c r="FMQ413" s="732"/>
      <c r="FMR413" s="629"/>
      <c r="FMS413" s="499"/>
      <c r="FMT413" s="731"/>
      <c r="FMU413" s="731"/>
      <c r="FMV413" s="731"/>
      <c r="FMW413" s="731"/>
      <c r="FMX413" s="732"/>
      <c r="FMY413" s="629"/>
      <c r="FMZ413" s="499"/>
      <c r="FNA413" s="731"/>
      <c r="FNB413" s="731"/>
      <c r="FNC413" s="731"/>
      <c r="FND413" s="731"/>
      <c r="FNE413" s="732"/>
      <c r="FNF413" s="629"/>
      <c r="FNG413" s="499"/>
      <c r="FNH413" s="731"/>
      <c r="FNI413" s="731"/>
      <c r="FNJ413" s="731"/>
      <c r="FNK413" s="731"/>
      <c r="FNL413" s="732"/>
      <c r="FNM413" s="629"/>
      <c r="FNN413" s="499"/>
      <c r="FNO413" s="731"/>
      <c r="FNP413" s="731"/>
      <c r="FNQ413" s="731"/>
      <c r="FNR413" s="731"/>
      <c r="FNS413" s="732"/>
      <c r="FNT413" s="629"/>
      <c r="FNU413" s="499"/>
      <c r="FNV413" s="731"/>
      <c r="FNW413" s="731"/>
      <c r="FNX413" s="731"/>
      <c r="FNY413" s="731"/>
      <c r="FNZ413" s="732"/>
      <c r="FOA413" s="629"/>
      <c r="FOB413" s="499"/>
      <c r="FOC413" s="731"/>
      <c r="FOD413" s="731"/>
      <c r="FOE413" s="731"/>
      <c r="FOF413" s="731"/>
      <c r="FOG413" s="732"/>
      <c r="FOH413" s="629"/>
      <c r="FOI413" s="499"/>
      <c r="FOJ413" s="731"/>
      <c r="FOK413" s="731"/>
      <c r="FOL413" s="731"/>
      <c r="FOM413" s="731"/>
      <c r="FON413" s="732"/>
      <c r="FOO413" s="629"/>
      <c r="FOP413" s="499"/>
      <c r="FOQ413" s="731"/>
      <c r="FOR413" s="731"/>
      <c r="FOS413" s="731"/>
      <c r="FOT413" s="731"/>
      <c r="FOU413" s="732"/>
      <c r="FOV413" s="629"/>
      <c r="FOW413" s="499"/>
      <c r="FOX413" s="731"/>
      <c r="FOY413" s="731"/>
      <c r="FOZ413" s="731"/>
      <c r="FPA413" s="731"/>
      <c r="FPB413" s="732"/>
      <c r="FPC413" s="629"/>
      <c r="FPD413" s="499"/>
      <c r="FPE413" s="731"/>
      <c r="FPF413" s="731"/>
      <c r="FPG413" s="731"/>
      <c r="FPH413" s="731"/>
      <c r="FPI413" s="732"/>
      <c r="FPJ413" s="629"/>
      <c r="FPK413" s="499"/>
      <c r="FPL413" s="731"/>
      <c r="FPM413" s="731"/>
      <c r="FPN413" s="731"/>
      <c r="FPO413" s="731"/>
      <c r="FPP413" s="732"/>
      <c r="FPQ413" s="629"/>
      <c r="FPR413" s="499"/>
      <c r="FPS413" s="731"/>
      <c r="FPT413" s="731"/>
      <c r="FPU413" s="731"/>
      <c r="FPV413" s="731"/>
      <c r="FPW413" s="732"/>
      <c r="FPX413" s="629"/>
      <c r="FPY413" s="499"/>
      <c r="FPZ413" s="731"/>
      <c r="FQA413" s="731"/>
      <c r="FQB413" s="731"/>
      <c r="FQC413" s="731"/>
      <c r="FQD413" s="732"/>
      <c r="FQE413" s="629"/>
      <c r="FQF413" s="499"/>
      <c r="FQG413" s="731"/>
      <c r="FQH413" s="731"/>
      <c r="FQI413" s="731"/>
      <c r="FQJ413" s="731"/>
      <c r="FQK413" s="732"/>
      <c r="FQL413" s="629"/>
      <c r="FQM413" s="499"/>
      <c r="FQN413" s="731"/>
      <c r="FQO413" s="731"/>
      <c r="FQP413" s="731"/>
      <c r="FQQ413" s="731"/>
      <c r="FQR413" s="732"/>
      <c r="FQS413" s="629"/>
      <c r="FQT413" s="499"/>
      <c r="FQU413" s="731"/>
      <c r="FQV413" s="731"/>
      <c r="FQW413" s="731"/>
      <c r="FQX413" s="731"/>
      <c r="FQY413" s="732"/>
      <c r="FQZ413" s="629"/>
      <c r="FRA413" s="499"/>
      <c r="FRB413" s="731"/>
      <c r="FRC413" s="731"/>
      <c r="FRD413" s="731"/>
      <c r="FRE413" s="731"/>
      <c r="FRF413" s="732"/>
      <c r="FRG413" s="629"/>
      <c r="FRH413" s="499"/>
      <c r="FRI413" s="731"/>
      <c r="FRJ413" s="731"/>
      <c r="FRK413" s="731"/>
      <c r="FRL413" s="731"/>
      <c r="FRM413" s="732"/>
      <c r="FRN413" s="629"/>
      <c r="FRO413" s="499"/>
      <c r="FRP413" s="731"/>
      <c r="FRQ413" s="731"/>
      <c r="FRR413" s="731"/>
      <c r="FRS413" s="731"/>
      <c r="FRT413" s="732"/>
      <c r="FRU413" s="629"/>
      <c r="FRV413" s="499"/>
      <c r="FRW413" s="731"/>
      <c r="FRX413" s="731"/>
      <c r="FRY413" s="731"/>
      <c r="FRZ413" s="731"/>
      <c r="FSA413" s="732"/>
      <c r="FSB413" s="629"/>
      <c r="FSC413" s="499"/>
      <c r="FSD413" s="731"/>
      <c r="FSE413" s="731"/>
      <c r="FSF413" s="731"/>
      <c r="FSG413" s="731"/>
      <c r="FSH413" s="732"/>
      <c r="FSI413" s="629"/>
      <c r="FSJ413" s="499"/>
      <c r="FSK413" s="731"/>
      <c r="FSL413" s="731"/>
      <c r="FSM413" s="731"/>
      <c r="FSN413" s="731"/>
      <c r="FSO413" s="732"/>
      <c r="FSP413" s="629"/>
      <c r="FSQ413" s="499"/>
      <c r="FSR413" s="731"/>
      <c r="FSS413" s="731"/>
      <c r="FST413" s="731"/>
      <c r="FSU413" s="731"/>
      <c r="FSV413" s="732"/>
      <c r="FSW413" s="629"/>
      <c r="FSX413" s="499"/>
      <c r="FSY413" s="731"/>
      <c r="FSZ413" s="731"/>
      <c r="FTA413" s="731"/>
      <c r="FTB413" s="731"/>
      <c r="FTC413" s="732"/>
      <c r="FTD413" s="629"/>
      <c r="FTE413" s="499"/>
      <c r="FTF413" s="731"/>
      <c r="FTG413" s="731"/>
      <c r="FTH413" s="731"/>
      <c r="FTI413" s="731"/>
      <c r="FTJ413" s="732"/>
      <c r="FTK413" s="629"/>
      <c r="FTL413" s="499"/>
      <c r="FTM413" s="731"/>
      <c r="FTN413" s="731"/>
      <c r="FTO413" s="731"/>
      <c r="FTP413" s="731"/>
      <c r="FTQ413" s="732"/>
      <c r="FTR413" s="629"/>
      <c r="FTS413" s="499"/>
      <c r="FTT413" s="731"/>
      <c r="FTU413" s="731"/>
      <c r="FTV413" s="731"/>
      <c r="FTW413" s="731"/>
      <c r="FTX413" s="732"/>
      <c r="FTY413" s="629"/>
      <c r="FTZ413" s="499"/>
      <c r="FUA413" s="731"/>
      <c r="FUB413" s="731"/>
      <c r="FUC413" s="731"/>
      <c r="FUD413" s="731"/>
      <c r="FUE413" s="732"/>
      <c r="FUF413" s="629"/>
      <c r="FUG413" s="499"/>
      <c r="FUH413" s="731"/>
      <c r="FUI413" s="731"/>
      <c r="FUJ413" s="731"/>
      <c r="FUK413" s="731"/>
      <c r="FUL413" s="732"/>
      <c r="FUM413" s="629"/>
      <c r="FUN413" s="499"/>
      <c r="FUO413" s="731"/>
      <c r="FUP413" s="731"/>
      <c r="FUQ413" s="731"/>
      <c r="FUR413" s="731"/>
      <c r="FUS413" s="732"/>
      <c r="FUT413" s="629"/>
      <c r="FUU413" s="499"/>
      <c r="FUV413" s="731"/>
      <c r="FUW413" s="731"/>
      <c r="FUX413" s="731"/>
      <c r="FUY413" s="731"/>
      <c r="FUZ413" s="732"/>
      <c r="FVA413" s="629"/>
      <c r="FVB413" s="499"/>
      <c r="FVC413" s="731"/>
      <c r="FVD413" s="731"/>
      <c r="FVE413" s="731"/>
      <c r="FVF413" s="731"/>
      <c r="FVG413" s="732"/>
      <c r="FVH413" s="629"/>
      <c r="FVI413" s="499"/>
      <c r="FVJ413" s="731"/>
      <c r="FVK413" s="731"/>
      <c r="FVL413" s="731"/>
      <c r="FVM413" s="731"/>
      <c r="FVN413" s="732"/>
      <c r="FVO413" s="629"/>
      <c r="FVP413" s="499"/>
      <c r="FVQ413" s="731"/>
      <c r="FVR413" s="731"/>
      <c r="FVS413" s="731"/>
      <c r="FVT413" s="731"/>
      <c r="FVU413" s="732"/>
      <c r="FVV413" s="629"/>
      <c r="FVW413" s="499"/>
      <c r="FVX413" s="731"/>
      <c r="FVY413" s="731"/>
      <c r="FVZ413" s="731"/>
      <c r="FWA413" s="731"/>
      <c r="FWB413" s="732"/>
      <c r="FWC413" s="629"/>
      <c r="FWD413" s="499"/>
      <c r="FWE413" s="731"/>
      <c r="FWF413" s="731"/>
      <c r="FWG413" s="731"/>
      <c r="FWH413" s="731"/>
      <c r="FWI413" s="732"/>
      <c r="FWJ413" s="629"/>
      <c r="FWK413" s="499"/>
      <c r="FWL413" s="731"/>
      <c r="FWM413" s="731"/>
      <c r="FWN413" s="731"/>
      <c r="FWO413" s="731"/>
      <c r="FWP413" s="732"/>
      <c r="FWQ413" s="629"/>
      <c r="FWR413" s="499"/>
      <c r="FWS413" s="731"/>
      <c r="FWT413" s="731"/>
      <c r="FWU413" s="731"/>
      <c r="FWV413" s="731"/>
      <c r="FWW413" s="732"/>
      <c r="FWX413" s="629"/>
      <c r="FWY413" s="499"/>
      <c r="FWZ413" s="731"/>
      <c r="FXA413" s="731"/>
      <c r="FXB413" s="731"/>
      <c r="FXC413" s="731"/>
      <c r="FXD413" s="732"/>
      <c r="FXE413" s="629"/>
      <c r="FXF413" s="499"/>
      <c r="FXG413" s="731"/>
      <c r="FXH413" s="731"/>
      <c r="FXI413" s="731"/>
      <c r="FXJ413" s="731"/>
      <c r="FXK413" s="732"/>
      <c r="FXL413" s="629"/>
      <c r="FXM413" s="499"/>
      <c r="FXN413" s="731"/>
      <c r="FXO413" s="731"/>
      <c r="FXP413" s="731"/>
      <c r="FXQ413" s="731"/>
      <c r="FXR413" s="732"/>
      <c r="FXS413" s="629"/>
      <c r="FXT413" s="499"/>
      <c r="FXU413" s="731"/>
      <c r="FXV413" s="731"/>
      <c r="FXW413" s="731"/>
      <c r="FXX413" s="731"/>
      <c r="FXY413" s="732"/>
      <c r="FXZ413" s="629"/>
      <c r="FYA413" s="499"/>
      <c r="FYB413" s="731"/>
      <c r="FYC413" s="731"/>
      <c r="FYD413" s="731"/>
      <c r="FYE413" s="731"/>
      <c r="FYF413" s="732"/>
      <c r="FYG413" s="629"/>
      <c r="FYH413" s="499"/>
      <c r="FYI413" s="731"/>
      <c r="FYJ413" s="731"/>
      <c r="FYK413" s="731"/>
      <c r="FYL413" s="731"/>
      <c r="FYM413" s="732"/>
      <c r="FYN413" s="629"/>
      <c r="FYO413" s="499"/>
      <c r="FYP413" s="731"/>
      <c r="FYQ413" s="731"/>
      <c r="FYR413" s="731"/>
      <c r="FYS413" s="731"/>
      <c r="FYT413" s="732"/>
      <c r="FYU413" s="629"/>
      <c r="FYV413" s="499"/>
      <c r="FYW413" s="731"/>
      <c r="FYX413" s="731"/>
      <c r="FYY413" s="731"/>
      <c r="FYZ413" s="731"/>
      <c r="FZA413" s="732"/>
      <c r="FZB413" s="629"/>
      <c r="FZC413" s="499"/>
      <c r="FZD413" s="731"/>
      <c r="FZE413" s="731"/>
      <c r="FZF413" s="731"/>
      <c r="FZG413" s="731"/>
      <c r="FZH413" s="732"/>
      <c r="FZI413" s="629"/>
      <c r="FZJ413" s="499"/>
      <c r="FZK413" s="731"/>
      <c r="FZL413" s="731"/>
      <c r="FZM413" s="731"/>
      <c r="FZN413" s="731"/>
      <c r="FZO413" s="732"/>
      <c r="FZP413" s="629"/>
      <c r="FZQ413" s="499"/>
      <c r="FZR413" s="731"/>
      <c r="FZS413" s="731"/>
      <c r="FZT413" s="731"/>
      <c r="FZU413" s="731"/>
      <c r="FZV413" s="732"/>
      <c r="FZW413" s="629"/>
      <c r="FZX413" s="499"/>
      <c r="FZY413" s="731"/>
      <c r="FZZ413" s="731"/>
      <c r="GAA413" s="731"/>
      <c r="GAB413" s="731"/>
      <c r="GAC413" s="732"/>
      <c r="GAD413" s="629"/>
      <c r="GAE413" s="499"/>
      <c r="GAF413" s="731"/>
      <c r="GAG413" s="731"/>
      <c r="GAH413" s="731"/>
      <c r="GAI413" s="731"/>
      <c r="GAJ413" s="732"/>
      <c r="GAK413" s="629"/>
      <c r="GAL413" s="499"/>
      <c r="GAM413" s="731"/>
      <c r="GAN413" s="731"/>
      <c r="GAO413" s="731"/>
      <c r="GAP413" s="731"/>
      <c r="GAQ413" s="732"/>
      <c r="GAR413" s="629"/>
      <c r="GAS413" s="499"/>
      <c r="GAT413" s="731"/>
      <c r="GAU413" s="731"/>
      <c r="GAV413" s="731"/>
      <c r="GAW413" s="731"/>
      <c r="GAX413" s="732"/>
      <c r="GAY413" s="629"/>
      <c r="GAZ413" s="499"/>
      <c r="GBA413" s="731"/>
      <c r="GBB413" s="731"/>
      <c r="GBC413" s="731"/>
      <c r="GBD413" s="731"/>
      <c r="GBE413" s="732"/>
      <c r="GBF413" s="629"/>
      <c r="GBG413" s="499"/>
      <c r="GBH413" s="731"/>
      <c r="GBI413" s="731"/>
      <c r="GBJ413" s="731"/>
      <c r="GBK413" s="731"/>
      <c r="GBL413" s="732"/>
      <c r="GBM413" s="629"/>
      <c r="GBN413" s="499"/>
      <c r="GBO413" s="731"/>
      <c r="GBP413" s="731"/>
      <c r="GBQ413" s="731"/>
      <c r="GBR413" s="731"/>
      <c r="GBS413" s="732"/>
      <c r="GBT413" s="629"/>
      <c r="GBU413" s="499"/>
      <c r="GBV413" s="731"/>
      <c r="GBW413" s="731"/>
      <c r="GBX413" s="731"/>
      <c r="GBY413" s="731"/>
      <c r="GBZ413" s="732"/>
      <c r="GCA413" s="629"/>
      <c r="GCB413" s="499"/>
      <c r="GCC413" s="731"/>
      <c r="GCD413" s="731"/>
      <c r="GCE413" s="731"/>
      <c r="GCF413" s="731"/>
      <c r="GCG413" s="732"/>
      <c r="GCH413" s="629"/>
      <c r="GCI413" s="499"/>
      <c r="GCJ413" s="731"/>
      <c r="GCK413" s="731"/>
      <c r="GCL413" s="731"/>
      <c r="GCM413" s="731"/>
      <c r="GCN413" s="732"/>
      <c r="GCO413" s="629"/>
      <c r="GCP413" s="499"/>
      <c r="GCQ413" s="731"/>
      <c r="GCR413" s="731"/>
      <c r="GCS413" s="731"/>
      <c r="GCT413" s="731"/>
      <c r="GCU413" s="732"/>
      <c r="GCV413" s="629"/>
      <c r="GCW413" s="499"/>
      <c r="GCX413" s="731"/>
      <c r="GCY413" s="731"/>
      <c r="GCZ413" s="731"/>
      <c r="GDA413" s="731"/>
      <c r="GDB413" s="732"/>
      <c r="GDC413" s="629"/>
      <c r="GDD413" s="499"/>
      <c r="GDE413" s="731"/>
      <c r="GDF413" s="731"/>
      <c r="GDG413" s="731"/>
      <c r="GDH413" s="731"/>
      <c r="GDI413" s="732"/>
      <c r="GDJ413" s="629"/>
      <c r="GDK413" s="499"/>
      <c r="GDL413" s="731"/>
      <c r="GDM413" s="731"/>
      <c r="GDN413" s="731"/>
      <c r="GDO413" s="731"/>
      <c r="GDP413" s="732"/>
      <c r="GDQ413" s="629"/>
      <c r="GDR413" s="499"/>
      <c r="GDS413" s="731"/>
      <c r="GDT413" s="731"/>
      <c r="GDU413" s="731"/>
      <c r="GDV413" s="731"/>
      <c r="GDW413" s="732"/>
      <c r="GDX413" s="629"/>
      <c r="GDY413" s="499"/>
      <c r="GDZ413" s="731"/>
      <c r="GEA413" s="731"/>
      <c r="GEB413" s="731"/>
      <c r="GEC413" s="731"/>
      <c r="GED413" s="732"/>
      <c r="GEE413" s="629"/>
      <c r="GEF413" s="499"/>
      <c r="GEG413" s="731"/>
      <c r="GEH413" s="731"/>
      <c r="GEI413" s="731"/>
      <c r="GEJ413" s="731"/>
      <c r="GEK413" s="732"/>
      <c r="GEL413" s="629"/>
      <c r="GEM413" s="499"/>
      <c r="GEN413" s="731"/>
      <c r="GEO413" s="731"/>
      <c r="GEP413" s="731"/>
      <c r="GEQ413" s="731"/>
      <c r="GER413" s="732"/>
      <c r="GES413" s="629"/>
      <c r="GET413" s="499"/>
      <c r="GEU413" s="731"/>
      <c r="GEV413" s="731"/>
      <c r="GEW413" s="731"/>
      <c r="GEX413" s="731"/>
      <c r="GEY413" s="732"/>
      <c r="GEZ413" s="629"/>
      <c r="GFA413" s="499"/>
      <c r="GFB413" s="731"/>
      <c r="GFC413" s="731"/>
      <c r="GFD413" s="731"/>
      <c r="GFE413" s="731"/>
      <c r="GFF413" s="732"/>
      <c r="GFG413" s="629"/>
      <c r="GFH413" s="499"/>
      <c r="GFI413" s="731"/>
      <c r="GFJ413" s="731"/>
      <c r="GFK413" s="731"/>
      <c r="GFL413" s="731"/>
      <c r="GFM413" s="732"/>
      <c r="GFN413" s="629"/>
      <c r="GFO413" s="499"/>
      <c r="GFP413" s="731"/>
      <c r="GFQ413" s="731"/>
      <c r="GFR413" s="731"/>
      <c r="GFS413" s="731"/>
      <c r="GFT413" s="732"/>
      <c r="GFU413" s="629"/>
      <c r="GFV413" s="499"/>
      <c r="GFW413" s="731"/>
      <c r="GFX413" s="731"/>
      <c r="GFY413" s="731"/>
      <c r="GFZ413" s="731"/>
      <c r="GGA413" s="732"/>
      <c r="GGB413" s="629"/>
      <c r="GGC413" s="499"/>
      <c r="GGD413" s="731"/>
      <c r="GGE413" s="731"/>
      <c r="GGF413" s="731"/>
      <c r="GGG413" s="731"/>
      <c r="GGH413" s="732"/>
      <c r="GGI413" s="629"/>
      <c r="GGJ413" s="499"/>
      <c r="GGK413" s="731"/>
      <c r="GGL413" s="731"/>
      <c r="GGM413" s="731"/>
      <c r="GGN413" s="731"/>
      <c r="GGO413" s="732"/>
      <c r="GGP413" s="629"/>
      <c r="GGQ413" s="499"/>
      <c r="GGR413" s="731"/>
      <c r="GGS413" s="731"/>
      <c r="GGT413" s="731"/>
      <c r="GGU413" s="731"/>
      <c r="GGV413" s="732"/>
      <c r="GGW413" s="629"/>
      <c r="GGX413" s="499"/>
      <c r="GGY413" s="731"/>
      <c r="GGZ413" s="731"/>
      <c r="GHA413" s="731"/>
      <c r="GHB413" s="731"/>
      <c r="GHC413" s="732"/>
      <c r="GHD413" s="629"/>
      <c r="GHE413" s="499"/>
      <c r="GHF413" s="731"/>
      <c r="GHG413" s="731"/>
      <c r="GHH413" s="731"/>
      <c r="GHI413" s="731"/>
      <c r="GHJ413" s="732"/>
      <c r="GHK413" s="629"/>
      <c r="GHL413" s="499"/>
      <c r="GHM413" s="731"/>
      <c r="GHN413" s="731"/>
      <c r="GHO413" s="731"/>
      <c r="GHP413" s="731"/>
      <c r="GHQ413" s="732"/>
      <c r="GHR413" s="629"/>
      <c r="GHS413" s="499"/>
      <c r="GHT413" s="731"/>
      <c r="GHU413" s="731"/>
      <c r="GHV413" s="731"/>
      <c r="GHW413" s="731"/>
      <c r="GHX413" s="732"/>
      <c r="GHY413" s="629"/>
      <c r="GHZ413" s="499"/>
      <c r="GIA413" s="731"/>
      <c r="GIB413" s="731"/>
      <c r="GIC413" s="731"/>
      <c r="GID413" s="731"/>
      <c r="GIE413" s="732"/>
      <c r="GIF413" s="629"/>
      <c r="GIG413" s="499"/>
      <c r="GIH413" s="731"/>
      <c r="GII413" s="731"/>
      <c r="GIJ413" s="731"/>
      <c r="GIK413" s="731"/>
      <c r="GIL413" s="732"/>
      <c r="GIM413" s="629"/>
      <c r="GIN413" s="499"/>
      <c r="GIO413" s="731"/>
      <c r="GIP413" s="731"/>
      <c r="GIQ413" s="731"/>
      <c r="GIR413" s="731"/>
      <c r="GIS413" s="732"/>
      <c r="GIT413" s="629"/>
      <c r="GIU413" s="499"/>
      <c r="GIV413" s="731"/>
      <c r="GIW413" s="731"/>
      <c r="GIX413" s="731"/>
      <c r="GIY413" s="731"/>
      <c r="GIZ413" s="732"/>
      <c r="GJA413" s="629"/>
      <c r="GJB413" s="499"/>
      <c r="GJC413" s="731"/>
      <c r="GJD413" s="731"/>
      <c r="GJE413" s="731"/>
      <c r="GJF413" s="731"/>
      <c r="GJG413" s="732"/>
      <c r="GJH413" s="629"/>
      <c r="GJI413" s="499"/>
      <c r="GJJ413" s="731"/>
      <c r="GJK413" s="731"/>
      <c r="GJL413" s="731"/>
      <c r="GJM413" s="731"/>
      <c r="GJN413" s="732"/>
      <c r="GJO413" s="629"/>
      <c r="GJP413" s="499"/>
      <c r="GJQ413" s="731"/>
      <c r="GJR413" s="731"/>
      <c r="GJS413" s="731"/>
      <c r="GJT413" s="731"/>
      <c r="GJU413" s="732"/>
      <c r="GJV413" s="629"/>
      <c r="GJW413" s="499"/>
      <c r="GJX413" s="731"/>
      <c r="GJY413" s="731"/>
      <c r="GJZ413" s="731"/>
      <c r="GKA413" s="731"/>
      <c r="GKB413" s="732"/>
      <c r="GKC413" s="629"/>
      <c r="GKD413" s="499"/>
      <c r="GKE413" s="731"/>
      <c r="GKF413" s="731"/>
      <c r="GKG413" s="731"/>
      <c r="GKH413" s="731"/>
      <c r="GKI413" s="732"/>
      <c r="GKJ413" s="629"/>
      <c r="GKK413" s="499"/>
      <c r="GKL413" s="731"/>
      <c r="GKM413" s="731"/>
      <c r="GKN413" s="731"/>
      <c r="GKO413" s="731"/>
      <c r="GKP413" s="732"/>
      <c r="GKQ413" s="629"/>
      <c r="GKR413" s="499"/>
      <c r="GKS413" s="731"/>
      <c r="GKT413" s="731"/>
      <c r="GKU413" s="731"/>
      <c r="GKV413" s="731"/>
      <c r="GKW413" s="732"/>
      <c r="GKX413" s="629"/>
      <c r="GKY413" s="499"/>
      <c r="GKZ413" s="731"/>
      <c r="GLA413" s="731"/>
      <c r="GLB413" s="731"/>
      <c r="GLC413" s="731"/>
      <c r="GLD413" s="732"/>
      <c r="GLE413" s="629"/>
      <c r="GLF413" s="499"/>
      <c r="GLG413" s="731"/>
      <c r="GLH413" s="731"/>
      <c r="GLI413" s="731"/>
      <c r="GLJ413" s="731"/>
      <c r="GLK413" s="732"/>
      <c r="GLL413" s="629"/>
      <c r="GLM413" s="499"/>
      <c r="GLN413" s="731"/>
      <c r="GLO413" s="731"/>
      <c r="GLP413" s="731"/>
      <c r="GLQ413" s="731"/>
      <c r="GLR413" s="732"/>
      <c r="GLS413" s="629"/>
      <c r="GLT413" s="499"/>
      <c r="GLU413" s="731"/>
      <c r="GLV413" s="731"/>
      <c r="GLW413" s="731"/>
      <c r="GLX413" s="731"/>
      <c r="GLY413" s="732"/>
      <c r="GLZ413" s="629"/>
      <c r="GMA413" s="499"/>
      <c r="GMB413" s="731"/>
      <c r="GMC413" s="731"/>
      <c r="GMD413" s="731"/>
      <c r="GME413" s="731"/>
      <c r="GMF413" s="732"/>
      <c r="GMG413" s="629"/>
      <c r="GMH413" s="499"/>
      <c r="GMI413" s="731"/>
      <c r="GMJ413" s="731"/>
      <c r="GMK413" s="731"/>
      <c r="GML413" s="731"/>
      <c r="GMM413" s="732"/>
      <c r="GMN413" s="629"/>
      <c r="GMO413" s="499"/>
      <c r="GMP413" s="731"/>
      <c r="GMQ413" s="731"/>
      <c r="GMR413" s="731"/>
      <c r="GMS413" s="731"/>
      <c r="GMT413" s="732"/>
      <c r="GMU413" s="629"/>
      <c r="GMV413" s="499"/>
      <c r="GMW413" s="731"/>
      <c r="GMX413" s="731"/>
      <c r="GMY413" s="731"/>
      <c r="GMZ413" s="731"/>
      <c r="GNA413" s="732"/>
      <c r="GNB413" s="629"/>
      <c r="GNC413" s="499"/>
      <c r="GND413" s="731"/>
      <c r="GNE413" s="731"/>
      <c r="GNF413" s="731"/>
      <c r="GNG413" s="731"/>
      <c r="GNH413" s="732"/>
      <c r="GNI413" s="629"/>
      <c r="GNJ413" s="499"/>
      <c r="GNK413" s="731"/>
      <c r="GNL413" s="731"/>
      <c r="GNM413" s="731"/>
      <c r="GNN413" s="731"/>
      <c r="GNO413" s="732"/>
      <c r="GNP413" s="629"/>
      <c r="GNQ413" s="499"/>
      <c r="GNR413" s="731"/>
      <c r="GNS413" s="731"/>
      <c r="GNT413" s="731"/>
      <c r="GNU413" s="731"/>
      <c r="GNV413" s="732"/>
      <c r="GNW413" s="629"/>
      <c r="GNX413" s="499"/>
      <c r="GNY413" s="731"/>
      <c r="GNZ413" s="731"/>
      <c r="GOA413" s="731"/>
      <c r="GOB413" s="731"/>
      <c r="GOC413" s="732"/>
      <c r="GOD413" s="629"/>
      <c r="GOE413" s="499"/>
      <c r="GOF413" s="731"/>
      <c r="GOG413" s="731"/>
      <c r="GOH413" s="731"/>
      <c r="GOI413" s="731"/>
      <c r="GOJ413" s="732"/>
      <c r="GOK413" s="629"/>
      <c r="GOL413" s="499"/>
      <c r="GOM413" s="731"/>
      <c r="GON413" s="731"/>
      <c r="GOO413" s="731"/>
      <c r="GOP413" s="731"/>
      <c r="GOQ413" s="732"/>
      <c r="GOR413" s="629"/>
      <c r="GOS413" s="499"/>
      <c r="GOT413" s="731"/>
      <c r="GOU413" s="731"/>
      <c r="GOV413" s="731"/>
      <c r="GOW413" s="731"/>
      <c r="GOX413" s="732"/>
      <c r="GOY413" s="629"/>
      <c r="GOZ413" s="499"/>
      <c r="GPA413" s="731"/>
      <c r="GPB413" s="731"/>
      <c r="GPC413" s="731"/>
      <c r="GPD413" s="731"/>
      <c r="GPE413" s="732"/>
      <c r="GPF413" s="629"/>
      <c r="GPG413" s="499"/>
      <c r="GPH413" s="731"/>
      <c r="GPI413" s="731"/>
      <c r="GPJ413" s="731"/>
      <c r="GPK413" s="731"/>
      <c r="GPL413" s="732"/>
      <c r="GPM413" s="629"/>
      <c r="GPN413" s="499"/>
      <c r="GPO413" s="731"/>
      <c r="GPP413" s="731"/>
      <c r="GPQ413" s="731"/>
      <c r="GPR413" s="731"/>
      <c r="GPS413" s="732"/>
      <c r="GPT413" s="629"/>
      <c r="GPU413" s="499"/>
      <c r="GPV413" s="731"/>
      <c r="GPW413" s="731"/>
      <c r="GPX413" s="731"/>
      <c r="GPY413" s="731"/>
      <c r="GPZ413" s="732"/>
      <c r="GQA413" s="629"/>
      <c r="GQB413" s="499"/>
      <c r="GQC413" s="731"/>
      <c r="GQD413" s="731"/>
      <c r="GQE413" s="731"/>
      <c r="GQF413" s="731"/>
      <c r="GQG413" s="732"/>
      <c r="GQH413" s="629"/>
      <c r="GQI413" s="499"/>
      <c r="GQJ413" s="731"/>
      <c r="GQK413" s="731"/>
      <c r="GQL413" s="731"/>
      <c r="GQM413" s="731"/>
      <c r="GQN413" s="732"/>
      <c r="GQO413" s="629"/>
      <c r="GQP413" s="499"/>
      <c r="GQQ413" s="731"/>
      <c r="GQR413" s="731"/>
      <c r="GQS413" s="731"/>
      <c r="GQT413" s="731"/>
      <c r="GQU413" s="732"/>
      <c r="GQV413" s="629"/>
      <c r="GQW413" s="499"/>
      <c r="GQX413" s="731"/>
      <c r="GQY413" s="731"/>
      <c r="GQZ413" s="731"/>
      <c r="GRA413" s="731"/>
      <c r="GRB413" s="732"/>
      <c r="GRC413" s="629"/>
      <c r="GRD413" s="499"/>
      <c r="GRE413" s="731"/>
      <c r="GRF413" s="731"/>
      <c r="GRG413" s="731"/>
      <c r="GRH413" s="731"/>
      <c r="GRI413" s="732"/>
      <c r="GRJ413" s="629"/>
      <c r="GRK413" s="499"/>
      <c r="GRL413" s="731"/>
      <c r="GRM413" s="731"/>
      <c r="GRN413" s="731"/>
      <c r="GRO413" s="731"/>
      <c r="GRP413" s="732"/>
      <c r="GRQ413" s="629"/>
      <c r="GRR413" s="499"/>
      <c r="GRS413" s="731"/>
      <c r="GRT413" s="731"/>
      <c r="GRU413" s="731"/>
      <c r="GRV413" s="731"/>
      <c r="GRW413" s="732"/>
      <c r="GRX413" s="629"/>
      <c r="GRY413" s="499"/>
      <c r="GRZ413" s="731"/>
      <c r="GSA413" s="731"/>
      <c r="GSB413" s="731"/>
      <c r="GSC413" s="731"/>
      <c r="GSD413" s="732"/>
      <c r="GSE413" s="629"/>
      <c r="GSF413" s="499"/>
      <c r="GSG413" s="731"/>
      <c r="GSH413" s="731"/>
      <c r="GSI413" s="731"/>
      <c r="GSJ413" s="731"/>
      <c r="GSK413" s="732"/>
      <c r="GSL413" s="629"/>
      <c r="GSM413" s="499"/>
      <c r="GSN413" s="731"/>
      <c r="GSO413" s="731"/>
      <c r="GSP413" s="731"/>
      <c r="GSQ413" s="731"/>
      <c r="GSR413" s="732"/>
      <c r="GSS413" s="629"/>
      <c r="GST413" s="499"/>
      <c r="GSU413" s="731"/>
      <c r="GSV413" s="731"/>
      <c r="GSW413" s="731"/>
      <c r="GSX413" s="731"/>
      <c r="GSY413" s="732"/>
      <c r="GSZ413" s="629"/>
      <c r="GTA413" s="499"/>
      <c r="GTB413" s="731"/>
      <c r="GTC413" s="731"/>
      <c r="GTD413" s="731"/>
      <c r="GTE413" s="731"/>
      <c r="GTF413" s="732"/>
      <c r="GTG413" s="629"/>
      <c r="GTH413" s="499"/>
      <c r="GTI413" s="731"/>
      <c r="GTJ413" s="731"/>
      <c r="GTK413" s="731"/>
      <c r="GTL413" s="731"/>
      <c r="GTM413" s="732"/>
      <c r="GTN413" s="629"/>
      <c r="GTO413" s="499"/>
      <c r="GTP413" s="731"/>
      <c r="GTQ413" s="731"/>
      <c r="GTR413" s="731"/>
      <c r="GTS413" s="731"/>
      <c r="GTT413" s="732"/>
      <c r="GTU413" s="629"/>
      <c r="GTV413" s="499"/>
      <c r="GTW413" s="731"/>
      <c r="GTX413" s="731"/>
      <c r="GTY413" s="731"/>
      <c r="GTZ413" s="731"/>
      <c r="GUA413" s="732"/>
      <c r="GUB413" s="629"/>
      <c r="GUC413" s="499"/>
      <c r="GUD413" s="731"/>
      <c r="GUE413" s="731"/>
      <c r="GUF413" s="731"/>
      <c r="GUG413" s="731"/>
      <c r="GUH413" s="732"/>
      <c r="GUI413" s="629"/>
      <c r="GUJ413" s="499"/>
      <c r="GUK413" s="731"/>
      <c r="GUL413" s="731"/>
      <c r="GUM413" s="731"/>
      <c r="GUN413" s="731"/>
      <c r="GUO413" s="732"/>
      <c r="GUP413" s="629"/>
      <c r="GUQ413" s="499"/>
      <c r="GUR413" s="731"/>
      <c r="GUS413" s="731"/>
      <c r="GUT413" s="731"/>
      <c r="GUU413" s="731"/>
      <c r="GUV413" s="732"/>
      <c r="GUW413" s="629"/>
      <c r="GUX413" s="499"/>
      <c r="GUY413" s="731"/>
      <c r="GUZ413" s="731"/>
      <c r="GVA413" s="731"/>
      <c r="GVB413" s="731"/>
      <c r="GVC413" s="732"/>
      <c r="GVD413" s="629"/>
      <c r="GVE413" s="499"/>
      <c r="GVF413" s="731"/>
      <c r="GVG413" s="731"/>
      <c r="GVH413" s="731"/>
      <c r="GVI413" s="731"/>
      <c r="GVJ413" s="732"/>
      <c r="GVK413" s="629"/>
      <c r="GVL413" s="499"/>
      <c r="GVM413" s="731"/>
      <c r="GVN413" s="731"/>
      <c r="GVO413" s="731"/>
      <c r="GVP413" s="731"/>
      <c r="GVQ413" s="732"/>
      <c r="GVR413" s="629"/>
      <c r="GVS413" s="499"/>
      <c r="GVT413" s="731"/>
      <c r="GVU413" s="731"/>
      <c r="GVV413" s="731"/>
      <c r="GVW413" s="731"/>
      <c r="GVX413" s="732"/>
      <c r="GVY413" s="629"/>
      <c r="GVZ413" s="499"/>
      <c r="GWA413" s="731"/>
      <c r="GWB413" s="731"/>
      <c r="GWC413" s="731"/>
      <c r="GWD413" s="731"/>
      <c r="GWE413" s="732"/>
      <c r="GWF413" s="629"/>
      <c r="GWG413" s="499"/>
      <c r="GWH413" s="731"/>
      <c r="GWI413" s="731"/>
      <c r="GWJ413" s="731"/>
      <c r="GWK413" s="731"/>
      <c r="GWL413" s="732"/>
      <c r="GWM413" s="629"/>
      <c r="GWN413" s="499"/>
      <c r="GWO413" s="731"/>
      <c r="GWP413" s="731"/>
      <c r="GWQ413" s="731"/>
      <c r="GWR413" s="731"/>
      <c r="GWS413" s="732"/>
      <c r="GWT413" s="629"/>
      <c r="GWU413" s="499"/>
      <c r="GWV413" s="731"/>
      <c r="GWW413" s="731"/>
      <c r="GWX413" s="731"/>
      <c r="GWY413" s="731"/>
      <c r="GWZ413" s="732"/>
      <c r="GXA413" s="629"/>
      <c r="GXB413" s="499"/>
      <c r="GXC413" s="731"/>
      <c r="GXD413" s="731"/>
      <c r="GXE413" s="731"/>
      <c r="GXF413" s="731"/>
      <c r="GXG413" s="732"/>
      <c r="GXH413" s="629"/>
      <c r="GXI413" s="499"/>
      <c r="GXJ413" s="731"/>
      <c r="GXK413" s="731"/>
      <c r="GXL413" s="731"/>
      <c r="GXM413" s="731"/>
      <c r="GXN413" s="732"/>
      <c r="GXO413" s="629"/>
      <c r="GXP413" s="499"/>
      <c r="GXQ413" s="731"/>
      <c r="GXR413" s="731"/>
      <c r="GXS413" s="731"/>
      <c r="GXT413" s="731"/>
      <c r="GXU413" s="732"/>
      <c r="GXV413" s="629"/>
      <c r="GXW413" s="499"/>
      <c r="GXX413" s="731"/>
      <c r="GXY413" s="731"/>
      <c r="GXZ413" s="731"/>
      <c r="GYA413" s="731"/>
      <c r="GYB413" s="732"/>
      <c r="GYC413" s="629"/>
      <c r="GYD413" s="499"/>
      <c r="GYE413" s="731"/>
      <c r="GYF413" s="731"/>
      <c r="GYG413" s="731"/>
      <c r="GYH413" s="731"/>
      <c r="GYI413" s="732"/>
      <c r="GYJ413" s="629"/>
      <c r="GYK413" s="499"/>
      <c r="GYL413" s="731"/>
      <c r="GYM413" s="731"/>
      <c r="GYN413" s="731"/>
      <c r="GYO413" s="731"/>
      <c r="GYP413" s="732"/>
      <c r="GYQ413" s="629"/>
      <c r="GYR413" s="499"/>
      <c r="GYS413" s="731"/>
      <c r="GYT413" s="731"/>
      <c r="GYU413" s="731"/>
      <c r="GYV413" s="731"/>
      <c r="GYW413" s="732"/>
      <c r="GYX413" s="629"/>
      <c r="GYY413" s="499"/>
      <c r="GYZ413" s="731"/>
      <c r="GZA413" s="731"/>
      <c r="GZB413" s="731"/>
      <c r="GZC413" s="731"/>
      <c r="GZD413" s="732"/>
      <c r="GZE413" s="629"/>
      <c r="GZF413" s="499"/>
      <c r="GZG413" s="731"/>
      <c r="GZH413" s="731"/>
      <c r="GZI413" s="731"/>
      <c r="GZJ413" s="731"/>
      <c r="GZK413" s="732"/>
      <c r="GZL413" s="629"/>
      <c r="GZM413" s="499"/>
      <c r="GZN413" s="731"/>
      <c r="GZO413" s="731"/>
      <c r="GZP413" s="731"/>
      <c r="GZQ413" s="731"/>
      <c r="GZR413" s="732"/>
      <c r="GZS413" s="629"/>
      <c r="GZT413" s="499"/>
      <c r="GZU413" s="731"/>
      <c r="GZV413" s="731"/>
      <c r="GZW413" s="731"/>
      <c r="GZX413" s="731"/>
      <c r="GZY413" s="732"/>
      <c r="GZZ413" s="629"/>
      <c r="HAA413" s="499"/>
      <c r="HAB413" s="731"/>
      <c r="HAC413" s="731"/>
      <c r="HAD413" s="731"/>
      <c r="HAE413" s="731"/>
      <c r="HAF413" s="732"/>
      <c r="HAG413" s="629"/>
      <c r="HAH413" s="499"/>
      <c r="HAI413" s="731"/>
      <c r="HAJ413" s="731"/>
      <c r="HAK413" s="731"/>
      <c r="HAL413" s="731"/>
      <c r="HAM413" s="732"/>
      <c r="HAN413" s="629"/>
      <c r="HAO413" s="499"/>
      <c r="HAP413" s="731"/>
      <c r="HAQ413" s="731"/>
      <c r="HAR413" s="731"/>
      <c r="HAS413" s="731"/>
      <c r="HAT413" s="732"/>
      <c r="HAU413" s="629"/>
      <c r="HAV413" s="499"/>
      <c r="HAW413" s="731"/>
      <c r="HAX413" s="731"/>
      <c r="HAY413" s="731"/>
      <c r="HAZ413" s="731"/>
      <c r="HBA413" s="732"/>
      <c r="HBB413" s="629"/>
      <c r="HBC413" s="499"/>
      <c r="HBD413" s="731"/>
      <c r="HBE413" s="731"/>
      <c r="HBF413" s="731"/>
      <c r="HBG413" s="731"/>
      <c r="HBH413" s="732"/>
      <c r="HBI413" s="629"/>
      <c r="HBJ413" s="499"/>
      <c r="HBK413" s="731"/>
      <c r="HBL413" s="731"/>
      <c r="HBM413" s="731"/>
      <c r="HBN413" s="731"/>
      <c r="HBO413" s="732"/>
      <c r="HBP413" s="629"/>
      <c r="HBQ413" s="499"/>
      <c r="HBR413" s="731"/>
      <c r="HBS413" s="731"/>
      <c r="HBT413" s="731"/>
      <c r="HBU413" s="731"/>
      <c r="HBV413" s="732"/>
      <c r="HBW413" s="629"/>
      <c r="HBX413" s="499"/>
      <c r="HBY413" s="731"/>
      <c r="HBZ413" s="731"/>
      <c r="HCA413" s="731"/>
      <c r="HCB413" s="731"/>
      <c r="HCC413" s="732"/>
      <c r="HCD413" s="629"/>
      <c r="HCE413" s="499"/>
      <c r="HCF413" s="731"/>
      <c r="HCG413" s="731"/>
      <c r="HCH413" s="731"/>
      <c r="HCI413" s="731"/>
      <c r="HCJ413" s="732"/>
      <c r="HCK413" s="629"/>
      <c r="HCL413" s="499"/>
      <c r="HCM413" s="731"/>
      <c r="HCN413" s="731"/>
      <c r="HCO413" s="731"/>
      <c r="HCP413" s="731"/>
      <c r="HCQ413" s="732"/>
      <c r="HCR413" s="629"/>
      <c r="HCS413" s="499"/>
      <c r="HCT413" s="731"/>
      <c r="HCU413" s="731"/>
      <c r="HCV413" s="731"/>
      <c r="HCW413" s="731"/>
      <c r="HCX413" s="732"/>
      <c r="HCY413" s="629"/>
      <c r="HCZ413" s="499"/>
      <c r="HDA413" s="731"/>
      <c r="HDB413" s="731"/>
      <c r="HDC413" s="731"/>
      <c r="HDD413" s="731"/>
      <c r="HDE413" s="732"/>
      <c r="HDF413" s="629"/>
      <c r="HDG413" s="499"/>
      <c r="HDH413" s="731"/>
      <c r="HDI413" s="731"/>
      <c r="HDJ413" s="731"/>
      <c r="HDK413" s="731"/>
      <c r="HDL413" s="732"/>
      <c r="HDM413" s="629"/>
      <c r="HDN413" s="499"/>
      <c r="HDO413" s="731"/>
      <c r="HDP413" s="731"/>
      <c r="HDQ413" s="731"/>
      <c r="HDR413" s="731"/>
      <c r="HDS413" s="732"/>
      <c r="HDT413" s="629"/>
      <c r="HDU413" s="499"/>
      <c r="HDV413" s="731"/>
      <c r="HDW413" s="731"/>
      <c r="HDX413" s="731"/>
      <c r="HDY413" s="731"/>
      <c r="HDZ413" s="732"/>
      <c r="HEA413" s="629"/>
      <c r="HEB413" s="499"/>
      <c r="HEC413" s="731"/>
      <c r="HED413" s="731"/>
      <c r="HEE413" s="731"/>
      <c r="HEF413" s="731"/>
      <c r="HEG413" s="732"/>
      <c r="HEH413" s="629"/>
      <c r="HEI413" s="499"/>
      <c r="HEJ413" s="731"/>
      <c r="HEK413" s="731"/>
      <c r="HEL413" s="731"/>
      <c r="HEM413" s="731"/>
      <c r="HEN413" s="732"/>
      <c r="HEO413" s="629"/>
      <c r="HEP413" s="499"/>
      <c r="HEQ413" s="731"/>
      <c r="HER413" s="731"/>
      <c r="HES413" s="731"/>
      <c r="HET413" s="731"/>
      <c r="HEU413" s="732"/>
      <c r="HEV413" s="629"/>
      <c r="HEW413" s="499"/>
      <c r="HEX413" s="731"/>
      <c r="HEY413" s="731"/>
      <c r="HEZ413" s="731"/>
      <c r="HFA413" s="731"/>
      <c r="HFB413" s="732"/>
      <c r="HFC413" s="629"/>
      <c r="HFD413" s="499"/>
      <c r="HFE413" s="731"/>
      <c r="HFF413" s="731"/>
      <c r="HFG413" s="731"/>
      <c r="HFH413" s="731"/>
      <c r="HFI413" s="732"/>
      <c r="HFJ413" s="629"/>
      <c r="HFK413" s="499"/>
      <c r="HFL413" s="731"/>
      <c r="HFM413" s="731"/>
      <c r="HFN413" s="731"/>
      <c r="HFO413" s="731"/>
      <c r="HFP413" s="732"/>
      <c r="HFQ413" s="629"/>
      <c r="HFR413" s="499"/>
      <c r="HFS413" s="731"/>
      <c r="HFT413" s="731"/>
      <c r="HFU413" s="731"/>
      <c r="HFV413" s="731"/>
      <c r="HFW413" s="732"/>
      <c r="HFX413" s="629"/>
      <c r="HFY413" s="499"/>
      <c r="HFZ413" s="731"/>
      <c r="HGA413" s="731"/>
      <c r="HGB413" s="731"/>
      <c r="HGC413" s="731"/>
      <c r="HGD413" s="732"/>
      <c r="HGE413" s="629"/>
      <c r="HGF413" s="499"/>
      <c r="HGG413" s="731"/>
      <c r="HGH413" s="731"/>
      <c r="HGI413" s="731"/>
      <c r="HGJ413" s="731"/>
      <c r="HGK413" s="732"/>
      <c r="HGL413" s="629"/>
      <c r="HGM413" s="499"/>
      <c r="HGN413" s="731"/>
      <c r="HGO413" s="731"/>
      <c r="HGP413" s="731"/>
      <c r="HGQ413" s="731"/>
      <c r="HGR413" s="732"/>
      <c r="HGS413" s="629"/>
      <c r="HGT413" s="499"/>
      <c r="HGU413" s="731"/>
      <c r="HGV413" s="731"/>
      <c r="HGW413" s="731"/>
      <c r="HGX413" s="731"/>
      <c r="HGY413" s="732"/>
      <c r="HGZ413" s="629"/>
      <c r="HHA413" s="499"/>
      <c r="HHB413" s="731"/>
      <c r="HHC413" s="731"/>
      <c r="HHD413" s="731"/>
      <c r="HHE413" s="731"/>
      <c r="HHF413" s="732"/>
      <c r="HHG413" s="629"/>
      <c r="HHH413" s="499"/>
      <c r="HHI413" s="731"/>
      <c r="HHJ413" s="731"/>
      <c r="HHK413" s="731"/>
      <c r="HHL413" s="731"/>
      <c r="HHM413" s="732"/>
      <c r="HHN413" s="629"/>
      <c r="HHO413" s="499"/>
      <c r="HHP413" s="731"/>
      <c r="HHQ413" s="731"/>
      <c r="HHR413" s="731"/>
      <c r="HHS413" s="731"/>
      <c r="HHT413" s="732"/>
      <c r="HHU413" s="629"/>
      <c r="HHV413" s="499"/>
      <c r="HHW413" s="731"/>
      <c r="HHX413" s="731"/>
      <c r="HHY413" s="731"/>
      <c r="HHZ413" s="731"/>
      <c r="HIA413" s="732"/>
      <c r="HIB413" s="629"/>
      <c r="HIC413" s="499"/>
      <c r="HID413" s="731"/>
      <c r="HIE413" s="731"/>
      <c r="HIF413" s="731"/>
      <c r="HIG413" s="731"/>
      <c r="HIH413" s="732"/>
      <c r="HII413" s="629"/>
      <c r="HIJ413" s="499"/>
      <c r="HIK413" s="731"/>
      <c r="HIL413" s="731"/>
      <c r="HIM413" s="731"/>
      <c r="HIN413" s="731"/>
      <c r="HIO413" s="732"/>
      <c r="HIP413" s="629"/>
      <c r="HIQ413" s="499"/>
      <c r="HIR413" s="731"/>
      <c r="HIS413" s="731"/>
      <c r="HIT413" s="731"/>
      <c r="HIU413" s="731"/>
      <c r="HIV413" s="732"/>
      <c r="HIW413" s="629"/>
      <c r="HIX413" s="499"/>
      <c r="HIY413" s="731"/>
      <c r="HIZ413" s="731"/>
      <c r="HJA413" s="731"/>
      <c r="HJB413" s="731"/>
      <c r="HJC413" s="732"/>
      <c r="HJD413" s="629"/>
      <c r="HJE413" s="499"/>
      <c r="HJF413" s="731"/>
      <c r="HJG413" s="731"/>
      <c r="HJH413" s="731"/>
      <c r="HJI413" s="731"/>
      <c r="HJJ413" s="732"/>
      <c r="HJK413" s="629"/>
      <c r="HJL413" s="499"/>
      <c r="HJM413" s="731"/>
      <c r="HJN413" s="731"/>
      <c r="HJO413" s="731"/>
      <c r="HJP413" s="731"/>
      <c r="HJQ413" s="732"/>
      <c r="HJR413" s="629"/>
      <c r="HJS413" s="499"/>
      <c r="HJT413" s="731"/>
      <c r="HJU413" s="731"/>
      <c r="HJV413" s="731"/>
      <c r="HJW413" s="731"/>
      <c r="HJX413" s="732"/>
      <c r="HJY413" s="629"/>
      <c r="HJZ413" s="499"/>
      <c r="HKA413" s="731"/>
      <c r="HKB413" s="731"/>
      <c r="HKC413" s="731"/>
      <c r="HKD413" s="731"/>
      <c r="HKE413" s="732"/>
      <c r="HKF413" s="629"/>
      <c r="HKG413" s="499"/>
      <c r="HKH413" s="731"/>
      <c r="HKI413" s="731"/>
      <c r="HKJ413" s="731"/>
      <c r="HKK413" s="731"/>
      <c r="HKL413" s="732"/>
      <c r="HKM413" s="629"/>
      <c r="HKN413" s="499"/>
      <c r="HKO413" s="731"/>
      <c r="HKP413" s="731"/>
      <c r="HKQ413" s="731"/>
      <c r="HKR413" s="731"/>
      <c r="HKS413" s="732"/>
      <c r="HKT413" s="629"/>
      <c r="HKU413" s="499"/>
      <c r="HKV413" s="731"/>
      <c r="HKW413" s="731"/>
      <c r="HKX413" s="731"/>
      <c r="HKY413" s="731"/>
      <c r="HKZ413" s="732"/>
      <c r="HLA413" s="629"/>
      <c r="HLB413" s="499"/>
      <c r="HLC413" s="731"/>
      <c r="HLD413" s="731"/>
      <c r="HLE413" s="731"/>
      <c r="HLF413" s="731"/>
      <c r="HLG413" s="732"/>
      <c r="HLH413" s="629"/>
      <c r="HLI413" s="499"/>
      <c r="HLJ413" s="731"/>
      <c r="HLK413" s="731"/>
      <c r="HLL413" s="731"/>
      <c r="HLM413" s="731"/>
      <c r="HLN413" s="732"/>
      <c r="HLO413" s="629"/>
      <c r="HLP413" s="499"/>
      <c r="HLQ413" s="731"/>
      <c r="HLR413" s="731"/>
      <c r="HLS413" s="731"/>
      <c r="HLT413" s="731"/>
      <c r="HLU413" s="732"/>
      <c r="HLV413" s="629"/>
      <c r="HLW413" s="499"/>
      <c r="HLX413" s="731"/>
      <c r="HLY413" s="731"/>
      <c r="HLZ413" s="731"/>
      <c r="HMA413" s="731"/>
      <c r="HMB413" s="732"/>
      <c r="HMC413" s="629"/>
      <c r="HMD413" s="499"/>
      <c r="HME413" s="731"/>
      <c r="HMF413" s="731"/>
      <c r="HMG413" s="731"/>
      <c r="HMH413" s="731"/>
      <c r="HMI413" s="732"/>
      <c r="HMJ413" s="629"/>
      <c r="HMK413" s="499"/>
      <c r="HML413" s="731"/>
      <c r="HMM413" s="731"/>
      <c r="HMN413" s="731"/>
      <c r="HMO413" s="731"/>
      <c r="HMP413" s="732"/>
      <c r="HMQ413" s="629"/>
      <c r="HMR413" s="499"/>
      <c r="HMS413" s="731"/>
      <c r="HMT413" s="731"/>
      <c r="HMU413" s="731"/>
      <c r="HMV413" s="731"/>
      <c r="HMW413" s="732"/>
      <c r="HMX413" s="629"/>
      <c r="HMY413" s="499"/>
      <c r="HMZ413" s="731"/>
      <c r="HNA413" s="731"/>
      <c r="HNB413" s="731"/>
      <c r="HNC413" s="731"/>
      <c r="HND413" s="732"/>
      <c r="HNE413" s="629"/>
      <c r="HNF413" s="499"/>
      <c r="HNG413" s="731"/>
      <c r="HNH413" s="731"/>
      <c r="HNI413" s="731"/>
      <c r="HNJ413" s="731"/>
      <c r="HNK413" s="732"/>
      <c r="HNL413" s="629"/>
      <c r="HNM413" s="499"/>
      <c r="HNN413" s="731"/>
      <c r="HNO413" s="731"/>
      <c r="HNP413" s="731"/>
      <c r="HNQ413" s="731"/>
      <c r="HNR413" s="732"/>
      <c r="HNS413" s="629"/>
      <c r="HNT413" s="499"/>
      <c r="HNU413" s="731"/>
      <c r="HNV413" s="731"/>
      <c r="HNW413" s="731"/>
      <c r="HNX413" s="731"/>
      <c r="HNY413" s="732"/>
      <c r="HNZ413" s="629"/>
      <c r="HOA413" s="499"/>
      <c r="HOB413" s="731"/>
      <c r="HOC413" s="731"/>
      <c r="HOD413" s="731"/>
      <c r="HOE413" s="731"/>
      <c r="HOF413" s="732"/>
      <c r="HOG413" s="629"/>
      <c r="HOH413" s="499"/>
      <c r="HOI413" s="731"/>
      <c r="HOJ413" s="731"/>
      <c r="HOK413" s="731"/>
      <c r="HOL413" s="731"/>
      <c r="HOM413" s="732"/>
      <c r="HON413" s="629"/>
      <c r="HOO413" s="499"/>
      <c r="HOP413" s="731"/>
      <c r="HOQ413" s="731"/>
      <c r="HOR413" s="731"/>
      <c r="HOS413" s="731"/>
      <c r="HOT413" s="732"/>
      <c r="HOU413" s="629"/>
      <c r="HOV413" s="499"/>
      <c r="HOW413" s="731"/>
      <c r="HOX413" s="731"/>
      <c r="HOY413" s="731"/>
      <c r="HOZ413" s="731"/>
      <c r="HPA413" s="732"/>
      <c r="HPB413" s="629"/>
      <c r="HPC413" s="499"/>
      <c r="HPD413" s="731"/>
      <c r="HPE413" s="731"/>
      <c r="HPF413" s="731"/>
      <c r="HPG413" s="731"/>
      <c r="HPH413" s="732"/>
      <c r="HPI413" s="629"/>
      <c r="HPJ413" s="499"/>
      <c r="HPK413" s="731"/>
      <c r="HPL413" s="731"/>
      <c r="HPM413" s="731"/>
      <c r="HPN413" s="731"/>
      <c r="HPO413" s="732"/>
      <c r="HPP413" s="629"/>
      <c r="HPQ413" s="499"/>
      <c r="HPR413" s="731"/>
      <c r="HPS413" s="731"/>
      <c r="HPT413" s="731"/>
      <c r="HPU413" s="731"/>
      <c r="HPV413" s="732"/>
      <c r="HPW413" s="629"/>
      <c r="HPX413" s="499"/>
      <c r="HPY413" s="731"/>
      <c r="HPZ413" s="731"/>
      <c r="HQA413" s="731"/>
      <c r="HQB413" s="731"/>
      <c r="HQC413" s="732"/>
      <c r="HQD413" s="629"/>
      <c r="HQE413" s="499"/>
      <c r="HQF413" s="731"/>
      <c r="HQG413" s="731"/>
      <c r="HQH413" s="731"/>
      <c r="HQI413" s="731"/>
      <c r="HQJ413" s="732"/>
      <c r="HQK413" s="629"/>
      <c r="HQL413" s="499"/>
      <c r="HQM413" s="731"/>
      <c r="HQN413" s="731"/>
      <c r="HQO413" s="731"/>
      <c r="HQP413" s="731"/>
      <c r="HQQ413" s="732"/>
      <c r="HQR413" s="629"/>
      <c r="HQS413" s="499"/>
      <c r="HQT413" s="731"/>
      <c r="HQU413" s="731"/>
      <c r="HQV413" s="731"/>
      <c r="HQW413" s="731"/>
      <c r="HQX413" s="732"/>
      <c r="HQY413" s="629"/>
      <c r="HQZ413" s="499"/>
      <c r="HRA413" s="731"/>
      <c r="HRB413" s="731"/>
      <c r="HRC413" s="731"/>
      <c r="HRD413" s="731"/>
      <c r="HRE413" s="732"/>
      <c r="HRF413" s="629"/>
      <c r="HRG413" s="499"/>
      <c r="HRH413" s="731"/>
      <c r="HRI413" s="731"/>
      <c r="HRJ413" s="731"/>
      <c r="HRK413" s="731"/>
      <c r="HRL413" s="732"/>
      <c r="HRM413" s="629"/>
      <c r="HRN413" s="499"/>
      <c r="HRO413" s="731"/>
      <c r="HRP413" s="731"/>
      <c r="HRQ413" s="731"/>
      <c r="HRR413" s="731"/>
      <c r="HRS413" s="732"/>
      <c r="HRT413" s="629"/>
      <c r="HRU413" s="499"/>
      <c r="HRV413" s="731"/>
      <c r="HRW413" s="731"/>
      <c r="HRX413" s="731"/>
      <c r="HRY413" s="731"/>
      <c r="HRZ413" s="732"/>
      <c r="HSA413" s="629"/>
      <c r="HSB413" s="499"/>
      <c r="HSC413" s="731"/>
      <c r="HSD413" s="731"/>
      <c r="HSE413" s="731"/>
      <c r="HSF413" s="731"/>
      <c r="HSG413" s="732"/>
      <c r="HSH413" s="629"/>
      <c r="HSI413" s="499"/>
      <c r="HSJ413" s="731"/>
      <c r="HSK413" s="731"/>
      <c r="HSL413" s="731"/>
      <c r="HSM413" s="731"/>
      <c r="HSN413" s="732"/>
      <c r="HSO413" s="629"/>
      <c r="HSP413" s="499"/>
      <c r="HSQ413" s="731"/>
      <c r="HSR413" s="731"/>
      <c r="HSS413" s="731"/>
      <c r="HST413" s="731"/>
      <c r="HSU413" s="732"/>
      <c r="HSV413" s="629"/>
      <c r="HSW413" s="499"/>
      <c r="HSX413" s="731"/>
      <c r="HSY413" s="731"/>
      <c r="HSZ413" s="731"/>
      <c r="HTA413" s="731"/>
      <c r="HTB413" s="732"/>
      <c r="HTC413" s="629"/>
      <c r="HTD413" s="499"/>
      <c r="HTE413" s="731"/>
      <c r="HTF413" s="731"/>
      <c r="HTG413" s="731"/>
      <c r="HTH413" s="731"/>
      <c r="HTI413" s="732"/>
      <c r="HTJ413" s="629"/>
      <c r="HTK413" s="499"/>
      <c r="HTL413" s="731"/>
      <c r="HTM413" s="731"/>
      <c r="HTN413" s="731"/>
      <c r="HTO413" s="731"/>
      <c r="HTP413" s="732"/>
      <c r="HTQ413" s="629"/>
      <c r="HTR413" s="499"/>
      <c r="HTS413" s="731"/>
      <c r="HTT413" s="731"/>
      <c r="HTU413" s="731"/>
      <c r="HTV413" s="731"/>
      <c r="HTW413" s="732"/>
      <c r="HTX413" s="629"/>
      <c r="HTY413" s="499"/>
      <c r="HTZ413" s="731"/>
      <c r="HUA413" s="731"/>
      <c r="HUB413" s="731"/>
      <c r="HUC413" s="731"/>
      <c r="HUD413" s="732"/>
      <c r="HUE413" s="629"/>
      <c r="HUF413" s="499"/>
      <c r="HUG413" s="731"/>
      <c r="HUH413" s="731"/>
      <c r="HUI413" s="731"/>
      <c r="HUJ413" s="731"/>
      <c r="HUK413" s="732"/>
      <c r="HUL413" s="629"/>
      <c r="HUM413" s="499"/>
      <c r="HUN413" s="731"/>
      <c r="HUO413" s="731"/>
      <c r="HUP413" s="731"/>
      <c r="HUQ413" s="731"/>
      <c r="HUR413" s="732"/>
      <c r="HUS413" s="629"/>
      <c r="HUT413" s="499"/>
      <c r="HUU413" s="731"/>
      <c r="HUV413" s="731"/>
      <c r="HUW413" s="731"/>
      <c r="HUX413" s="731"/>
      <c r="HUY413" s="732"/>
      <c r="HUZ413" s="629"/>
      <c r="HVA413" s="499"/>
      <c r="HVB413" s="731"/>
      <c r="HVC413" s="731"/>
      <c r="HVD413" s="731"/>
      <c r="HVE413" s="731"/>
      <c r="HVF413" s="732"/>
      <c r="HVG413" s="629"/>
      <c r="HVH413" s="499"/>
      <c r="HVI413" s="731"/>
      <c r="HVJ413" s="731"/>
      <c r="HVK413" s="731"/>
      <c r="HVL413" s="731"/>
      <c r="HVM413" s="732"/>
      <c r="HVN413" s="629"/>
      <c r="HVO413" s="499"/>
      <c r="HVP413" s="731"/>
      <c r="HVQ413" s="731"/>
      <c r="HVR413" s="731"/>
      <c r="HVS413" s="731"/>
      <c r="HVT413" s="732"/>
      <c r="HVU413" s="629"/>
      <c r="HVV413" s="499"/>
      <c r="HVW413" s="731"/>
      <c r="HVX413" s="731"/>
      <c r="HVY413" s="731"/>
      <c r="HVZ413" s="731"/>
      <c r="HWA413" s="732"/>
      <c r="HWB413" s="629"/>
      <c r="HWC413" s="499"/>
      <c r="HWD413" s="731"/>
      <c r="HWE413" s="731"/>
      <c r="HWF413" s="731"/>
      <c r="HWG413" s="731"/>
      <c r="HWH413" s="732"/>
      <c r="HWI413" s="629"/>
      <c r="HWJ413" s="499"/>
      <c r="HWK413" s="731"/>
      <c r="HWL413" s="731"/>
      <c r="HWM413" s="731"/>
      <c r="HWN413" s="731"/>
      <c r="HWO413" s="732"/>
      <c r="HWP413" s="629"/>
      <c r="HWQ413" s="499"/>
      <c r="HWR413" s="731"/>
      <c r="HWS413" s="731"/>
      <c r="HWT413" s="731"/>
      <c r="HWU413" s="731"/>
      <c r="HWV413" s="732"/>
      <c r="HWW413" s="629"/>
      <c r="HWX413" s="499"/>
      <c r="HWY413" s="731"/>
      <c r="HWZ413" s="731"/>
      <c r="HXA413" s="731"/>
      <c r="HXB413" s="731"/>
      <c r="HXC413" s="732"/>
      <c r="HXD413" s="629"/>
      <c r="HXE413" s="499"/>
      <c r="HXF413" s="731"/>
      <c r="HXG413" s="731"/>
      <c r="HXH413" s="731"/>
      <c r="HXI413" s="731"/>
      <c r="HXJ413" s="732"/>
      <c r="HXK413" s="629"/>
      <c r="HXL413" s="499"/>
      <c r="HXM413" s="731"/>
      <c r="HXN413" s="731"/>
      <c r="HXO413" s="731"/>
      <c r="HXP413" s="731"/>
      <c r="HXQ413" s="732"/>
      <c r="HXR413" s="629"/>
      <c r="HXS413" s="499"/>
      <c r="HXT413" s="731"/>
      <c r="HXU413" s="731"/>
      <c r="HXV413" s="731"/>
      <c r="HXW413" s="731"/>
      <c r="HXX413" s="732"/>
      <c r="HXY413" s="629"/>
      <c r="HXZ413" s="499"/>
      <c r="HYA413" s="731"/>
      <c r="HYB413" s="731"/>
      <c r="HYC413" s="731"/>
      <c r="HYD413" s="731"/>
      <c r="HYE413" s="732"/>
      <c r="HYF413" s="629"/>
      <c r="HYG413" s="499"/>
      <c r="HYH413" s="731"/>
      <c r="HYI413" s="731"/>
      <c r="HYJ413" s="731"/>
      <c r="HYK413" s="731"/>
      <c r="HYL413" s="732"/>
      <c r="HYM413" s="629"/>
      <c r="HYN413" s="499"/>
      <c r="HYO413" s="731"/>
      <c r="HYP413" s="731"/>
      <c r="HYQ413" s="731"/>
      <c r="HYR413" s="731"/>
      <c r="HYS413" s="732"/>
      <c r="HYT413" s="629"/>
      <c r="HYU413" s="499"/>
      <c r="HYV413" s="731"/>
      <c r="HYW413" s="731"/>
      <c r="HYX413" s="731"/>
      <c r="HYY413" s="731"/>
      <c r="HYZ413" s="732"/>
      <c r="HZA413" s="629"/>
      <c r="HZB413" s="499"/>
      <c r="HZC413" s="731"/>
      <c r="HZD413" s="731"/>
      <c r="HZE413" s="731"/>
      <c r="HZF413" s="731"/>
      <c r="HZG413" s="732"/>
      <c r="HZH413" s="629"/>
      <c r="HZI413" s="499"/>
      <c r="HZJ413" s="731"/>
      <c r="HZK413" s="731"/>
      <c r="HZL413" s="731"/>
      <c r="HZM413" s="731"/>
      <c r="HZN413" s="732"/>
      <c r="HZO413" s="629"/>
      <c r="HZP413" s="499"/>
      <c r="HZQ413" s="731"/>
      <c r="HZR413" s="731"/>
      <c r="HZS413" s="731"/>
      <c r="HZT413" s="731"/>
      <c r="HZU413" s="732"/>
      <c r="HZV413" s="629"/>
      <c r="HZW413" s="499"/>
      <c r="HZX413" s="731"/>
      <c r="HZY413" s="731"/>
      <c r="HZZ413" s="731"/>
      <c r="IAA413" s="731"/>
      <c r="IAB413" s="732"/>
      <c r="IAC413" s="629"/>
      <c r="IAD413" s="499"/>
      <c r="IAE413" s="731"/>
      <c r="IAF413" s="731"/>
      <c r="IAG413" s="731"/>
      <c r="IAH413" s="731"/>
      <c r="IAI413" s="732"/>
      <c r="IAJ413" s="629"/>
      <c r="IAK413" s="499"/>
      <c r="IAL413" s="731"/>
      <c r="IAM413" s="731"/>
      <c r="IAN413" s="731"/>
      <c r="IAO413" s="731"/>
      <c r="IAP413" s="732"/>
      <c r="IAQ413" s="629"/>
      <c r="IAR413" s="499"/>
      <c r="IAS413" s="731"/>
      <c r="IAT413" s="731"/>
      <c r="IAU413" s="731"/>
      <c r="IAV413" s="731"/>
      <c r="IAW413" s="732"/>
      <c r="IAX413" s="629"/>
      <c r="IAY413" s="499"/>
      <c r="IAZ413" s="731"/>
      <c r="IBA413" s="731"/>
      <c r="IBB413" s="731"/>
      <c r="IBC413" s="731"/>
      <c r="IBD413" s="732"/>
      <c r="IBE413" s="629"/>
      <c r="IBF413" s="499"/>
      <c r="IBG413" s="731"/>
      <c r="IBH413" s="731"/>
      <c r="IBI413" s="731"/>
      <c r="IBJ413" s="731"/>
      <c r="IBK413" s="732"/>
      <c r="IBL413" s="629"/>
      <c r="IBM413" s="499"/>
      <c r="IBN413" s="731"/>
      <c r="IBO413" s="731"/>
      <c r="IBP413" s="731"/>
      <c r="IBQ413" s="731"/>
      <c r="IBR413" s="732"/>
      <c r="IBS413" s="629"/>
      <c r="IBT413" s="499"/>
      <c r="IBU413" s="731"/>
      <c r="IBV413" s="731"/>
      <c r="IBW413" s="731"/>
      <c r="IBX413" s="731"/>
      <c r="IBY413" s="732"/>
      <c r="IBZ413" s="629"/>
      <c r="ICA413" s="499"/>
      <c r="ICB413" s="731"/>
      <c r="ICC413" s="731"/>
      <c r="ICD413" s="731"/>
      <c r="ICE413" s="731"/>
      <c r="ICF413" s="732"/>
      <c r="ICG413" s="629"/>
      <c r="ICH413" s="499"/>
      <c r="ICI413" s="731"/>
      <c r="ICJ413" s="731"/>
      <c r="ICK413" s="731"/>
      <c r="ICL413" s="731"/>
      <c r="ICM413" s="732"/>
      <c r="ICN413" s="629"/>
      <c r="ICO413" s="499"/>
      <c r="ICP413" s="731"/>
      <c r="ICQ413" s="731"/>
      <c r="ICR413" s="731"/>
      <c r="ICS413" s="731"/>
      <c r="ICT413" s="732"/>
      <c r="ICU413" s="629"/>
      <c r="ICV413" s="499"/>
      <c r="ICW413" s="731"/>
      <c r="ICX413" s="731"/>
      <c r="ICY413" s="731"/>
      <c r="ICZ413" s="731"/>
      <c r="IDA413" s="732"/>
      <c r="IDB413" s="629"/>
      <c r="IDC413" s="499"/>
      <c r="IDD413" s="731"/>
      <c r="IDE413" s="731"/>
      <c r="IDF413" s="731"/>
      <c r="IDG413" s="731"/>
      <c r="IDH413" s="732"/>
      <c r="IDI413" s="629"/>
      <c r="IDJ413" s="499"/>
      <c r="IDK413" s="731"/>
      <c r="IDL413" s="731"/>
      <c r="IDM413" s="731"/>
      <c r="IDN413" s="731"/>
      <c r="IDO413" s="732"/>
      <c r="IDP413" s="629"/>
      <c r="IDQ413" s="499"/>
      <c r="IDR413" s="731"/>
      <c r="IDS413" s="731"/>
      <c r="IDT413" s="731"/>
      <c r="IDU413" s="731"/>
      <c r="IDV413" s="732"/>
      <c r="IDW413" s="629"/>
      <c r="IDX413" s="499"/>
      <c r="IDY413" s="731"/>
      <c r="IDZ413" s="731"/>
      <c r="IEA413" s="731"/>
      <c r="IEB413" s="731"/>
      <c r="IEC413" s="732"/>
      <c r="IED413" s="629"/>
      <c r="IEE413" s="499"/>
      <c r="IEF413" s="731"/>
      <c r="IEG413" s="731"/>
      <c r="IEH413" s="731"/>
      <c r="IEI413" s="731"/>
      <c r="IEJ413" s="732"/>
      <c r="IEK413" s="629"/>
      <c r="IEL413" s="499"/>
      <c r="IEM413" s="731"/>
      <c r="IEN413" s="731"/>
      <c r="IEO413" s="731"/>
      <c r="IEP413" s="731"/>
      <c r="IEQ413" s="732"/>
      <c r="IER413" s="629"/>
      <c r="IES413" s="499"/>
      <c r="IET413" s="731"/>
      <c r="IEU413" s="731"/>
      <c r="IEV413" s="731"/>
      <c r="IEW413" s="731"/>
      <c r="IEX413" s="732"/>
      <c r="IEY413" s="629"/>
      <c r="IEZ413" s="499"/>
      <c r="IFA413" s="731"/>
      <c r="IFB413" s="731"/>
      <c r="IFC413" s="731"/>
      <c r="IFD413" s="731"/>
      <c r="IFE413" s="732"/>
      <c r="IFF413" s="629"/>
      <c r="IFG413" s="499"/>
      <c r="IFH413" s="731"/>
      <c r="IFI413" s="731"/>
      <c r="IFJ413" s="731"/>
      <c r="IFK413" s="731"/>
      <c r="IFL413" s="732"/>
      <c r="IFM413" s="629"/>
      <c r="IFN413" s="499"/>
      <c r="IFO413" s="731"/>
      <c r="IFP413" s="731"/>
      <c r="IFQ413" s="731"/>
      <c r="IFR413" s="731"/>
      <c r="IFS413" s="732"/>
      <c r="IFT413" s="629"/>
      <c r="IFU413" s="499"/>
      <c r="IFV413" s="731"/>
      <c r="IFW413" s="731"/>
      <c r="IFX413" s="731"/>
      <c r="IFY413" s="731"/>
      <c r="IFZ413" s="732"/>
      <c r="IGA413" s="629"/>
      <c r="IGB413" s="499"/>
      <c r="IGC413" s="731"/>
      <c r="IGD413" s="731"/>
      <c r="IGE413" s="731"/>
      <c r="IGF413" s="731"/>
      <c r="IGG413" s="732"/>
      <c r="IGH413" s="629"/>
      <c r="IGI413" s="499"/>
      <c r="IGJ413" s="731"/>
      <c r="IGK413" s="731"/>
      <c r="IGL413" s="731"/>
      <c r="IGM413" s="731"/>
      <c r="IGN413" s="732"/>
      <c r="IGO413" s="629"/>
      <c r="IGP413" s="499"/>
      <c r="IGQ413" s="731"/>
      <c r="IGR413" s="731"/>
      <c r="IGS413" s="731"/>
      <c r="IGT413" s="731"/>
      <c r="IGU413" s="732"/>
      <c r="IGV413" s="629"/>
      <c r="IGW413" s="499"/>
      <c r="IGX413" s="731"/>
      <c r="IGY413" s="731"/>
      <c r="IGZ413" s="731"/>
      <c r="IHA413" s="731"/>
      <c r="IHB413" s="732"/>
      <c r="IHC413" s="629"/>
      <c r="IHD413" s="499"/>
      <c r="IHE413" s="731"/>
      <c r="IHF413" s="731"/>
      <c r="IHG413" s="731"/>
      <c r="IHH413" s="731"/>
      <c r="IHI413" s="732"/>
      <c r="IHJ413" s="629"/>
      <c r="IHK413" s="499"/>
      <c r="IHL413" s="731"/>
      <c r="IHM413" s="731"/>
      <c r="IHN413" s="731"/>
      <c r="IHO413" s="731"/>
      <c r="IHP413" s="732"/>
      <c r="IHQ413" s="629"/>
      <c r="IHR413" s="499"/>
      <c r="IHS413" s="731"/>
      <c r="IHT413" s="731"/>
      <c r="IHU413" s="731"/>
      <c r="IHV413" s="731"/>
      <c r="IHW413" s="732"/>
      <c r="IHX413" s="629"/>
      <c r="IHY413" s="499"/>
      <c r="IHZ413" s="731"/>
      <c r="IIA413" s="731"/>
      <c r="IIB413" s="731"/>
      <c r="IIC413" s="731"/>
      <c r="IID413" s="732"/>
      <c r="IIE413" s="629"/>
      <c r="IIF413" s="499"/>
      <c r="IIG413" s="731"/>
      <c r="IIH413" s="731"/>
      <c r="III413" s="731"/>
      <c r="IIJ413" s="731"/>
      <c r="IIK413" s="732"/>
      <c r="IIL413" s="629"/>
      <c r="IIM413" s="499"/>
      <c r="IIN413" s="731"/>
      <c r="IIO413" s="731"/>
      <c r="IIP413" s="731"/>
      <c r="IIQ413" s="731"/>
      <c r="IIR413" s="732"/>
      <c r="IIS413" s="629"/>
      <c r="IIT413" s="499"/>
      <c r="IIU413" s="731"/>
      <c r="IIV413" s="731"/>
      <c r="IIW413" s="731"/>
      <c r="IIX413" s="731"/>
      <c r="IIY413" s="732"/>
      <c r="IIZ413" s="629"/>
      <c r="IJA413" s="499"/>
      <c r="IJB413" s="731"/>
      <c r="IJC413" s="731"/>
      <c r="IJD413" s="731"/>
      <c r="IJE413" s="731"/>
      <c r="IJF413" s="732"/>
      <c r="IJG413" s="629"/>
      <c r="IJH413" s="499"/>
      <c r="IJI413" s="731"/>
      <c r="IJJ413" s="731"/>
      <c r="IJK413" s="731"/>
      <c r="IJL413" s="731"/>
      <c r="IJM413" s="732"/>
      <c r="IJN413" s="629"/>
      <c r="IJO413" s="499"/>
      <c r="IJP413" s="731"/>
      <c r="IJQ413" s="731"/>
      <c r="IJR413" s="731"/>
      <c r="IJS413" s="731"/>
      <c r="IJT413" s="732"/>
      <c r="IJU413" s="629"/>
      <c r="IJV413" s="499"/>
      <c r="IJW413" s="731"/>
      <c r="IJX413" s="731"/>
      <c r="IJY413" s="731"/>
      <c r="IJZ413" s="731"/>
      <c r="IKA413" s="732"/>
      <c r="IKB413" s="629"/>
      <c r="IKC413" s="499"/>
      <c r="IKD413" s="731"/>
      <c r="IKE413" s="731"/>
      <c r="IKF413" s="731"/>
      <c r="IKG413" s="731"/>
      <c r="IKH413" s="732"/>
      <c r="IKI413" s="629"/>
      <c r="IKJ413" s="499"/>
      <c r="IKK413" s="731"/>
      <c r="IKL413" s="731"/>
      <c r="IKM413" s="731"/>
      <c r="IKN413" s="731"/>
      <c r="IKO413" s="732"/>
      <c r="IKP413" s="629"/>
      <c r="IKQ413" s="499"/>
      <c r="IKR413" s="731"/>
      <c r="IKS413" s="731"/>
      <c r="IKT413" s="731"/>
      <c r="IKU413" s="731"/>
      <c r="IKV413" s="732"/>
      <c r="IKW413" s="629"/>
      <c r="IKX413" s="499"/>
      <c r="IKY413" s="731"/>
      <c r="IKZ413" s="731"/>
      <c r="ILA413" s="731"/>
      <c r="ILB413" s="731"/>
      <c r="ILC413" s="732"/>
      <c r="ILD413" s="629"/>
      <c r="ILE413" s="499"/>
      <c r="ILF413" s="731"/>
      <c r="ILG413" s="731"/>
      <c r="ILH413" s="731"/>
      <c r="ILI413" s="731"/>
      <c r="ILJ413" s="732"/>
      <c r="ILK413" s="629"/>
      <c r="ILL413" s="499"/>
      <c r="ILM413" s="731"/>
      <c r="ILN413" s="731"/>
      <c r="ILO413" s="731"/>
      <c r="ILP413" s="731"/>
      <c r="ILQ413" s="732"/>
      <c r="ILR413" s="629"/>
      <c r="ILS413" s="499"/>
      <c r="ILT413" s="731"/>
      <c r="ILU413" s="731"/>
      <c r="ILV413" s="731"/>
      <c r="ILW413" s="731"/>
      <c r="ILX413" s="732"/>
      <c r="ILY413" s="629"/>
      <c r="ILZ413" s="499"/>
      <c r="IMA413" s="731"/>
      <c r="IMB413" s="731"/>
      <c r="IMC413" s="731"/>
      <c r="IMD413" s="731"/>
      <c r="IME413" s="732"/>
      <c r="IMF413" s="629"/>
      <c r="IMG413" s="499"/>
      <c r="IMH413" s="731"/>
      <c r="IMI413" s="731"/>
      <c r="IMJ413" s="731"/>
      <c r="IMK413" s="731"/>
      <c r="IML413" s="732"/>
      <c r="IMM413" s="629"/>
      <c r="IMN413" s="499"/>
      <c r="IMO413" s="731"/>
      <c r="IMP413" s="731"/>
      <c r="IMQ413" s="731"/>
      <c r="IMR413" s="731"/>
      <c r="IMS413" s="732"/>
      <c r="IMT413" s="629"/>
      <c r="IMU413" s="499"/>
      <c r="IMV413" s="731"/>
      <c r="IMW413" s="731"/>
      <c r="IMX413" s="731"/>
      <c r="IMY413" s="731"/>
      <c r="IMZ413" s="732"/>
      <c r="INA413" s="629"/>
      <c r="INB413" s="499"/>
      <c r="INC413" s="731"/>
      <c r="IND413" s="731"/>
      <c r="INE413" s="731"/>
      <c r="INF413" s="731"/>
      <c r="ING413" s="732"/>
      <c r="INH413" s="629"/>
      <c r="INI413" s="499"/>
      <c r="INJ413" s="731"/>
      <c r="INK413" s="731"/>
      <c r="INL413" s="731"/>
      <c r="INM413" s="731"/>
      <c r="INN413" s="732"/>
      <c r="INO413" s="629"/>
      <c r="INP413" s="499"/>
      <c r="INQ413" s="731"/>
      <c r="INR413" s="731"/>
      <c r="INS413" s="731"/>
      <c r="INT413" s="731"/>
      <c r="INU413" s="732"/>
      <c r="INV413" s="629"/>
      <c r="INW413" s="499"/>
      <c r="INX413" s="731"/>
      <c r="INY413" s="731"/>
      <c r="INZ413" s="731"/>
      <c r="IOA413" s="731"/>
      <c r="IOB413" s="732"/>
      <c r="IOC413" s="629"/>
      <c r="IOD413" s="499"/>
      <c r="IOE413" s="731"/>
      <c r="IOF413" s="731"/>
      <c r="IOG413" s="731"/>
      <c r="IOH413" s="731"/>
      <c r="IOI413" s="732"/>
      <c r="IOJ413" s="629"/>
      <c r="IOK413" s="499"/>
      <c r="IOL413" s="731"/>
      <c r="IOM413" s="731"/>
      <c r="ION413" s="731"/>
      <c r="IOO413" s="731"/>
      <c r="IOP413" s="732"/>
      <c r="IOQ413" s="629"/>
      <c r="IOR413" s="499"/>
      <c r="IOS413" s="731"/>
      <c r="IOT413" s="731"/>
      <c r="IOU413" s="731"/>
      <c r="IOV413" s="731"/>
      <c r="IOW413" s="732"/>
      <c r="IOX413" s="629"/>
      <c r="IOY413" s="499"/>
      <c r="IOZ413" s="731"/>
      <c r="IPA413" s="731"/>
      <c r="IPB413" s="731"/>
      <c r="IPC413" s="731"/>
      <c r="IPD413" s="732"/>
      <c r="IPE413" s="629"/>
      <c r="IPF413" s="499"/>
      <c r="IPG413" s="731"/>
      <c r="IPH413" s="731"/>
      <c r="IPI413" s="731"/>
      <c r="IPJ413" s="731"/>
      <c r="IPK413" s="732"/>
      <c r="IPL413" s="629"/>
      <c r="IPM413" s="499"/>
      <c r="IPN413" s="731"/>
      <c r="IPO413" s="731"/>
      <c r="IPP413" s="731"/>
      <c r="IPQ413" s="731"/>
      <c r="IPR413" s="732"/>
      <c r="IPS413" s="629"/>
      <c r="IPT413" s="499"/>
      <c r="IPU413" s="731"/>
      <c r="IPV413" s="731"/>
      <c r="IPW413" s="731"/>
      <c r="IPX413" s="731"/>
      <c r="IPY413" s="732"/>
      <c r="IPZ413" s="629"/>
      <c r="IQA413" s="499"/>
      <c r="IQB413" s="731"/>
      <c r="IQC413" s="731"/>
      <c r="IQD413" s="731"/>
      <c r="IQE413" s="731"/>
      <c r="IQF413" s="732"/>
      <c r="IQG413" s="629"/>
      <c r="IQH413" s="499"/>
      <c r="IQI413" s="731"/>
      <c r="IQJ413" s="731"/>
      <c r="IQK413" s="731"/>
      <c r="IQL413" s="731"/>
      <c r="IQM413" s="732"/>
      <c r="IQN413" s="629"/>
      <c r="IQO413" s="499"/>
      <c r="IQP413" s="731"/>
      <c r="IQQ413" s="731"/>
      <c r="IQR413" s="731"/>
      <c r="IQS413" s="731"/>
      <c r="IQT413" s="732"/>
      <c r="IQU413" s="629"/>
      <c r="IQV413" s="499"/>
      <c r="IQW413" s="731"/>
      <c r="IQX413" s="731"/>
      <c r="IQY413" s="731"/>
      <c r="IQZ413" s="731"/>
      <c r="IRA413" s="732"/>
      <c r="IRB413" s="629"/>
      <c r="IRC413" s="499"/>
      <c r="IRD413" s="731"/>
      <c r="IRE413" s="731"/>
      <c r="IRF413" s="731"/>
      <c r="IRG413" s="731"/>
      <c r="IRH413" s="732"/>
      <c r="IRI413" s="629"/>
      <c r="IRJ413" s="499"/>
      <c r="IRK413" s="731"/>
      <c r="IRL413" s="731"/>
      <c r="IRM413" s="731"/>
      <c r="IRN413" s="731"/>
      <c r="IRO413" s="732"/>
      <c r="IRP413" s="629"/>
      <c r="IRQ413" s="499"/>
      <c r="IRR413" s="731"/>
      <c r="IRS413" s="731"/>
      <c r="IRT413" s="731"/>
      <c r="IRU413" s="731"/>
      <c r="IRV413" s="732"/>
      <c r="IRW413" s="629"/>
      <c r="IRX413" s="499"/>
      <c r="IRY413" s="731"/>
      <c r="IRZ413" s="731"/>
      <c r="ISA413" s="731"/>
      <c r="ISB413" s="731"/>
      <c r="ISC413" s="732"/>
      <c r="ISD413" s="629"/>
      <c r="ISE413" s="499"/>
      <c r="ISF413" s="731"/>
      <c r="ISG413" s="731"/>
      <c r="ISH413" s="731"/>
      <c r="ISI413" s="731"/>
      <c r="ISJ413" s="732"/>
      <c r="ISK413" s="629"/>
      <c r="ISL413" s="499"/>
      <c r="ISM413" s="731"/>
      <c r="ISN413" s="731"/>
      <c r="ISO413" s="731"/>
      <c r="ISP413" s="731"/>
      <c r="ISQ413" s="732"/>
      <c r="ISR413" s="629"/>
      <c r="ISS413" s="499"/>
      <c r="IST413" s="731"/>
      <c r="ISU413" s="731"/>
      <c r="ISV413" s="731"/>
      <c r="ISW413" s="731"/>
      <c r="ISX413" s="732"/>
      <c r="ISY413" s="629"/>
      <c r="ISZ413" s="499"/>
      <c r="ITA413" s="731"/>
      <c r="ITB413" s="731"/>
      <c r="ITC413" s="731"/>
      <c r="ITD413" s="731"/>
      <c r="ITE413" s="732"/>
      <c r="ITF413" s="629"/>
      <c r="ITG413" s="499"/>
      <c r="ITH413" s="731"/>
      <c r="ITI413" s="731"/>
      <c r="ITJ413" s="731"/>
      <c r="ITK413" s="731"/>
      <c r="ITL413" s="732"/>
      <c r="ITM413" s="629"/>
      <c r="ITN413" s="499"/>
      <c r="ITO413" s="731"/>
      <c r="ITP413" s="731"/>
      <c r="ITQ413" s="731"/>
      <c r="ITR413" s="731"/>
      <c r="ITS413" s="732"/>
      <c r="ITT413" s="629"/>
      <c r="ITU413" s="499"/>
      <c r="ITV413" s="731"/>
      <c r="ITW413" s="731"/>
      <c r="ITX413" s="731"/>
      <c r="ITY413" s="731"/>
      <c r="ITZ413" s="732"/>
      <c r="IUA413" s="629"/>
      <c r="IUB413" s="499"/>
      <c r="IUC413" s="731"/>
      <c r="IUD413" s="731"/>
      <c r="IUE413" s="731"/>
      <c r="IUF413" s="731"/>
      <c r="IUG413" s="732"/>
      <c r="IUH413" s="629"/>
      <c r="IUI413" s="499"/>
      <c r="IUJ413" s="731"/>
      <c r="IUK413" s="731"/>
      <c r="IUL413" s="731"/>
      <c r="IUM413" s="731"/>
      <c r="IUN413" s="732"/>
      <c r="IUO413" s="629"/>
      <c r="IUP413" s="499"/>
      <c r="IUQ413" s="731"/>
      <c r="IUR413" s="731"/>
      <c r="IUS413" s="731"/>
      <c r="IUT413" s="731"/>
      <c r="IUU413" s="732"/>
      <c r="IUV413" s="629"/>
      <c r="IUW413" s="499"/>
      <c r="IUX413" s="731"/>
      <c r="IUY413" s="731"/>
      <c r="IUZ413" s="731"/>
      <c r="IVA413" s="731"/>
      <c r="IVB413" s="732"/>
      <c r="IVC413" s="629"/>
      <c r="IVD413" s="499"/>
      <c r="IVE413" s="731"/>
      <c r="IVF413" s="731"/>
      <c r="IVG413" s="731"/>
      <c r="IVH413" s="731"/>
      <c r="IVI413" s="732"/>
      <c r="IVJ413" s="629"/>
      <c r="IVK413" s="499"/>
      <c r="IVL413" s="731"/>
      <c r="IVM413" s="731"/>
      <c r="IVN413" s="731"/>
      <c r="IVO413" s="731"/>
      <c r="IVP413" s="732"/>
      <c r="IVQ413" s="629"/>
      <c r="IVR413" s="499"/>
      <c r="IVS413" s="731"/>
      <c r="IVT413" s="731"/>
      <c r="IVU413" s="731"/>
      <c r="IVV413" s="731"/>
      <c r="IVW413" s="732"/>
      <c r="IVX413" s="629"/>
      <c r="IVY413" s="499"/>
      <c r="IVZ413" s="731"/>
      <c r="IWA413" s="731"/>
      <c r="IWB413" s="731"/>
      <c r="IWC413" s="731"/>
      <c r="IWD413" s="732"/>
      <c r="IWE413" s="629"/>
      <c r="IWF413" s="499"/>
      <c r="IWG413" s="731"/>
      <c r="IWH413" s="731"/>
      <c r="IWI413" s="731"/>
      <c r="IWJ413" s="731"/>
      <c r="IWK413" s="732"/>
      <c r="IWL413" s="629"/>
      <c r="IWM413" s="499"/>
      <c r="IWN413" s="731"/>
      <c r="IWO413" s="731"/>
      <c r="IWP413" s="731"/>
      <c r="IWQ413" s="731"/>
      <c r="IWR413" s="732"/>
      <c r="IWS413" s="629"/>
      <c r="IWT413" s="499"/>
      <c r="IWU413" s="731"/>
      <c r="IWV413" s="731"/>
      <c r="IWW413" s="731"/>
      <c r="IWX413" s="731"/>
      <c r="IWY413" s="732"/>
      <c r="IWZ413" s="629"/>
      <c r="IXA413" s="499"/>
      <c r="IXB413" s="731"/>
      <c r="IXC413" s="731"/>
      <c r="IXD413" s="731"/>
      <c r="IXE413" s="731"/>
      <c r="IXF413" s="732"/>
      <c r="IXG413" s="629"/>
      <c r="IXH413" s="499"/>
      <c r="IXI413" s="731"/>
      <c r="IXJ413" s="731"/>
      <c r="IXK413" s="731"/>
      <c r="IXL413" s="731"/>
      <c r="IXM413" s="732"/>
      <c r="IXN413" s="629"/>
      <c r="IXO413" s="499"/>
      <c r="IXP413" s="731"/>
      <c r="IXQ413" s="731"/>
      <c r="IXR413" s="731"/>
      <c r="IXS413" s="731"/>
      <c r="IXT413" s="732"/>
      <c r="IXU413" s="629"/>
      <c r="IXV413" s="499"/>
      <c r="IXW413" s="731"/>
      <c r="IXX413" s="731"/>
      <c r="IXY413" s="731"/>
      <c r="IXZ413" s="731"/>
      <c r="IYA413" s="732"/>
      <c r="IYB413" s="629"/>
      <c r="IYC413" s="499"/>
      <c r="IYD413" s="731"/>
      <c r="IYE413" s="731"/>
      <c r="IYF413" s="731"/>
      <c r="IYG413" s="731"/>
      <c r="IYH413" s="732"/>
      <c r="IYI413" s="629"/>
      <c r="IYJ413" s="499"/>
      <c r="IYK413" s="731"/>
      <c r="IYL413" s="731"/>
      <c r="IYM413" s="731"/>
      <c r="IYN413" s="731"/>
      <c r="IYO413" s="732"/>
      <c r="IYP413" s="629"/>
      <c r="IYQ413" s="499"/>
      <c r="IYR413" s="731"/>
      <c r="IYS413" s="731"/>
      <c r="IYT413" s="731"/>
      <c r="IYU413" s="731"/>
      <c r="IYV413" s="732"/>
      <c r="IYW413" s="629"/>
      <c r="IYX413" s="499"/>
      <c r="IYY413" s="731"/>
      <c r="IYZ413" s="731"/>
      <c r="IZA413" s="731"/>
      <c r="IZB413" s="731"/>
      <c r="IZC413" s="732"/>
      <c r="IZD413" s="629"/>
      <c r="IZE413" s="499"/>
      <c r="IZF413" s="731"/>
      <c r="IZG413" s="731"/>
      <c r="IZH413" s="731"/>
      <c r="IZI413" s="731"/>
      <c r="IZJ413" s="732"/>
      <c r="IZK413" s="629"/>
      <c r="IZL413" s="499"/>
      <c r="IZM413" s="731"/>
      <c r="IZN413" s="731"/>
      <c r="IZO413" s="731"/>
      <c r="IZP413" s="731"/>
      <c r="IZQ413" s="732"/>
      <c r="IZR413" s="629"/>
      <c r="IZS413" s="499"/>
      <c r="IZT413" s="731"/>
      <c r="IZU413" s="731"/>
      <c r="IZV413" s="731"/>
      <c r="IZW413" s="731"/>
      <c r="IZX413" s="732"/>
      <c r="IZY413" s="629"/>
      <c r="IZZ413" s="499"/>
      <c r="JAA413" s="731"/>
      <c r="JAB413" s="731"/>
      <c r="JAC413" s="731"/>
      <c r="JAD413" s="731"/>
      <c r="JAE413" s="732"/>
      <c r="JAF413" s="629"/>
      <c r="JAG413" s="499"/>
      <c r="JAH413" s="731"/>
      <c r="JAI413" s="731"/>
      <c r="JAJ413" s="731"/>
      <c r="JAK413" s="731"/>
      <c r="JAL413" s="732"/>
      <c r="JAM413" s="629"/>
      <c r="JAN413" s="499"/>
      <c r="JAO413" s="731"/>
      <c r="JAP413" s="731"/>
      <c r="JAQ413" s="731"/>
      <c r="JAR413" s="731"/>
      <c r="JAS413" s="732"/>
      <c r="JAT413" s="629"/>
      <c r="JAU413" s="499"/>
      <c r="JAV413" s="731"/>
      <c r="JAW413" s="731"/>
      <c r="JAX413" s="731"/>
      <c r="JAY413" s="731"/>
      <c r="JAZ413" s="732"/>
      <c r="JBA413" s="629"/>
      <c r="JBB413" s="499"/>
      <c r="JBC413" s="731"/>
      <c r="JBD413" s="731"/>
      <c r="JBE413" s="731"/>
      <c r="JBF413" s="731"/>
      <c r="JBG413" s="732"/>
      <c r="JBH413" s="629"/>
      <c r="JBI413" s="499"/>
      <c r="JBJ413" s="731"/>
      <c r="JBK413" s="731"/>
      <c r="JBL413" s="731"/>
      <c r="JBM413" s="731"/>
      <c r="JBN413" s="732"/>
      <c r="JBO413" s="629"/>
      <c r="JBP413" s="499"/>
      <c r="JBQ413" s="731"/>
      <c r="JBR413" s="731"/>
      <c r="JBS413" s="731"/>
      <c r="JBT413" s="731"/>
      <c r="JBU413" s="732"/>
      <c r="JBV413" s="629"/>
      <c r="JBW413" s="499"/>
      <c r="JBX413" s="731"/>
      <c r="JBY413" s="731"/>
      <c r="JBZ413" s="731"/>
      <c r="JCA413" s="731"/>
      <c r="JCB413" s="732"/>
      <c r="JCC413" s="629"/>
      <c r="JCD413" s="499"/>
      <c r="JCE413" s="731"/>
      <c r="JCF413" s="731"/>
      <c r="JCG413" s="731"/>
      <c r="JCH413" s="731"/>
      <c r="JCI413" s="732"/>
      <c r="JCJ413" s="629"/>
      <c r="JCK413" s="499"/>
      <c r="JCL413" s="731"/>
      <c r="JCM413" s="731"/>
      <c r="JCN413" s="731"/>
      <c r="JCO413" s="731"/>
      <c r="JCP413" s="732"/>
      <c r="JCQ413" s="629"/>
      <c r="JCR413" s="499"/>
      <c r="JCS413" s="731"/>
      <c r="JCT413" s="731"/>
      <c r="JCU413" s="731"/>
      <c r="JCV413" s="731"/>
      <c r="JCW413" s="732"/>
      <c r="JCX413" s="629"/>
      <c r="JCY413" s="499"/>
      <c r="JCZ413" s="731"/>
      <c r="JDA413" s="731"/>
      <c r="JDB413" s="731"/>
      <c r="JDC413" s="731"/>
      <c r="JDD413" s="732"/>
      <c r="JDE413" s="629"/>
      <c r="JDF413" s="499"/>
      <c r="JDG413" s="731"/>
      <c r="JDH413" s="731"/>
      <c r="JDI413" s="731"/>
      <c r="JDJ413" s="731"/>
      <c r="JDK413" s="732"/>
      <c r="JDL413" s="629"/>
      <c r="JDM413" s="499"/>
      <c r="JDN413" s="731"/>
      <c r="JDO413" s="731"/>
      <c r="JDP413" s="731"/>
      <c r="JDQ413" s="731"/>
      <c r="JDR413" s="732"/>
      <c r="JDS413" s="629"/>
      <c r="JDT413" s="499"/>
      <c r="JDU413" s="731"/>
      <c r="JDV413" s="731"/>
      <c r="JDW413" s="731"/>
      <c r="JDX413" s="731"/>
      <c r="JDY413" s="732"/>
      <c r="JDZ413" s="629"/>
      <c r="JEA413" s="499"/>
      <c r="JEB413" s="731"/>
      <c r="JEC413" s="731"/>
      <c r="JED413" s="731"/>
      <c r="JEE413" s="731"/>
      <c r="JEF413" s="732"/>
      <c r="JEG413" s="629"/>
      <c r="JEH413" s="499"/>
      <c r="JEI413" s="731"/>
      <c r="JEJ413" s="731"/>
      <c r="JEK413" s="731"/>
      <c r="JEL413" s="731"/>
      <c r="JEM413" s="732"/>
      <c r="JEN413" s="629"/>
      <c r="JEO413" s="499"/>
      <c r="JEP413" s="731"/>
      <c r="JEQ413" s="731"/>
      <c r="JER413" s="731"/>
      <c r="JES413" s="731"/>
      <c r="JET413" s="732"/>
      <c r="JEU413" s="629"/>
      <c r="JEV413" s="499"/>
      <c r="JEW413" s="731"/>
      <c r="JEX413" s="731"/>
      <c r="JEY413" s="731"/>
      <c r="JEZ413" s="731"/>
      <c r="JFA413" s="732"/>
      <c r="JFB413" s="629"/>
      <c r="JFC413" s="499"/>
      <c r="JFD413" s="731"/>
      <c r="JFE413" s="731"/>
      <c r="JFF413" s="731"/>
      <c r="JFG413" s="731"/>
      <c r="JFH413" s="732"/>
      <c r="JFI413" s="629"/>
      <c r="JFJ413" s="499"/>
      <c r="JFK413" s="731"/>
      <c r="JFL413" s="731"/>
      <c r="JFM413" s="731"/>
      <c r="JFN413" s="731"/>
      <c r="JFO413" s="732"/>
      <c r="JFP413" s="629"/>
      <c r="JFQ413" s="499"/>
      <c r="JFR413" s="731"/>
      <c r="JFS413" s="731"/>
      <c r="JFT413" s="731"/>
      <c r="JFU413" s="731"/>
      <c r="JFV413" s="732"/>
      <c r="JFW413" s="629"/>
      <c r="JFX413" s="499"/>
      <c r="JFY413" s="731"/>
      <c r="JFZ413" s="731"/>
      <c r="JGA413" s="731"/>
      <c r="JGB413" s="731"/>
      <c r="JGC413" s="732"/>
      <c r="JGD413" s="629"/>
      <c r="JGE413" s="499"/>
      <c r="JGF413" s="731"/>
      <c r="JGG413" s="731"/>
      <c r="JGH413" s="731"/>
      <c r="JGI413" s="731"/>
      <c r="JGJ413" s="732"/>
      <c r="JGK413" s="629"/>
      <c r="JGL413" s="499"/>
      <c r="JGM413" s="731"/>
      <c r="JGN413" s="731"/>
      <c r="JGO413" s="731"/>
      <c r="JGP413" s="731"/>
      <c r="JGQ413" s="732"/>
      <c r="JGR413" s="629"/>
      <c r="JGS413" s="499"/>
      <c r="JGT413" s="731"/>
      <c r="JGU413" s="731"/>
      <c r="JGV413" s="731"/>
      <c r="JGW413" s="731"/>
      <c r="JGX413" s="732"/>
      <c r="JGY413" s="629"/>
      <c r="JGZ413" s="499"/>
      <c r="JHA413" s="731"/>
      <c r="JHB413" s="731"/>
      <c r="JHC413" s="731"/>
      <c r="JHD413" s="731"/>
      <c r="JHE413" s="732"/>
      <c r="JHF413" s="629"/>
      <c r="JHG413" s="499"/>
      <c r="JHH413" s="731"/>
      <c r="JHI413" s="731"/>
      <c r="JHJ413" s="731"/>
      <c r="JHK413" s="731"/>
      <c r="JHL413" s="732"/>
      <c r="JHM413" s="629"/>
      <c r="JHN413" s="499"/>
      <c r="JHO413" s="731"/>
      <c r="JHP413" s="731"/>
      <c r="JHQ413" s="731"/>
      <c r="JHR413" s="731"/>
      <c r="JHS413" s="732"/>
      <c r="JHT413" s="629"/>
      <c r="JHU413" s="499"/>
      <c r="JHV413" s="731"/>
      <c r="JHW413" s="731"/>
      <c r="JHX413" s="731"/>
      <c r="JHY413" s="731"/>
      <c r="JHZ413" s="732"/>
      <c r="JIA413" s="629"/>
      <c r="JIB413" s="499"/>
      <c r="JIC413" s="731"/>
      <c r="JID413" s="731"/>
      <c r="JIE413" s="731"/>
      <c r="JIF413" s="731"/>
      <c r="JIG413" s="732"/>
      <c r="JIH413" s="629"/>
      <c r="JII413" s="499"/>
      <c r="JIJ413" s="731"/>
      <c r="JIK413" s="731"/>
      <c r="JIL413" s="731"/>
      <c r="JIM413" s="731"/>
      <c r="JIN413" s="732"/>
      <c r="JIO413" s="629"/>
      <c r="JIP413" s="499"/>
      <c r="JIQ413" s="731"/>
      <c r="JIR413" s="731"/>
      <c r="JIS413" s="731"/>
      <c r="JIT413" s="731"/>
      <c r="JIU413" s="732"/>
      <c r="JIV413" s="629"/>
      <c r="JIW413" s="499"/>
      <c r="JIX413" s="731"/>
      <c r="JIY413" s="731"/>
      <c r="JIZ413" s="731"/>
      <c r="JJA413" s="731"/>
      <c r="JJB413" s="732"/>
      <c r="JJC413" s="629"/>
      <c r="JJD413" s="499"/>
      <c r="JJE413" s="731"/>
      <c r="JJF413" s="731"/>
      <c r="JJG413" s="731"/>
      <c r="JJH413" s="731"/>
      <c r="JJI413" s="732"/>
      <c r="JJJ413" s="629"/>
      <c r="JJK413" s="499"/>
      <c r="JJL413" s="731"/>
      <c r="JJM413" s="731"/>
      <c r="JJN413" s="731"/>
      <c r="JJO413" s="731"/>
      <c r="JJP413" s="732"/>
      <c r="JJQ413" s="629"/>
      <c r="JJR413" s="499"/>
      <c r="JJS413" s="731"/>
      <c r="JJT413" s="731"/>
      <c r="JJU413" s="731"/>
      <c r="JJV413" s="731"/>
      <c r="JJW413" s="732"/>
      <c r="JJX413" s="629"/>
      <c r="JJY413" s="499"/>
      <c r="JJZ413" s="731"/>
      <c r="JKA413" s="731"/>
      <c r="JKB413" s="731"/>
      <c r="JKC413" s="731"/>
      <c r="JKD413" s="732"/>
      <c r="JKE413" s="629"/>
      <c r="JKF413" s="499"/>
      <c r="JKG413" s="731"/>
      <c r="JKH413" s="731"/>
      <c r="JKI413" s="731"/>
      <c r="JKJ413" s="731"/>
      <c r="JKK413" s="732"/>
      <c r="JKL413" s="629"/>
      <c r="JKM413" s="499"/>
      <c r="JKN413" s="731"/>
      <c r="JKO413" s="731"/>
      <c r="JKP413" s="731"/>
      <c r="JKQ413" s="731"/>
      <c r="JKR413" s="732"/>
      <c r="JKS413" s="629"/>
      <c r="JKT413" s="499"/>
      <c r="JKU413" s="731"/>
      <c r="JKV413" s="731"/>
      <c r="JKW413" s="731"/>
      <c r="JKX413" s="731"/>
      <c r="JKY413" s="732"/>
      <c r="JKZ413" s="629"/>
      <c r="JLA413" s="499"/>
      <c r="JLB413" s="731"/>
      <c r="JLC413" s="731"/>
      <c r="JLD413" s="731"/>
      <c r="JLE413" s="731"/>
      <c r="JLF413" s="732"/>
      <c r="JLG413" s="629"/>
      <c r="JLH413" s="499"/>
      <c r="JLI413" s="731"/>
      <c r="JLJ413" s="731"/>
      <c r="JLK413" s="731"/>
      <c r="JLL413" s="731"/>
      <c r="JLM413" s="732"/>
      <c r="JLN413" s="629"/>
      <c r="JLO413" s="499"/>
      <c r="JLP413" s="731"/>
      <c r="JLQ413" s="731"/>
      <c r="JLR413" s="731"/>
      <c r="JLS413" s="731"/>
      <c r="JLT413" s="732"/>
      <c r="JLU413" s="629"/>
      <c r="JLV413" s="499"/>
      <c r="JLW413" s="731"/>
      <c r="JLX413" s="731"/>
      <c r="JLY413" s="731"/>
      <c r="JLZ413" s="731"/>
      <c r="JMA413" s="732"/>
      <c r="JMB413" s="629"/>
      <c r="JMC413" s="499"/>
      <c r="JMD413" s="731"/>
      <c r="JME413" s="731"/>
      <c r="JMF413" s="731"/>
      <c r="JMG413" s="731"/>
      <c r="JMH413" s="732"/>
      <c r="JMI413" s="629"/>
      <c r="JMJ413" s="499"/>
      <c r="JMK413" s="731"/>
      <c r="JML413" s="731"/>
      <c r="JMM413" s="731"/>
      <c r="JMN413" s="731"/>
      <c r="JMO413" s="732"/>
      <c r="JMP413" s="629"/>
      <c r="JMQ413" s="499"/>
      <c r="JMR413" s="731"/>
      <c r="JMS413" s="731"/>
      <c r="JMT413" s="731"/>
      <c r="JMU413" s="731"/>
      <c r="JMV413" s="732"/>
      <c r="JMW413" s="629"/>
      <c r="JMX413" s="499"/>
      <c r="JMY413" s="731"/>
      <c r="JMZ413" s="731"/>
      <c r="JNA413" s="731"/>
      <c r="JNB413" s="731"/>
      <c r="JNC413" s="732"/>
      <c r="JND413" s="629"/>
      <c r="JNE413" s="499"/>
      <c r="JNF413" s="731"/>
      <c r="JNG413" s="731"/>
      <c r="JNH413" s="731"/>
      <c r="JNI413" s="731"/>
      <c r="JNJ413" s="732"/>
      <c r="JNK413" s="629"/>
      <c r="JNL413" s="499"/>
      <c r="JNM413" s="731"/>
      <c r="JNN413" s="731"/>
      <c r="JNO413" s="731"/>
      <c r="JNP413" s="731"/>
      <c r="JNQ413" s="732"/>
      <c r="JNR413" s="629"/>
      <c r="JNS413" s="499"/>
      <c r="JNT413" s="731"/>
      <c r="JNU413" s="731"/>
      <c r="JNV413" s="731"/>
      <c r="JNW413" s="731"/>
      <c r="JNX413" s="732"/>
      <c r="JNY413" s="629"/>
      <c r="JNZ413" s="499"/>
      <c r="JOA413" s="731"/>
      <c r="JOB413" s="731"/>
      <c r="JOC413" s="731"/>
      <c r="JOD413" s="731"/>
      <c r="JOE413" s="732"/>
      <c r="JOF413" s="629"/>
      <c r="JOG413" s="499"/>
      <c r="JOH413" s="731"/>
      <c r="JOI413" s="731"/>
      <c r="JOJ413" s="731"/>
      <c r="JOK413" s="731"/>
      <c r="JOL413" s="732"/>
      <c r="JOM413" s="629"/>
      <c r="JON413" s="499"/>
      <c r="JOO413" s="731"/>
      <c r="JOP413" s="731"/>
      <c r="JOQ413" s="731"/>
      <c r="JOR413" s="731"/>
      <c r="JOS413" s="732"/>
      <c r="JOT413" s="629"/>
      <c r="JOU413" s="499"/>
      <c r="JOV413" s="731"/>
      <c r="JOW413" s="731"/>
      <c r="JOX413" s="731"/>
      <c r="JOY413" s="731"/>
      <c r="JOZ413" s="732"/>
      <c r="JPA413" s="629"/>
      <c r="JPB413" s="499"/>
      <c r="JPC413" s="731"/>
      <c r="JPD413" s="731"/>
      <c r="JPE413" s="731"/>
      <c r="JPF413" s="731"/>
      <c r="JPG413" s="732"/>
      <c r="JPH413" s="629"/>
      <c r="JPI413" s="499"/>
      <c r="JPJ413" s="731"/>
      <c r="JPK413" s="731"/>
      <c r="JPL413" s="731"/>
      <c r="JPM413" s="731"/>
      <c r="JPN413" s="732"/>
      <c r="JPO413" s="629"/>
      <c r="JPP413" s="499"/>
      <c r="JPQ413" s="731"/>
      <c r="JPR413" s="731"/>
      <c r="JPS413" s="731"/>
      <c r="JPT413" s="731"/>
      <c r="JPU413" s="732"/>
      <c r="JPV413" s="629"/>
      <c r="JPW413" s="499"/>
      <c r="JPX413" s="731"/>
      <c r="JPY413" s="731"/>
      <c r="JPZ413" s="731"/>
      <c r="JQA413" s="731"/>
      <c r="JQB413" s="732"/>
      <c r="JQC413" s="629"/>
      <c r="JQD413" s="499"/>
      <c r="JQE413" s="731"/>
      <c r="JQF413" s="731"/>
      <c r="JQG413" s="731"/>
      <c r="JQH413" s="731"/>
      <c r="JQI413" s="732"/>
      <c r="JQJ413" s="629"/>
      <c r="JQK413" s="499"/>
      <c r="JQL413" s="731"/>
      <c r="JQM413" s="731"/>
      <c r="JQN413" s="731"/>
      <c r="JQO413" s="731"/>
      <c r="JQP413" s="732"/>
      <c r="JQQ413" s="629"/>
      <c r="JQR413" s="499"/>
      <c r="JQS413" s="731"/>
      <c r="JQT413" s="731"/>
      <c r="JQU413" s="731"/>
      <c r="JQV413" s="731"/>
      <c r="JQW413" s="732"/>
      <c r="JQX413" s="629"/>
      <c r="JQY413" s="499"/>
      <c r="JQZ413" s="731"/>
      <c r="JRA413" s="731"/>
      <c r="JRB413" s="731"/>
      <c r="JRC413" s="731"/>
      <c r="JRD413" s="732"/>
      <c r="JRE413" s="629"/>
      <c r="JRF413" s="499"/>
      <c r="JRG413" s="731"/>
      <c r="JRH413" s="731"/>
      <c r="JRI413" s="731"/>
      <c r="JRJ413" s="731"/>
      <c r="JRK413" s="732"/>
      <c r="JRL413" s="629"/>
      <c r="JRM413" s="499"/>
      <c r="JRN413" s="731"/>
      <c r="JRO413" s="731"/>
      <c r="JRP413" s="731"/>
      <c r="JRQ413" s="731"/>
      <c r="JRR413" s="732"/>
      <c r="JRS413" s="629"/>
      <c r="JRT413" s="499"/>
      <c r="JRU413" s="731"/>
      <c r="JRV413" s="731"/>
      <c r="JRW413" s="731"/>
      <c r="JRX413" s="731"/>
      <c r="JRY413" s="732"/>
      <c r="JRZ413" s="629"/>
      <c r="JSA413" s="499"/>
      <c r="JSB413" s="731"/>
      <c r="JSC413" s="731"/>
      <c r="JSD413" s="731"/>
      <c r="JSE413" s="731"/>
      <c r="JSF413" s="732"/>
      <c r="JSG413" s="629"/>
      <c r="JSH413" s="499"/>
      <c r="JSI413" s="731"/>
      <c r="JSJ413" s="731"/>
      <c r="JSK413" s="731"/>
      <c r="JSL413" s="731"/>
      <c r="JSM413" s="732"/>
      <c r="JSN413" s="629"/>
      <c r="JSO413" s="499"/>
      <c r="JSP413" s="731"/>
      <c r="JSQ413" s="731"/>
      <c r="JSR413" s="731"/>
      <c r="JSS413" s="731"/>
      <c r="JST413" s="732"/>
      <c r="JSU413" s="629"/>
      <c r="JSV413" s="499"/>
      <c r="JSW413" s="731"/>
      <c r="JSX413" s="731"/>
      <c r="JSY413" s="731"/>
      <c r="JSZ413" s="731"/>
      <c r="JTA413" s="732"/>
      <c r="JTB413" s="629"/>
      <c r="JTC413" s="499"/>
      <c r="JTD413" s="731"/>
      <c r="JTE413" s="731"/>
      <c r="JTF413" s="731"/>
      <c r="JTG413" s="731"/>
      <c r="JTH413" s="732"/>
      <c r="JTI413" s="629"/>
      <c r="JTJ413" s="499"/>
      <c r="JTK413" s="731"/>
      <c r="JTL413" s="731"/>
      <c r="JTM413" s="731"/>
      <c r="JTN413" s="731"/>
      <c r="JTO413" s="732"/>
      <c r="JTP413" s="629"/>
      <c r="JTQ413" s="499"/>
      <c r="JTR413" s="731"/>
      <c r="JTS413" s="731"/>
      <c r="JTT413" s="731"/>
      <c r="JTU413" s="731"/>
      <c r="JTV413" s="732"/>
      <c r="JTW413" s="629"/>
      <c r="JTX413" s="499"/>
      <c r="JTY413" s="731"/>
      <c r="JTZ413" s="731"/>
      <c r="JUA413" s="731"/>
      <c r="JUB413" s="731"/>
      <c r="JUC413" s="732"/>
      <c r="JUD413" s="629"/>
      <c r="JUE413" s="499"/>
      <c r="JUF413" s="731"/>
      <c r="JUG413" s="731"/>
      <c r="JUH413" s="731"/>
      <c r="JUI413" s="731"/>
      <c r="JUJ413" s="732"/>
      <c r="JUK413" s="629"/>
      <c r="JUL413" s="499"/>
      <c r="JUM413" s="731"/>
      <c r="JUN413" s="731"/>
      <c r="JUO413" s="731"/>
      <c r="JUP413" s="731"/>
      <c r="JUQ413" s="732"/>
      <c r="JUR413" s="629"/>
      <c r="JUS413" s="499"/>
      <c r="JUT413" s="731"/>
      <c r="JUU413" s="731"/>
      <c r="JUV413" s="731"/>
      <c r="JUW413" s="731"/>
      <c r="JUX413" s="732"/>
      <c r="JUY413" s="629"/>
      <c r="JUZ413" s="499"/>
      <c r="JVA413" s="731"/>
      <c r="JVB413" s="731"/>
      <c r="JVC413" s="731"/>
      <c r="JVD413" s="731"/>
      <c r="JVE413" s="732"/>
      <c r="JVF413" s="629"/>
      <c r="JVG413" s="499"/>
      <c r="JVH413" s="731"/>
      <c r="JVI413" s="731"/>
      <c r="JVJ413" s="731"/>
      <c r="JVK413" s="731"/>
      <c r="JVL413" s="732"/>
      <c r="JVM413" s="629"/>
      <c r="JVN413" s="499"/>
      <c r="JVO413" s="731"/>
      <c r="JVP413" s="731"/>
      <c r="JVQ413" s="731"/>
      <c r="JVR413" s="731"/>
      <c r="JVS413" s="732"/>
      <c r="JVT413" s="629"/>
      <c r="JVU413" s="499"/>
      <c r="JVV413" s="731"/>
      <c r="JVW413" s="731"/>
      <c r="JVX413" s="731"/>
      <c r="JVY413" s="731"/>
      <c r="JVZ413" s="732"/>
      <c r="JWA413" s="629"/>
      <c r="JWB413" s="499"/>
      <c r="JWC413" s="731"/>
      <c r="JWD413" s="731"/>
      <c r="JWE413" s="731"/>
      <c r="JWF413" s="731"/>
      <c r="JWG413" s="732"/>
      <c r="JWH413" s="629"/>
      <c r="JWI413" s="499"/>
      <c r="JWJ413" s="731"/>
      <c r="JWK413" s="731"/>
      <c r="JWL413" s="731"/>
      <c r="JWM413" s="731"/>
      <c r="JWN413" s="732"/>
      <c r="JWO413" s="629"/>
      <c r="JWP413" s="499"/>
      <c r="JWQ413" s="731"/>
      <c r="JWR413" s="731"/>
      <c r="JWS413" s="731"/>
      <c r="JWT413" s="731"/>
      <c r="JWU413" s="732"/>
      <c r="JWV413" s="629"/>
      <c r="JWW413" s="499"/>
      <c r="JWX413" s="731"/>
      <c r="JWY413" s="731"/>
      <c r="JWZ413" s="731"/>
      <c r="JXA413" s="731"/>
      <c r="JXB413" s="732"/>
      <c r="JXC413" s="629"/>
      <c r="JXD413" s="499"/>
      <c r="JXE413" s="731"/>
      <c r="JXF413" s="731"/>
      <c r="JXG413" s="731"/>
      <c r="JXH413" s="731"/>
      <c r="JXI413" s="732"/>
      <c r="JXJ413" s="629"/>
      <c r="JXK413" s="499"/>
      <c r="JXL413" s="731"/>
      <c r="JXM413" s="731"/>
      <c r="JXN413" s="731"/>
      <c r="JXO413" s="731"/>
      <c r="JXP413" s="732"/>
      <c r="JXQ413" s="629"/>
      <c r="JXR413" s="499"/>
      <c r="JXS413" s="731"/>
      <c r="JXT413" s="731"/>
      <c r="JXU413" s="731"/>
      <c r="JXV413" s="731"/>
      <c r="JXW413" s="732"/>
      <c r="JXX413" s="629"/>
      <c r="JXY413" s="499"/>
      <c r="JXZ413" s="731"/>
      <c r="JYA413" s="731"/>
      <c r="JYB413" s="731"/>
      <c r="JYC413" s="731"/>
      <c r="JYD413" s="732"/>
      <c r="JYE413" s="629"/>
      <c r="JYF413" s="499"/>
      <c r="JYG413" s="731"/>
      <c r="JYH413" s="731"/>
      <c r="JYI413" s="731"/>
      <c r="JYJ413" s="731"/>
      <c r="JYK413" s="732"/>
      <c r="JYL413" s="629"/>
      <c r="JYM413" s="499"/>
      <c r="JYN413" s="731"/>
      <c r="JYO413" s="731"/>
      <c r="JYP413" s="731"/>
      <c r="JYQ413" s="731"/>
      <c r="JYR413" s="732"/>
      <c r="JYS413" s="629"/>
      <c r="JYT413" s="499"/>
      <c r="JYU413" s="731"/>
      <c r="JYV413" s="731"/>
      <c r="JYW413" s="731"/>
      <c r="JYX413" s="731"/>
      <c r="JYY413" s="732"/>
      <c r="JYZ413" s="629"/>
      <c r="JZA413" s="499"/>
      <c r="JZB413" s="731"/>
      <c r="JZC413" s="731"/>
      <c r="JZD413" s="731"/>
      <c r="JZE413" s="731"/>
      <c r="JZF413" s="732"/>
      <c r="JZG413" s="629"/>
      <c r="JZH413" s="499"/>
      <c r="JZI413" s="731"/>
      <c r="JZJ413" s="731"/>
      <c r="JZK413" s="731"/>
      <c r="JZL413" s="731"/>
      <c r="JZM413" s="732"/>
      <c r="JZN413" s="629"/>
      <c r="JZO413" s="499"/>
      <c r="JZP413" s="731"/>
      <c r="JZQ413" s="731"/>
      <c r="JZR413" s="731"/>
      <c r="JZS413" s="731"/>
      <c r="JZT413" s="732"/>
      <c r="JZU413" s="629"/>
      <c r="JZV413" s="499"/>
      <c r="JZW413" s="731"/>
      <c r="JZX413" s="731"/>
      <c r="JZY413" s="731"/>
      <c r="JZZ413" s="731"/>
      <c r="KAA413" s="732"/>
      <c r="KAB413" s="629"/>
      <c r="KAC413" s="499"/>
      <c r="KAD413" s="731"/>
      <c r="KAE413" s="731"/>
      <c r="KAF413" s="731"/>
      <c r="KAG413" s="731"/>
      <c r="KAH413" s="732"/>
      <c r="KAI413" s="629"/>
      <c r="KAJ413" s="499"/>
      <c r="KAK413" s="731"/>
      <c r="KAL413" s="731"/>
      <c r="KAM413" s="731"/>
      <c r="KAN413" s="731"/>
      <c r="KAO413" s="732"/>
      <c r="KAP413" s="629"/>
      <c r="KAQ413" s="499"/>
      <c r="KAR413" s="731"/>
      <c r="KAS413" s="731"/>
      <c r="KAT413" s="731"/>
      <c r="KAU413" s="731"/>
      <c r="KAV413" s="732"/>
      <c r="KAW413" s="629"/>
      <c r="KAX413" s="499"/>
      <c r="KAY413" s="731"/>
      <c r="KAZ413" s="731"/>
      <c r="KBA413" s="731"/>
      <c r="KBB413" s="731"/>
      <c r="KBC413" s="732"/>
      <c r="KBD413" s="629"/>
      <c r="KBE413" s="499"/>
      <c r="KBF413" s="731"/>
      <c r="KBG413" s="731"/>
      <c r="KBH413" s="731"/>
      <c r="KBI413" s="731"/>
      <c r="KBJ413" s="732"/>
      <c r="KBK413" s="629"/>
      <c r="KBL413" s="499"/>
      <c r="KBM413" s="731"/>
      <c r="KBN413" s="731"/>
      <c r="KBO413" s="731"/>
      <c r="KBP413" s="731"/>
      <c r="KBQ413" s="732"/>
      <c r="KBR413" s="629"/>
      <c r="KBS413" s="499"/>
      <c r="KBT413" s="731"/>
      <c r="KBU413" s="731"/>
      <c r="KBV413" s="731"/>
      <c r="KBW413" s="731"/>
      <c r="KBX413" s="732"/>
      <c r="KBY413" s="629"/>
      <c r="KBZ413" s="499"/>
      <c r="KCA413" s="731"/>
      <c r="KCB413" s="731"/>
      <c r="KCC413" s="731"/>
      <c r="KCD413" s="731"/>
      <c r="KCE413" s="732"/>
      <c r="KCF413" s="629"/>
      <c r="KCG413" s="499"/>
      <c r="KCH413" s="731"/>
      <c r="KCI413" s="731"/>
      <c r="KCJ413" s="731"/>
      <c r="KCK413" s="731"/>
      <c r="KCL413" s="732"/>
      <c r="KCM413" s="629"/>
      <c r="KCN413" s="499"/>
      <c r="KCO413" s="731"/>
      <c r="KCP413" s="731"/>
      <c r="KCQ413" s="731"/>
      <c r="KCR413" s="731"/>
      <c r="KCS413" s="732"/>
      <c r="KCT413" s="629"/>
      <c r="KCU413" s="499"/>
      <c r="KCV413" s="731"/>
      <c r="KCW413" s="731"/>
      <c r="KCX413" s="731"/>
      <c r="KCY413" s="731"/>
      <c r="KCZ413" s="732"/>
      <c r="KDA413" s="629"/>
      <c r="KDB413" s="499"/>
      <c r="KDC413" s="731"/>
      <c r="KDD413" s="731"/>
      <c r="KDE413" s="731"/>
      <c r="KDF413" s="731"/>
      <c r="KDG413" s="732"/>
      <c r="KDH413" s="629"/>
      <c r="KDI413" s="499"/>
      <c r="KDJ413" s="731"/>
      <c r="KDK413" s="731"/>
      <c r="KDL413" s="731"/>
      <c r="KDM413" s="731"/>
      <c r="KDN413" s="732"/>
      <c r="KDO413" s="629"/>
      <c r="KDP413" s="499"/>
      <c r="KDQ413" s="731"/>
      <c r="KDR413" s="731"/>
      <c r="KDS413" s="731"/>
      <c r="KDT413" s="731"/>
      <c r="KDU413" s="732"/>
      <c r="KDV413" s="629"/>
      <c r="KDW413" s="499"/>
      <c r="KDX413" s="731"/>
      <c r="KDY413" s="731"/>
      <c r="KDZ413" s="731"/>
      <c r="KEA413" s="731"/>
      <c r="KEB413" s="732"/>
      <c r="KEC413" s="629"/>
      <c r="KED413" s="499"/>
      <c r="KEE413" s="731"/>
      <c r="KEF413" s="731"/>
      <c r="KEG413" s="731"/>
      <c r="KEH413" s="731"/>
      <c r="KEI413" s="732"/>
      <c r="KEJ413" s="629"/>
      <c r="KEK413" s="499"/>
      <c r="KEL413" s="731"/>
      <c r="KEM413" s="731"/>
      <c r="KEN413" s="731"/>
      <c r="KEO413" s="731"/>
      <c r="KEP413" s="732"/>
      <c r="KEQ413" s="629"/>
      <c r="KER413" s="499"/>
      <c r="KES413" s="731"/>
      <c r="KET413" s="731"/>
      <c r="KEU413" s="731"/>
      <c r="KEV413" s="731"/>
      <c r="KEW413" s="732"/>
      <c r="KEX413" s="629"/>
      <c r="KEY413" s="499"/>
      <c r="KEZ413" s="731"/>
      <c r="KFA413" s="731"/>
      <c r="KFB413" s="731"/>
      <c r="KFC413" s="731"/>
      <c r="KFD413" s="732"/>
      <c r="KFE413" s="629"/>
      <c r="KFF413" s="499"/>
      <c r="KFG413" s="731"/>
      <c r="KFH413" s="731"/>
      <c r="KFI413" s="731"/>
      <c r="KFJ413" s="731"/>
      <c r="KFK413" s="732"/>
      <c r="KFL413" s="629"/>
      <c r="KFM413" s="499"/>
      <c r="KFN413" s="731"/>
      <c r="KFO413" s="731"/>
      <c r="KFP413" s="731"/>
      <c r="KFQ413" s="731"/>
      <c r="KFR413" s="732"/>
      <c r="KFS413" s="629"/>
      <c r="KFT413" s="499"/>
      <c r="KFU413" s="731"/>
      <c r="KFV413" s="731"/>
      <c r="KFW413" s="731"/>
      <c r="KFX413" s="731"/>
      <c r="KFY413" s="732"/>
      <c r="KFZ413" s="629"/>
      <c r="KGA413" s="499"/>
      <c r="KGB413" s="731"/>
      <c r="KGC413" s="731"/>
      <c r="KGD413" s="731"/>
      <c r="KGE413" s="731"/>
      <c r="KGF413" s="732"/>
      <c r="KGG413" s="629"/>
      <c r="KGH413" s="499"/>
      <c r="KGI413" s="731"/>
      <c r="KGJ413" s="731"/>
      <c r="KGK413" s="731"/>
      <c r="KGL413" s="731"/>
      <c r="KGM413" s="732"/>
      <c r="KGN413" s="629"/>
      <c r="KGO413" s="499"/>
      <c r="KGP413" s="731"/>
      <c r="KGQ413" s="731"/>
      <c r="KGR413" s="731"/>
      <c r="KGS413" s="731"/>
      <c r="KGT413" s="732"/>
      <c r="KGU413" s="629"/>
      <c r="KGV413" s="499"/>
      <c r="KGW413" s="731"/>
      <c r="KGX413" s="731"/>
      <c r="KGY413" s="731"/>
      <c r="KGZ413" s="731"/>
      <c r="KHA413" s="732"/>
      <c r="KHB413" s="629"/>
      <c r="KHC413" s="499"/>
      <c r="KHD413" s="731"/>
      <c r="KHE413" s="731"/>
      <c r="KHF413" s="731"/>
      <c r="KHG413" s="731"/>
      <c r="KHH413" s="732"/>
      <c r="KHI413" s="629"/>
      <c r="KHJ413" s="499"/>
      <c r="KHK413" s="731"/>
      <c r="KHL413" s="731"/>
      <c r="KHM413" s="731"/>
      <c r="KHN413" s="731"/>
      <c r="KHO413" s="732"/>
      <c r="KHP413" s="629"/>
      <c r="KHQ413" s="499"/>
      <c r="KHR413" s="731"/>
      <c r="KHS413" s="731"/>
      <c r="KHT413" s="731"/>
      <c r="KHU413" s="731"/>
      <c r="KHV413" s="732"/>
      <c r="KHW413" s="629"/>
      <c r="KHX413" s="499"/>
      <c r="KHY413" s="731"/>
      <c r="KHZ413" s="731"/>
      <c r="KIA413" s="731"/>
      <c r="KIB413" s="731"/>
      <c r="KIC413" s="732"/>
      <c r="KID413" s="629"/>
      <c r="KIE413" s="499"/>
      <c r="KIF413" s="731"/>
      <c r="KIG413" s="731"/>
      <c r="KIH413" s="731"/>
      <c r="KII413" s="731"/>
      <c r="KIJ413" s="732"/>
      <c r="KIK413" s="629"/>
      <c r="KIL413" s="499"/>
      <c r="KIM413" s="731"/>
      <c r="KIN413" s="731"/>
      <c r="KIO413" s="731"/>
      <c r="KIP413" s="731"/>
      <c r="KIQ413" s="732"/>
      <c r="KIR413" s="629"/>
      <c r="KIS413" s="499"/>
      <c r="KIT413" s="731"/>
      <c r="KIU413" s="731"/>
      <c r="KIV413" s="731"/>
      <c r="KIW413" s="731"/>
      <c r="KIX413" s="732"/>
      <c r="KIY413" s="629"/>
      <c r="KIZ413" s="499"/>
      <c r="KJA413" s="731"/>
      <c r="KJB413" s="731"/>
      <c r="KJC413" s="731"/>
      <c r="KJD413" s="731"/>
      <c r="KJE413" s="732"/>
      <c r="KJF413" s="629"/>
      <c r="KJG413" s="499"/>
      <c r="KJH413" s="731"/>
      <c r="KJI413" s="731"/>
      <c r="KJJ413" s="731"/>
      <c r="KJK413" s="731"/>
      <c r="KJL413" s="732"/>
      <c r="KJM413" s="629"/>
      <c r="KJN413" s="499"/>
      <c r="KJO413" s="731"/>
      <c r="KJP413" s="731"/>
      <c r="KJQ413" s="731"/>
      <c r="KJR413" s="731"/>
      <c r="KJS413" s="732"/>
      <c r="KJT413" s="629"/>
      <c r="KJU413" s="499"/>
      <c r="KJV413" s="731"/>
      <c r="KJW413" s="731"/>
      <c r="KJX413" s="731"/>
      <c r="KJY413" s="731"/>
      <c r="KJZ413" s="732"/>
      <c r="KKA413" s="629"/>
      <c r="KKB413" s="499"/>
      <c r="KKC413" s="731"/>
      <c r="KKD413" s="731"/>
      <c r="KKE413" s="731"/>
      <c r="KKF413" s="731"/>
      <c r="KKG413" s="732"/>
      <c r="KKH413" s="629"/>
      <c r="KKI413" s="499"/>
      <c r="KKJ413" s="731"/>
      <c r="KKK413" s="731"/>
      <c r="KKL413" s="731"/>
      <c r="KKM413" s="731"/>
      <c r="KKN413" s="732"/>
      <c r="KKO413" s="629"/>
      <c r="KKP413" s="499"/>
      <c r="KKQ413" s="731"/>
      <c r="KKR413" s="731"/>
      <c r="KKS413" s="731"/>
      <c r="KKT413" s="731"/>
      <c r="KKU413" s="732"/>
      <c r="KKV413" s="629"/>
      <c r="KKW413" s="499"/>
      <c r="KKX413" s="731"/>
      <c r="KKY413" s="731"/>
      <c r="KKZ413" s="731"/>
      <c r="KLA413" s="731"/>
      <c r="KLB413" s="732"/>
      <c r="KLC413" s="629"/>
      <c r="KLD413" s="499"/>
      <c r="KLE413" s="731"/>
      <c r="KLF413" s="731"/>
      <c r="KLG413" s="731"/>
      <c r="KLH413" s="731"/>
      <c r="KLI413" s="732"/>
      <c r="KLJ413" s="629"/>
      <c r="KLK413" s="499"/>
      <c r="KLL413" s="731"/>
      <c r="KLM413" s="731"/>
      <c r="KLN413" s="731"/>
      <c r="KLO413" s="731"/>
      <c r="KLP413" s="732"/>
      <c r="KLQ413" s="629"/>
      <c r="KLR413" s="499"/>
      <c r="KLS413" s="731"/>
      <c r="KLT413" s="731"/>
      <c r="KLU413" s="731"/>
      <c r="KLV413" s="731"/>
      <c r="KLW413" s="732"/>
      <c r="KLX413" s="629"/>
      <c r="KLY413" s="499"/>
      <c r="KLZ413" s="731"/>
      <c r="KMA413" s="731"/>
      <c r="KMB413" s="731"/>
      <c r="KMC413" s="731"/>
      <c r="KMD413" s="732"/>
      <c r="KME413" s="629"/>
      <c r="KMF413" s="499"/>
      <c r="KMG413" s="731"/>
      <c r="KMH413" s="731"/>
      <c r="KMI413" s="731"/>
      <c r="KMJ413" s="731"/>
      <c r="KMK413" s="732"/>
      <c r="KML413" s="629"/>
      <c r="KMM413" s="499"/>
      <c r="KMN413" s="731"/>
      <c r="KMO413" s="731"/>
      <c r="KMP413" s="731"/>
      <c r="KMQ413" s="731"/>
      <c r="KMR413" s="732"/>
      <c r="KMS413" s="629"/>
      <c r="KMT413" s="499"/>
      <c r="KMU413" s="731"/>
      <c r="KMV413" s="731"/>
      <c r="KMW413" s="731"/>
      <c r="KMX413" s="731"/>
      <c r="KMY413" s="732"/>
      <c r="KMZ413" s="629"/>
      <c r="KNA413" s="499"/>
      <c r="KNB413" s="731"/>
      <c r="KNC413" s="731"/>
      <c r="KND413" s="731"/>
      <c r="KNE413" s="731"/>
      <c r="KNF413" s="732"/>
      <c r="KNG413" s="629"/>
      <c r="KNH413" s="499"/>
      <c r="KNI413" s="731"/>
      <c r="KNJ413" s="731"/>
      <c r="KNK413" s="731"/>
      <c r="KNL413" s="731"/>
      <c r="KNM413" s="732"/>
      <c r="KNN413" s="629"/>
      <c r="KNO413" s="499"/>
      <c r="KNP413" s="731"/>
      <c r="KNQ413" s="731"/>
      <c r="KNR413" s="731"/>
      <c r="KNS413" s="731"/>
      <c r="KNT413" s="732"/>
      <c r="KNU413" s="629"/>
      <c r="KNV413" s="499"/>
      <c r="KNW413" s="731"/>
      <c r="KNX413" s="731"/>
      <c r="KNY413" s="731"/>
      <c r="KNZ413" s="731"/>
      <c r="KOA413" s="732"/>
      <c r="KOB413" s="629"/>
      <c r="KOC413" s="499"/>
      <c r="KOD413" s="731"/>
      <c r="KOE413" s="731"/>
      <c r="KOF413" s="731"/>
      <c r="KOG413" s="731"/>
      <c r="KOH413" s="732"/>
      <c r="KOI413" s="629"/>
      <c r="KOJ413" s="499"/>
      <c r="KOK413" s="731"/>
      <c r="KOL413" s="731"/>
      <c r="KOM413" s="731"/>
      <c r="KON413" s="731"/>
      <c r="KOO413" s="732"/>
      <c r="KOP413" s="629"/>
      <c r="KOQ413" s="499"/>
      <c r="KOR413" s="731"/>
      <c r="KOS413" s="731"/>
      <c r="KOT413" s="731"/>
      <c r="KOU413" s="731"/>
      <c r="KOV413" s="732"/>
      <c r="KOW413" s="629"/>
      <c r="KOX413" s="499"/>
      <c r="KOY413" s="731"/>
      <c r="KOZ413" s="731"/>
      <c r="KPA413" s="731"/>
      <c r="KPB413" s="731"/>
      <c r="KPC413" s="732"/>
      <c r="KPD413" s="629"/>
      <c r="KPE413" s="499"/>
      <c r="KPF413" s="731"/>
      <c r="KPG413" s="731"/>
      <c r="KPH413" s="731"/>
      <c r="KPI413" s="731"/>
      <c r="KPJ413" s="732"/>
      <c r="KPK413" s="629"/>
      <c r="KPL413" s="499"/>
      <c r="KPM413" s="731"/>
      <c r="KPN413" s="731"/>
      <c r="KPO413" s="731"/>
      <c r="KPP413" s="731"/>
      <c r="KPQ413" s="732"/>
      <c r="KPR413" s="629"/>
      <c r="KPS413" s="499"/>
      <c r="KPT413" s="731"/>
      <c r="KPU413" s="731"/>
      <c r="KPV413" s="731"/>
      <c r="KPW413" s="731"/>
      <c r="KPX413" s="732"/>
      <c r="KPY413" s="629"/>
      <c r="KPZ413" s="499"/>
      <c r="KQA413" s="731"/>
      <c r="KQB413" s="731"/>
      <c r="KQC413" s="731"/>
      <c r="KQD413" s="731"/>
      <c r="KQE413" s="732"/>
      <c r="KQF413" s="629"/>
      <c r="KQG413" s="499"/>
      <c r="KQH413" s="731"/>
      <c r="KQI413" s="731"/>
      <c r="KQJ413" s="731"/>
      <c r="KQK413" s="731"/>
      <c r="KQL413" s="732"/>
      <c r="KQM413" s="629"/>
      <c r="KQN413" s="499"/>
      <c r="KQO413" s="731"/>
      <c r="KQP413" s="731"/>
      <c r="KQQ413" s="731"/>
      <c r="KQR413" s="731"/>
      <c r="KQS413" s="732"/>
      <c r="KQT413" s="629"/>
      <c r="KQU413" s="499"/>
      <c r="KQV413" s="731"/>
      <c r="KQW413" s="731"/>
      <c r="KQX413" s="731"/>
      <c r="KQY413" s="731"/>
      <c r="KQZ413" s="732"/>
      <c r="KRA413" s="629"/>
      <c r="KRB413" s="499"/>
      <c r="KRC413" s="731"/>
      <c r="KRD413" s="731"/>
      <c r="KRE413" s="731"/>
      <c r="KRF413" s="731"/>
      <c r="KRG413" s="732"/>
      <c r="KRH413" s="629"/>
      <c r="KRI413" s="499"/>
      <c r="KRJ413" s="731"/>
      <c r="KRK413" s="731"/>
      <c r="KRL413" s="731"/>
      <c r="KRM413" s="731"/>
      <c r="KRN413" s="732"/>
      <c r="KRO413" s="629"/>
      <c r="KRP413" s="499"/>
      <c r="KRQ413" s="731"/>
      <c r="KRR413" s="731"/>
      <c r="KRS413" s="731"/>
      <c r="KRT413" s="731"/>
      <c r="KRU413" s="732"/>
      <c r="KRV413" s="629"/>
      <c r="KRW413" s="499"/>
      <c r="KRX413" s="731"/>
      <c r="KRY413" s="731"/>
      <c r="KRZ413" s="731"/>
      <c r="KSA413" s="731"/>
      <c r="KSB413" s="732"/>
      <c r="KSC413" s="629"/>
      <c r="KSD413" s="499"/>
      <c r="KSE413" s="731"/>
      <c r="KSF413" s="731"/>
      <c r="KSG413" s="731"/>
      <c r="KSH413" s="731"/>
      <c r="KSI413" s="732"/>
      <c r="KSJ413" s="629"/>
      <c r="KSK413" s="499"/>
      <c r="KSL413" s="731"/>
      <c r="KSM413" s="731"/>
      <c r="KSN413" s="731"/>
      <c r="KSO413" s="731"/>
      <c r="KSP413" s="732"/>
      <c r="KSQ413" s="629"/>
      <c r="KSR413" s="499"/>
      <c r="KSS413" s="731"/>
      <c r="KST413" s="731"/>
      <c r="KSU413" s="731"/>
      <c r="KSV413" s="731"/>
      <c r="KSW413" s="732"/>
      <c r="KSX413" s="629"/>
      <c r="KSY413" s="499"/>
      <c r="KSZ413" s="731"/>
      <c r="KTA413" s="731"/>
      <c r="KTB413" s="731"/>
      <c r="KTC413" s="731"/>
      <c r="KTD413" s="732"/>
      <c r="KTE413" s="629"/>
      <c r="KTF413" s="499"/>
      <c r="KTG413" s="731"/>
      <c r="KTH413" s="731"/>
      <c r="KTI413" s="731"/>
      <c r="KTJ413" s="731"/>
      <c r="KTK413" s="732"/>
      <c r="KTL413" s="629"/>
      <c r="KTM413" s="499"/>
      <c r="KTN413" s="731"/>
      <c r="KTO413" s="731"/>
      <c r="KTP413" s="731"/>
      <c r="KTQ413" s="731"/>
      <c r="KTR413" s="732"/>
      <c r="KTS413" s="629"/>
      <c r="KTT413" s="499"/>
      <c r="KTU413" s="731"/>
      <c r="KTV413" s="731"/>
      <c r="KTW413" s="731"/>
      <c r="KTX413" s="731"/>
      <c r="KTY413" s="732"/>
      <c r="KTZ413" s="629"/>
      <c r="KUA413" s="499"/>
      <c r="KUB413" s="731"/>
      <c r="KUC413" s="731"/>
      <c r="KUD413" s="731"/>
      <c r="KUE413" s="731"/>
      <c r="KUF413" s="732"/>
      <c r="KUG413" s="629"/>
      <c r="KUH413" s="499"/>
      <c r="KUI413" s="731"/>
      <c r="KUJ413" s="731"/>
      <c r="KUK413" s="731"/>
      <c r="KUL413" s="731"/>
      <c r="KUM413" s="732"/>
      <c r="KUN413" s="629"/>
      <c r="KUO413" s="499"/>
      <c r="KUP413" s="731"/>
      <c r="KUQ413" s="731"/>
      <c r="KUR413" s="731"/>
      <c r="KUS413" s="731"/>
      <c r="KUT413" s="732"/>
      <c r="KUU413" s="629"/>
      <c r="KUV413" s="499"/>
      <c r="KUW413" s="731"/>
      <c r="KUX413" s="731"/>
      <c r="KUY413" s="731"/>
      <c r="KUZ413" s="731"/>
      <c r="KVA413" s="732"/>
      <c r="KVB413" s="629"/>
      <c r="KVC413" s="499"/>
      <c r="KVD413" s="731"/>
      <c r="KVE413" s="731"/>
      <c r="KVF413" s="731"/>
      <c r="KVG413" s="731"/>
      <c r="KVH413" s="732"/>
      <c r="KVI413" s="629"/>
      <c r="KVJ413" s="499"/>
      <c r="KVK413" s="731"/>
      <c r="KVL413" s="731"/>
      <c r="KVM413" s="731"/>
      <c r="KVN413" s="731"/>
      <c r="KVO413" s="732"/>
      <c r="KVP413" s="629"/>
      <c r="KVQ413" s="499"/>
      <c r="KVR413" s="731"/>
      <c r="KVS413" s="731"/>
      <c r="KVT413" s="731"/>
      <c r="KVU413" s="731"/>
      <c r="KVV413" s="732"/>
      <c r="KVW413" s="629"/>
      <c r="KVX413" s="499"/>
      <c r="KVY413" s="731"/>
      <c r="KVZ413" s="731"/>
      <c r="KWA413" s="731"/>
      <c r="KWB413" s="731"/>
      <c r="KWC413" s="732"/>
      <c r="KWD413" s="629"/>
      <c r="KWE413" s="499"/>
      <c r="KWF413" s="731"/>
      <c r="KWG413" s="731"/>
      <c r="KWH413" s="731"/>
      <c r="KWI413" s="731"/>
      <c r="KWJ413" s="732"/>
      <c r="KWK413" s="629"/>
      <c r="KWL413" s="499"/>
      <c r="KWM413" s="731"/>
      <c r="KWN413" s="731"/>
      <c r="KWO413" s="731"/>
      <c r="KWP413" s="731"/>
      <c r="KWQ413" s="732"/>
      <c r="KWR413" s="629"/>
      <c r="KWS413" s="499"/>
      <c r="KWT413" s="731"/>
      <c r="KWU413" s="731"/>
      <c r="KWV413" s="731"/>
      <c r="KWW413" s="731"/>
      <c r="KWX413" s="732"/>
      <c r="KWY413" s="629"/>
      <c r="KWZ413" s="499"/>
      <c r="KXA413" s="731"/>
      <c r="KXB413" s="731"/>
      <c r="KXC413" s="731"/>
      <c r="KXD413" s="731"/>
      <c r="KXE413" s="732"/>
      <c r="KXF413" s="629"/>
      <c r="KXG413" s="499"/>
      <c r="KXH413" s="731"/>
      <c r="KXI413" s="731"/>
      <c r="KXJ413" s="731"/>
      <c r="KXK413" s="731"/>
      <c r="KXL413" s="732"/>
      <c r="KXM413" s="629"/>
      <c r="KXN413" s="499"/>
      <c r="KXO413" s="731"/>
      <c r="KXP413" s="731"/>
      <c r="KXQ413" s="731"/>
      <c r="KXR413" s="731"/>
      <c r="KXS413" s="732"/>
      <c r="KXT413" s="629"/>
      <c r="KXU413" s="499"/>
      <c r="KXV413" s="731"/>
      <c r="KXW413" s="731"/>
      <c r="KXX413" s="731"/>
      <c r="KXY413" s="731"/>
      <c r="KXZ413" s="732"/>
      <c r="KYA413" s="629"/>
      <c r="KYB413" s="499"/>
      <c r="KYC413" s="731"/>
      <c r="KYD413" s="731"/>
      <c r="KYE413" s="731"/>
      <c r="KYF413" s="731"/>
      <c r="KYG413" s="732"/>
      <c r="KYH413" s="629"/>
      <c r="KYI413" s="499"/>
      <c r="KYJ413" s="731"/>
      <c r="KYK413" s="731"/>
      <c r="KYL413" s="731"/>
      <c r="KYM413" s="731"/>
      <c r="KYN413" s="732"/>
      <c r="KYO413" s="629"/>
      <c r="KYP413" s="499"/>
      <c r="KYQ413" s="731"/>
      <c r="KYR413" s="731"/>
      <c r="KYS413" s="731"/>
      <c r="KYT413" s="731"/>
      <c r="KYU413" s="732"/>
      <c r="KYV413" s="629"/>
      <c r="KYW413" s="499"/>
      <c r="KYX413" s="731"/>
      <c r="KYY413" s="731"/>
      <c r="KYZ413" s="731"/>
      <c r="KZA413" s="731"/>
      <c r="KZB413" s="732"/>
      <c r="KZC413" s="629"/>
      <c r="KZD413" s="499"/>
      <c r="KZE413" s="731"/>
      <c r="KZF413" s="731"/>
      <c r="KZG413" s="731"/>
      <c r="KZH413" s="731"/>
      <c r="KZI413" s="732"/>
      <c r="KZJ413" s="629"/>
      <c r="KZK413" s="499"/>
      <c r="KZL413" s="731"/>
      <c r="KZM413" s="731"/>
      <c r="KZN413" s="731"/>
      <c r="KZO413" s="731"/>
      <c r="KZP413" s="732"/>
      <c r="KZQ413" s="629"/>
      <c r="KZR413" s="499"/>
      <c r="KZS413" s="731"/>
      <c r="KZT413" s="731"/>
      <c r="KZU413" s="731"/>
      <c r="KZV413" s="731"/>
      <c r="KZW413" s="732"/>
      <c r="KZX413" s="629"/>
      <c r="KZY413" s="499"/>
      <c r="KZZ413" s="731"/>
      <c r="LAA413" s="731"/>
      <c r="LAB413" s="731"/>
      <c r="LAC413" s="731"/>
      <c r="LAD413" s="732"/>
      <c r="LAE413" s="629"/>
      <c r="LAF413" s="499"/>
      <c r="LAG413" s="731"/>
      <c r="LAH413" s="731"/>
      <c r="LAI413" s="731"/>
      <c r="LAJ413" s="731"/>
      <c r="LAK413" s="732"/>
      <c r="LAL413" s="629"/>
      <c r="LAM413" s="499"/>
      <c r="LAN413" s="731"/>
      <c r="LAO413" s="731"/>
      <c r="LAP413" s="731"/>
      <c r="LAQ413" s="731"/>
      <c r="LAR413" s="732"/>
      <c r="LAS413" s="629"/>
      <c r="LAT413" s="499"/>
      <c r="LAU413" s="731"/>
      <c r="LAV413" s="731"/>
      <c r="LAW413" s="731"/>
      <c r="LAX413" s="731"/>
      <c r="LAY413" s="732"/>
      <c r="LAZ413" s="629"/>
      <c r="LBA413" s="499"/>
      <c r="LBB413" s="731"/>
      <c r="LBC413" s="731"/>
      <c r="LBD413" s="731"/>
      <c r="LBE413" s="731"/>
      <c r="LBF413" s="732"/>
      <c r="LBG413" s="629"/>
      <c r="LBH413" s="499"/>
      <c r="LBI413" s="731"/>
      <c r="LBJ413" s="731"/>
      <c r="LBK413" s="731"/>
      <c r="LBL413" s="731"/>
      <c r="LBM413" s="732"/>
      <c r="LBN413" s="629"/>
      <c r="LBO413" s="499"/>
      <c r="LBP413" s="731"/>
      <c r="LBQ413" s="731"/>
      <c r="LBR413" s="731"/>
      <c r="LBS413" s="731"/>
      <c r="LBT413" s="732"/>
      <c r="LBU413" s="629"/>
      <c r="LBV413" s="499"/>
      <c r="LBW413" s="731"/>
      <c r="LBX413" s="731"/>
      <c r="LBY413" s="731"/>
      <c r="LBZ413" s="731"/>
      <c r="LCA413" s="732"/>
      <c r="LCB413" s="629"/>
      <c r="LCC413" s="499"/>
      <c r="LCD413" s="731"/>
      <c r="LCE413" s="731"/>
      <c r="LCF413" s="731"/>
      <c r="LCG413" s="731"/>
      <c r="LCH413" s="732"/>
      <c r="LCI413" s="629"/>
      <c r="LCJ413" s="499"/>
      <c r="LCK413" s="731"/>
      <c r="LCL413" s="731"/>
      <c r="LCM413" s="731"/>
      <c r="LCN413" s="731"/>
      <c r="LCO413" s="732"/>
      <c r="LCP413" s="629"/>
      <c r="LCQ413" s="499"/>
      <c r="LCR413" s="731"/>
      <c r="LCS413" s="731"/>
      <c r="LCT413" s="731"/>
      <c r="LCU413" s="731"/>
      <c r="LCV413" s="732"/>
      <c r="LCW413" s="629"/>
      <c r="LCX413" s="499"/>
      <c r="LCY413" s="731"/>
      <c r="LCZ413" s="731"/>
      <c r="LDA413" s="731"/>
      <c r="LDB413" s="731"/>
      <c r="LDC413" s="732"/>
      <c r="LDD413" s="629"/>
      <c r="LDE413" s="499"/>
      <c r="LDF413" s="731"/>
      <c r="LDG413" s="731"/>
      <c r="LDH413" s="731"/>
      <c r="LDI413" s="731"/>
      <c r="LDJ413" s="732"/>
      <c r="LDK413" s="629"/>
      <c r="LDL413" s="499"/>
      <c r="LDM413" s="731"/>
      <c r="LDN413" s="731"/>
      <c r="LDO413" s="731"/>
      <c r="LDP413" s="731"/>
      <c r="LDQ413" s="732"/>
      <c r="LDR413" s="629"/>
      <c r="LDS413" s="499"/>
      <c r="LDT413" s="731"/>
      <c r="LDU413" s="731"/>
      <c r="LDV413" s="731"/>
      <c r="LDW413" s="731"/>
      <c r="LDX413" s="732"/>
      <c r="LDY413" s="629"/>
      <c r="LDZ413" s="499"/>
      <c r="LEA413" s="731"/>
      <c r="LEB413" s="731"/>
      <c r="LEC413" s="731"/>
      <c r="LED413" s="731"/>
      <c r="LEE413" s="732"/>
      <c r="LEF413" s="629"/>
      <c r="LEG413" s="499"/>
      <c r="LEH413" s="731"/>
      <c r="LEI413" s="731"/>
      <c r="LEJ413" s="731"/>
      <c r="LEK413" s="731"/>
      <c r="LEL413" s="732"/>
      <c r="LEM413" s="629"/>
      <c r="LEN413" s="499"/>
      <c r="LEO413" s="731"/>
      <c r="LEP413" s="731"/>
      <c r="LEQ413" s="731"/>
      <c r="LER413" s="731"/>
      <c r="LES413" s="732"/>
      <c r="LET413" s="629"/>
      <c r="LEU413" s="499"/>
      <c r="LEV413" s="731"/>
      <c r="LEW413" s="731"/>
      <c r="LEX413" s="731"/>
      <c r="LEY413" s="731"/>
      <c r="LEZ413" s="732"/>
      <c r="LFA413" s="629"/>
      <c r="LFB413" s="499"/>
      <c r="LFC413" s="731"/>
      <c r="LFD413" s="731"/>
      <c r="LFE413" s="731"/>
      <c r="LFF413" s="731"/>
      <c r="LFG413" s="732"/>
      <c r="LFH413" s="629"/>
      <c r="LFI413" s="499"/>
      <c r="LFJ413" s="731"/>
      <c r="LFK413" s="731"/>
      <c r="LFL413" s="731"/>
      <c r="LFM413" s="731"/>
      <c r="LFN413" s="732"/>
      <c r="LFO413" s="629"/>
      <c r="LFP413" s="499"/>
      <c r="LFQ413" s="731"/>
      <c r="LFR413" s="731"/>
      <c r="LFS413" s="731"/>
      <c r="LFT413" s="731"/>
      <c r="LFU413" s="732"/>
      <c r="LFV413" s="629"/>
      <c r="LFW413" s="499"/>
      <c r="LFX413" s="731"/>
      <c r="LFY413" s="731"/>
      <c r="LFZ413" s="731"/>
      <c r="LGA413" s="731"/>
      <c r="LGB413" s="732"/>
      <c r="LGC413" s="629"/>
      <c r="LGD413" s="499"/>
      <c r="LGE413" s="731"/>
      <c r="LGF413" s="731"/>
      <c r="LGG413" s="731"/>
      <c r="LGH413" s="731"/>
      <c r="LGI413" s="732"/>
      <c r="LGJ413" s="629"/>
      <c r="LGK413" s="499"/>
      <c r="LGL413" s="731"/>
      <c r="LGM413" s="731"/>
      <c r="LGN413" s="731"/>
      <c r="LGO413" s="731"/>
      <c r="LGP413" s="732"/>
      <c r="LGQ413" s="629"/>
      <c r="LGR413" s="499"/>
      <c r="LGS413" s="731"/>
      <c r="LGT413" s="731"/>
      <c r="LGU413" s="731"/>
      <c r="LGV413" s="731"/>
      <c r="LGW413" s="732"/>
      <c r="LGX413" s="629"/>
      <c r="LGY413" s="499"/>
      <c r="LGZ413" s="731"/>
      <c r="LHA413" s="731"/>
      <c r="LHB413" s="731"/>
      <c r="LHC413" s="731"/>
      <c r="LHD413" s="732"/>
      <c r="LHE413" s="629"/>
      <c r="LHF413" s="499"/>
      <c r="LHG413" s="731"/>
      <c r="LHH413" s="731"/>
      <c r="LHI413" s="731"/>
      <c r="LHJ413" s="731"/>
      <c r="LHK413" s="732"/>
      <c r="LHL413" s="629"/>
      <c r="LHM413" s="499"/>
      <c r="LHN413" s="731"/>
      <c r="LHO413" s="731"/>
      <c r="LHP413" s="731"/>
      <c r="LHQ413" s="731"/>
      <c r="LHR413" s="732"/>
      <c r="LHS413" s="629"/>
      <c r="LHT413" s="499"/>
      <c r="LHU413" s="731"/>
      <c r="LHV413" s="731"/>
      <c r="LHW413" s="731"/>
      <c r="LHX413" s="731"/>
      <c r="LHY413" s="732"/>
      <c r="LHZ413" s="629"/>
      <c r="LIA413" s="499"/>
      <c r="LIB413" s="731"/>
      <c r="LIC413" s="731"/>
      <c r="LID413" s="731"/>
      <c r="LIE413" s="731"/>
      <c r="LIF413" s="732"/>
      <c r="LIG413" s="629"/>
      <c r="LIH413" s="499"/>
      <c r="LII413" s="731"/>
      <c r="LIJ413" s="731"/>
      <c r="LIK413" s="731"/>
      <c r="LIL413" s="731"/>
      <c r="LIM413" s="732"/>
      <c r="LIN413" s="629"/>
      <c r="LIO413" s="499"/>
      <c r="LIP413" s="731"/>
      <c r="LIQ413" s="731"/>
      <c r="LIR413" s="731"/>
      <c r="LIS413" s="731"/>
      <c r="LIT413" s="732"/>
      <c r="LIU413" s="629"/>
      <c r="LIV413" s="499"/>
      <c r="LIW413" s="731"/>
      <c r="LIX413" s="731"/>
      <c r="LIY413" s="731"/>
      <c r="LIZ413" s="731"/>
      <c r="LJA413" s="732"/>
      <c r="LJB413" s="629"/>
      <c r="LJC413" s="499"/>
      <c r="LJD413" s="731"/>
      <c r="LJE413" s="731"/>
      <c r="LJF413" s="731"/>
      <c r="LJG413" s="731"/>
      <c r="LJH413" s="732"/>
      <c r="LJI413" s="629"/>
      <c r="LJJ413" s="499"/>
      <c r="LJK413" s="731"/>
      <c r="LJL413" s="731"/>
      <c r="LJM413" s="731"/>
      <c r="LJN413" s="731"/>
      <c r="LJO413" s="732"/>
      <c r="LJP413" s="629"/>
      <c r="LJQ413" s="499"/>
      <c r="LJR413" s="731"/>
      <c r="LJS413" s="731"/>
      <c r="LJT413" s="731"/>
      <c r="LJU413" s="731"/>
      <c r="LJV413" s="732"/>
      <c r="LJW413" s="629"/>
      <c r="LJX413" s="499"/>
      <c r="LJY413" s="731"/>
      <c r="LJZ413" s="731"/>
      <c r="LKA413" s="731"/>
      <c r="LKB413" s="731"/>
      <c r="LKC413" s="732"/>
      <c r="LKD413" s="629"/>
      <c r="LKE413" s="499"/>
      <c r="LKF413" s="731"/>
      <c r="LKG413" s="731"/>
      <c r="LKH413" s="731"/>
      <c r="LKI413" s="731"/>
      <c r="LKJ413" s="732"/>
      <c r="LKK413" s="629"/>
      <c r="LKL413" s="499"/>
      <c r="LKM413" s="731"/>
      <c r="LKN413" s="731"/>
      <c r="LKO413" s="731"/>
      <c r="LKP413" s="731"/>
      <c r="LKQ413" s="732"/>
      <c r="LKR413" s="629"/>
      <c r="LKS413" s="499"/>
      <c r="LKT413" s="731"/>
      <c r="LKU413" s="731"/>
      <c r="LKV413" s="731"/>
      <c r="LKW413" s="731"/>
      <c r="LKX413" s="732"/>
      <c r="LKY413" s="629"/>
      <c r="LKZ413" s="499"/>
      <c r="LLA413" s="731"/>
      <c r="LLB413" s="731"/>
      <c r="LLC413" s="731"/>
      <c r="LLD413" s="731"/>
      <c r="LLE413" s="732"/>
      <c r="LLF413" s="629"/>
      <c r="LLG413" s="499"/>
      <c r="LLH413" s="731"/>
      <c r="LLI413" s="731"/>
      <c r="LLJ413" s="731"/>
      <c r="LLK413" s="731"/>
      <c r="LLL413" s="732"/>
      <c r="LLM413" s="629"/>
      <c r="LLN413" s="499"/>
      <c r="LLO413" s="731"/>
      <c r="LLP413" s="731"/>
      <c r="LLQ413" s="731"/>
      <c r="LLR413" s="731"/>
      <c r="LLS413" s="732"/>
      <c r="LLT413" s="629"/>
      <c r="LLU413" s="499"/>
      <c r="LLV413" s="731"/>
      <c r="LLW413" s="731"/>
      <c r="LLX413" s="731"/>
      <c r="LLY413" s="731"/>
      <c r="LLZ413" s="732"/>
      <c r="LMA413" s="629"/>
      <c r="LMB413" s="499"/>
      <c r="LMC413" s="731"/>
      <c r="LMD413" s="731"/>
      <c r="LME413" s="731"/>
      <c r="LMF413" s="731"/>
      <c r="LMG413" s="732"/>
      <c r="LMH413" s="629"/>
      <c r="LMI413" s="499"/>
      <c r="LMJ413" s="731"/>
      <c r="LMK413" s="731"/>
      <c r="LML413" s="731"/>
      <c r="LMM413" s="731"/>
      <c r="LMN413" s="732"/>
      <c r="LMO413" s="629"/>
      <c r="LMP413" s="499"/>
      <c r="LMQ413" s="731"/>
      <c r="LMR413" s="731"/>
      <c r="LMS413" s="731"/>
      <c r="LMT413" s="731"/>
      <c r="LMU413" s="732"/>
      <c r="LMV413" s="629"/>
      <c r="LMW413" s="499"/>
      <c r="LMX413" s="731"/>
      <c r="LMY413" s="731"/>
      <c r="LMZ413" s="731"/>
      <c r="LNA413" s="731"/>
      <c r="LNB413" s="732"/>
      <c r="LNC413" s="629"/>
      <c r="LND413" s="499"/>
      <c r="LNE413" s="731"/>
      <c r="LNF413" s="731"/>
      <c r="LNG413" s="731"/>
      <c r="LNH413" s="731"/>
      <c r="LNI413" s="732"/>
      <c r="LNJ413" s="629"/>
      <c r="LNK413" s="499"/>
      <c r="LNL413" s="731"/>
      <c r="LNM413" s="731"/>
      <c r="LNN413" s="731"/>
      <c r="LNO413" s="731"/>
      <c r="LNP413" s="732"/>
      <c r="LNQ413" s="629"/>
      <c r="LNR413" s="499"/>
      <c r="LNS413" s="731"/>
      <c r="LNT413" s="731"/>
      <c r="LNU413" s="731"/>
      <c r="LNV413" s="731"/>
      <c r="LNW413" s="732"/>
      <c r="LNX413" s="629"/>
      <c r="LNY413" s="499"/>
      <c r="LNZ413" s="731"/>
      <c r="LOA413" s="731"/>
      <c r="LOB413" s="731"/>
      <c r="LOC413" s="731"/>
      <c r="LOD413" s="732"/>
      <c r="LOE413" s="629"/>
      <c r="LOF413" s="499"/>
      <c r="LOG413" s="731"/>
      <c r="LOH413" s="731"/>
      <c r="LOI413" s="731"/>
      <c r="LOJ413" s="731"/>
      <c r="LOK413" s="732"/>
      <c r="LOL413" s="629"/>
      <c r="LOM413" s="499"/>
      <c r="LON413" s="731"/>
      <c r="LOO413" s="731"/>
      <c r="LOP413" s="731"/>
      <c r="LOQ413" s="731"/>
      <c r="LOR413" s="732"/>
      <c r="LOS413" s="629"/>
      <c r="LOT413" s="499"/>
      <c r="LOU413" s="731"/>
      <c r="LOV413" s="731"/>
      <c r="LOW413" s="731"/>
      <c r="LOX413" s="731"/>
      <c r="LOY413" s="732"/>
      <c r="LOZ413" s="629"/>
      <c r="LPA413" s="499"/>
      <c r="LPB413" s="731"/>
      <c r="LPC413" s="731"/>
      <c r="LPD413" s="731"/>
      <c r="LPE413" s="731"/>
      <c r="LPF413" s="732"/>
      <c r="LPG413" s="629"/>
      <c r="LPH413" s="499"/>
      <c r="LPI413" s="731"/>
      <c r="LPJ413" s="731"/>
      <c r="LPK413" s="731"/>
      <c r="LPL413" s="731"/>
      <c r="LPM413" s="732"/>
      <c r="LPN413" s="629"/>
      <c r="LPO413" s="499"/>
      <c r="LPP413" s="731"/>
      <c r="LPQ413" s="731"/>
      <c r="LPR413" s="731"/>
      <c r="LPS413" s="731"/>
      <c r="LPT413" s="732"/>
      <c r="LPU413" s="629"/>
      <c r="LPV413" s="499"/>
      <c r="LPW413" s="731"/>
      <c r="LPX413" s="731"/>
      <c r="LPY413" s="731"/>
      <c r="LPZ413" s="731"/>
      <c r="LQA413" s="732"/>
      <c r="LQB413" s="629"/>
      <c r="LQC413" s="499"/>
      <c r="LQD413" s="731"/>
      <c r="LQE413" s="731"/>
      <c r="LQF413" s="731"/>
      <c r="LQG413" s="731"/>
      <c r="LQH413" s="732"/>
      <c r="LQI413" s="629"/>
      <c r="LQJ413" s="499"/>
      <c r="LQK413" s="731"/>
      <c r="LQL413" s="731"/>
      <c r="LQM413" s="731"/>
      <c r="LQN413" s="731"/>
      <c r="LQO413" s="732"/>
      <c r="LQP413" s="629"/>
      <c r="LQQ413" s="499"/>
      <c r="LQR413" s="731"/>
      <c r="LQS413" s="731"/>
      <c r="LQT413" s="731"/>
      <c r="LQU413" s="731"/>
      <c r="LQV413" s="732"/>
      <c r="LQW413" s="629"/>
      <c r="LQX413" s="499"/>
      <c r="LQY413" s="731"/>
      <c r="LQZ413" s="731"/>
      <c r="LRA413" s="731"/>
      <c r="LRB413" s="731"/>
      <c r="LRC413" s="732"/>
      <c r="LRD413" s="629"/>
      <c r="LRE413" s="499"/>
      <c r="LRF413" s="731"/>
      <c r="LRG413" s="731"/>
      <c r="LRH413" s="731"/>
      <c r="LRI413" s="731"/>
      <c r="LRJ413" s="732"/>
      <c r="LRK413" s="629"/>
      <c r="LRL413" s="499"/>
      <c r="LRM413" s="731"/>
      <c r="LRN413" s="731"/>
      <c r="LRO413" s="731"/>
      <c r="LRP413" s="731"/>
      <c r="LRQ413" s="732"/>
      <c r="LRR413" s="629"/>
      <c r="LRS413" s="499"/>
      <c r="LRT413" s="731"/>
      <c r="LRU413" s="731"/>
      <c r="LRV413" s="731"/>
      <c r="LRW413" s="731"/>
      <c r="LRX413" s="732"/>
      <c r="LRY413" s="629"/>
      <c r="LRZ413" s="499"/>
      <c r="LSA413" s="731"/>
      <c r="LSB413" s="731"/>
      <c r="LSC413" s="731"/>
      <c r="LSD413" s="731"/>
      <c r="LSE413" s="732"/>
      <c r="LSF413" s="629"/>
      <c r="LSG413" s="499"/>
      <c r="LSH413" s="731"/>
      <c r="LSI413" s="731"/>
      <c r="LSJ413" s="731"/>
      <c r="LSK413" s="731"/>
      <c r="LSL413" s="732"/>
      <c r="LSM413" s="629"/>
      <c r="LSN413" s="499"/>
      <c r="LSO413" s="731"/>
      <c r="LSP413" s="731"/>
      <c r="LSQ413" s="731"/>
      <c r="LSR413" s="731"/>
      <c r="LSS413" s="732"/>
      <c r="LST413" s="629"/>
      <c r="LSU413" s="499"/>
      <c r="LSV413" s="731"/>
      <c r="LSW413" s="731"/>
      <c r="LSX413" s="731"/>
      <c r="LSY413" s="731"/>
      <c r="LSZ413" s="732"/>
      <c r="LTA413" s="629"/>
      <c r="LTB413" s="499"/>
      <c r="LTC413" s="731"/>
      <c r="LTD413" s="731"/>
      <c r="LTE413" s="731"/>
      <c r="LTF413" s="731"/>
      <c r="LTG413" s="732"/>
      <c r="LTH413" s="629"/>
      <c r="LTI413" s="499"/>
      <c r="LTJ413" s="731"/>
      <c r="LTK413" s="731"/>
      <c r="LTL413" s="731"/>
      <c r="LTM413" s="731"/>
      <c r="LTN413" s="732"/>
      <c r="LTO413" s="629"/>
      <c r="LTP413" s="499"/>
      <c r="LTQ413" s="731"/>
      <c r="LTR413" s="731"/>
      <c r="LTS413" s="731"/>
      <c r="LTT413" s="731"/>
      <c r="LTU413" s="732"/>
      <c r="LTV413" s="629"/>
      <c r="LTW413" s="499"/>
      <c r="LTX413" s="731"/>
      <c r="LTY413" s="731"/>
      <c r="LTZ413" s="731"/>
      <c r="LUA413" s="731"/>
      <c r="LUB413" s="732"/>
      <c r="LUC413" s="629"/>
      <c r="LUD413" s="499"/>
      <c r="LUE413" s="731"/>
      <c r="LUF413" s="731"/>
      <c r="LUG413" s="731"/>
      <c r="LUH413" s="731"/>
      <c r="LUI413" s="732"/>
      <c r="LUJ413" s="629"/>
      <c r="LUK413" s="499"/>
      <c r="LUL413" s="731"/>
      <c r="LUM413" s="731"/>
      <c r="LUN413" s="731"/>
      <c r="LUO413" s="731"/>
      <c r="LUP413" s="732"/>
      <c r="LUQ413" s="629"/>
      <c r="LUR413" s="499"/>
      <c r="LUS413" s="731"/>
      <c r="LUT413" s="731"/>
      <c r="LUU413" s="731"/>
      <c r="LUV413" s="731"/>
      <c r="LUW413" s="732"/>
      <c r="LUX413" s="629"/>
      <c r="LUY413" s="499"/>
      <c r="LUZ413" s="731"/>
      <c r="LVA413" s="731"/>
      <c r="LVB413" s="731"/>
      <c r="LVC413" s="731"/>
      <c r="LVD413" s="732"/>
      <c r="LVE413" s="629"/>
      <c r="LVF413" s="499"/>
      <c r="LVG413" s="731"/>
      <c r="LVH413" s="731"/>
      <c r="LVI413" s="731"/>
      <c r="LVJ413" s="731"/>
      <c r="LVK413" s="732"/>
      <c r="LVL413" s="629"/>
      <c r="LVM413" s="499"/>
      <c r="LVN413" s="731"/>
      <c r="LVO413" s="731"/>
      <c r="LVP413" s="731"/>
      <c r="LVQ413" s="731"/>
      <c r="LVR413" s="732"/>
      <c r="LVS413" s="629"/>
      <c r="LVT413" s="499"/>
      <c r="LVU413" s="731"/>
      <c r="LVV413" s="731"/>
      <c r="LVW413" s="731"/>
      <c r="LVX413" s="731"/>
      <c r="LVY413" s="732"/>
      <c r="LVZ413" s="629"/>
      <c r="LWA413" s="499"/>
      <c r="LWB413" s="731"/>
      <c r="LWC413" s="731"/>
      <c r="LWD413" s="731"/>
      <c r="LWE413" s="731"/>
      <c r="LWF413" s="732"/>
      <c r="LWG413" s="629"/>
      <c r="LWH413" s="499"/>
      <c r="LWI413" s="731"/>
      <c r="LWJ413" s="731"/>
      <c r="LWK413" s="731"/>
      <c r="LWL413" s="731"/>
      <c r="LWM413" s="732"/>
      <c r="LWN413" s="629"/>
      <c r="LWO413" s="499"/>
      <c r="LWP413" s="731"/>
      <c r="LWQ413" s="731"/>
      <c r="LWR413" s="731"/>
      <c r="LWS413" s="731"/>
      <c r="LWT413" s="732"/>
      <c r="LWU413" s="629"/>
      <c r="LWV413" s="499"/>
      <c r="LWW413" s="731"/>
      <c r="LWX413" s="731"/>
      <c r="LWY413" s="731"/>
      <c r="LWZ413" s="731"/>
      <c r="LXA413" s="732"/>
      <c r="LXB413" s="629"/>
      <c r="LXC413" s="499"/>
      <c r="LXD413" s="731"/>
      <c r="LXE413" s="731"/>
      <c r="LXF413" s="731"/>
      <c r="LXG413" s="731"/>
      <c r="LXH413" s="732"/>
      <c r="LXI413" s="629"/>
      <c r="LXJ413" s="499"/>
      <c r="LXK413" s="731"/>
      <c r="LXL413" s="731"/>
      <c r="LXM413" s="731"/>
      <c r="LXN413" s="731"/>
      <c r="LXO413" s="732"/>
      <c r="LXP413" s="629"/>
      <c r="LXQ413" s="499"/>
      <c r="LXR413" s="731"/>
      <c r="LXS413" s="731"/>
      <c r="LXT413" s="731"/>
      <c r="LXU413" s="731"/>
      <c r="LXV413" s="732"/>
      <c r="LXW413" s="629"/>
      <c r="LXX413" s="499"/>
      <c r="LXY413" s="731"/>
      <c r="LXZ413" s="731"/>
      <c r="LYA413" s="731"/>
      <c r="LYB413" s="731"/>
      <c r="LYC413" s="732"/>
      <c r="LYD413" s="629"/>
      <c r="LYE413" s="499"/>
      <c r="LYF413" s="731"/>
      <c r="LYG413" s="731"/>
      <c r="LYH413" s="731"/>
      <c r="LYI413" s="731"/>
      <c r="LYJ413" s="732"/>
      <c r="LYK413" s="629"/>
      <c r="LYL413" s="499"/>
      <c r="LYM413" s="731"/>
      <c r="LYN413" s="731"/>
      <c r="LYO413" s="731"/>
      <c r="LYP413" s="731"/>
      <c r="LYQ413" s="732"/>
      <c r="LYR413" s="629"/>
      <c r="LYS413" s="499"/>
      <c r="LYT413" s="731"/>
      <c r="LYU413" s="731"/>
      <c r="LYV413" s="731"/>
      <c r="LYW413" s="731"/>
      <c r="LYX413" s="732"/>
      <c r="LYY413" s="629"/>
      <c r="LYZ413" s="499"/>
      <c r="LZA413" s="731"/>
      <c r="LZB413" s="731"/>
      <c r="LZC413" s="731"/>
      <c r="LZD413" s="731"/>
      <c r="LZE413" s="732"/>
      <c r="LZF413" s="629"/>
      <c r="LZG413" s="499"/>
      <c r="LZH413" s="731"/>
      <c r="LZI413" s="731"/>
      <c r="LZJ413" s="731"/>
      <c r="LZK413" s="731"/>
      <c r="LZL413" s="732"/>
      <c r="LZM413" s="629"/>
      <c r="LZN413" s="499"/>
      <c r="LZO413" s="731"/>
      <c r="LZP413" s="731"/>
      <c r="LZQ413" s="731"/>
      <c r="LZR413" s="731"/>
      <c r="LZS413" s="732"/>
      <c r="LZT413" s="629"/>
      <c r="LZU413" s="499"/>
      <c r="LZV413" s="731"/>
      <c r="LZW413" s="731"/>
      <c r="LZX413" s="731"/>
      <c r="LZY413" s="731"/>
      <c r="LZZ413" s="732"/>
      <c r="MAA413" s="629"/>
      <c r="MAB413" s="499"/>
      <c r="MAC413" s="731"/>
      <c r="MAD413" s="731"/>
      <c r="MAE413" s="731"/>
      <c r="MAF413" s="731"/>
      <c r="MAG413" s="732"/>
      <c r="MAH413" s="629"/>
      <c r="MAI413" s="499"/>
      <c r="MAJ413" s="731"/>
      <c r="MAK413" s="731"/>
      <c r="MAL413" s="731"/>
      <c r="MAM413" s="731"/>
      <c r="MAN413" s="732"/>
      <c r="MAO413" s="629"/>
      <c r="MAP413" s="499"/>
      <c r="MAQ413" s="731"/>
      <c r="MAR413" s="731"/>
      <c r="MAS413" s="731"/>
      <c r="MAT413" s="731"/>
      <c r="MAU413" s="732"/>
      <c r="MAV413" s="629"/>
      <c r="MAW413" s="499"/>
      <c r="MAX413" s="731"/>
      <c r="MAY413" s="731"/>
      <c r="MAZ413" s="731"/>
      <c r="MBA413" s="731"/>
      <c r="MBB413" s="732"/>
      <c r="MBC413" s="629"/>
      <c r="MBD413" s="499"/>
      <c r="MBE413" s="731"/>
      <c r="MBF413" s="731"/>
      <c r="MBG413" s="731"/>
      <c r="MBH413" s="731"/>
      <c r="MBI413" s="732"/>
      <c r="MBJ413" s="629"/>
      <c r="MBK413" s="499"/>
      <c r="MBL413" s="731"/>
      <c r="MBM413" s="731"/>
      <c r="MBN413" s="731"/>
      <c r="MBO413" s="731"/>
      <c r="MBP413" s="732"/>
      <c r="MBQ413" s="629"/>
      <c r="MBR413" s="499"/>
      <c r="MBS413" s="731"/>
      <c r="MBT413" s="731"/>
      <c r="MBU413" s="731"/>
      <c r="MBV413" s="731"/>
      <c r="MBW413" s="732"/>
      <c r="MBX413" s="629"/>
      <c r="MBY413" s="499"/>
      <c r="MBZ413" s="731"/>
      <c r="MCA413" s="731"/>
      <c r="MCB413" s="731"/>
      <c r="MCC413" s="731"/>
      <c r="MCD413" s="732"/>
      <c r="MCE413" s="629"/>
      <c r="MCF413" s="499"/>
      <c r="MCG413" s="731"/>
      <c r="MCH413" s="731"/>
      <c r="MCI413" s="731"/>
      <c r="MCJ413" s="731"/>
      <c r="MCK413" s="732"/>
      <c r="MCL413" s="629"/>
      <c r="MCM413" s="499"/>
      <c r="MCN413" s="731"/>
      <c r="MCO413" s="731"/>
      <c r="MCP413" s="731"/>
      <c r="MCQ413" s="731"/>
      <c r="MCR413" s="732"/>
      <c r="MCS413" s="629"/>
      <c r="MCT413" s="499"/>
      <c r="MCU413" s="731"/>
      <c r="MCV413" s="731"/>
      <c r="MCW413" s="731"/>
      <c r="MCX413" s="731"/>
      <c r="MCY413" s="732"/>
      <c r="MCZ413" s="629"/>
      <c r="MDA413" s="499"/>
      <c r="MDB413" s="731"/>
      <c r="MDC413" s="731"/>
      <c r="MDD413" s="731"/>
      <c r="MDE413" s="731"/>
      <c r="MDF413" s="732"/>
      <c r="MDG413" s="629"/>
      <c r="MDH413" s="499"/>
      <c r="MDI413" s="731"/>
      <c r="MDJ413" s="731"/>
      <c r="MDK413" s="731"/>
      <c r="MDL413" s="731"/>
      <c r="MDM413" s="732"/>
      <c r="MDN413" s="629"/>
      <c r="MDO413" s="499"/>
      <c r="MDP413" s="731"/>
      <c r="MDQ413" s="731"/>
      <c r="MDR413" s="731"/>
      <c r="MDS413" s="731"/>
      <c r="MDT413" s="732"/>
      <c r="MDU413" s="629"/>
      <c r="MDV413" s="499"/>
      <c r="MDW413" s="731"/>
      <c r="MDX413" s="731"/>
      <c r="MDY413" s="731"/>
      <c r="MDZ413" s="731"/>
      <c r="MEA413" s="732"/>
      <c r="MEB413" s="629"/>
      <c r="MEC413" s="499"/>
      <c r="MED413" s="731"/>
      <c r="MEE413" s="731"/>
      <c r="MEF413" s="731"/>
      <c r="MEG413" s="731"/>
      <c r="MEH413" s="732"/>
      <c r="MEI413" s="629"/>
      <c r="MEJ413" s="499"/>
      <c r="MEK413" s="731"/>
      <c r="MEL413" s="731"/>
      <c r="MEM413" s="731"/>
      <c r="MEN413" s="731"/>
      <c r="MEO413" s="732"/>
      <c r="MEP413" s="629"/>
      <c r="MEQ413" s="499"/>
      <c r="MER413" s="731"/>
      <c r="MES413" s="731"/>
      <c r="MET413" s="731"/>
      <c r="MEU413" s="731"/>
      <c r="MEV413" s="732"/>
      <c r="MEW413" s="629"/>
      <c r="MEX413" s="499"/>
      <c r="MEY413" s="731"/>
      <c r="MEZ413" s="731"/>
      <c r="MFA413" s="731"/>
      <c r="MFB413" s="731"/>
      <c r="MFC413" s="732"/>
      <c r="MFD413" s="629"/>
      <c r="MFE413" s="499"/>
      <c r="MFF413" s="731"/>
      <c r="MFG413" s="731"/>
      <c r="MFH413" s="731"/>
      <c r="MFI413" s="731"/>
      <c r="MFJ413" s="732"/>
      <c r="MFK413" s="629"/>
      <c r="MFL413" s="499"/>
      <c r="MFM413" s="731"/>
      <c r="MFN413" s="731"/>
      <c r="MFO413" s="731"/>
      <c r="MFP413" s="731"/>
      <c r="MFQ413" s="732"/>
      <c r="MFR413" s="629"/>
      <c r="MFS413" s="499"/>
      <c r="MFT413" s="731"/>
      <c r="MFU413" s="731"/>
      <c r="MFV413" s="731"/>
      <c r="MFW413" s="731"/>
      <c r="MFX413" s="732"/>
      <c r="MFY413" s="629"/>
      <c r="MFZ413" s="499"/>
      <c r="MGA413" s="731"/>
      <c r="MGB413" s="731"/>
      <c r="MGC413" s="731"/>
      <c r="MGD413" s="731"/>
      <c r="MGE413" s="732"/>
      <c r="MGF413" s="629"/>
      <c r="MGG413" s="499"/>
      <c r="MGH413" s="731"/>
      <c r="MGI413" s="731"/>
      <c r="MGJ413" s="731"/>
      <c r="MGK413" s="731"/>
      <c r="MGL413" s="732"/>
      <c r="MGM413" s="629"/>
      <c r="MGN413" s="499"/>
      <c r="MGO413" s="731"/>
      <c r="MGP413" s="731"/>
      <c r="MGQ413" s="731"/>
      <c r="MGR413" s="731"/>
      <c r="MGS413" s="732"/>
      <c r="MGT413" s="629"/>
      <c r="MGU413" s="499"/>
      <c r="MGV413" s="731"/>
      <c r="MGW413" s="731"/>
      <c r="MGX413" s="731"/>
      <c r="MGY413" s="731"/>
      <c r="MGZ413" s="732"/>
      <c r="MHA413" s="629"/>
      <c r="MHB413" s="499"/>
      <c r="MHC413" s="731"/>
      <c r="MHD413" s="731"/>
      <c r="MHE413" s="731"/>
      <c r="MHF413" s="731"/>
      <c r="MHG413" s="732"/>
      <c r="MHH413" s="629"/>
      <c r="MHI413" s="499"/>
      <c r="MHJ413" s="731"/>
      <c r="MHK413" s="731"/>
      <c r="MHL413" s="731"/>
      <c r="MHM413" s="731"/>
      <c r="MHN413" s="732"/>
      <c r="MHO413" s="629"/>
      <c r="MHP413" s="499"/>
      <c r="MHQ413" s="731"/>
      <c r="MHR413" s="731"/>
      <c r="MHS413" s="731"/>
      <c r="MHT413" s="731"/>
      <c r="MHU413" s="732"/>
      <c r="MHV413" s="629"/>
      <c r="MHW413" s="499"/>
      <c r="MHX413" s="731"/>
      <c r="MHY413" s="731"/>
      <c r="MHZ413" s="731"/>
      <c r="MIA413" s="731"/>
      <c r="MIB413" s="732"/>
      <c r="MIC413" s="629"/>
      <c r="MID413" s="499"/>
      <c r="MIE413" s="731"/>
      <c r="MIF413" s="731"/>
      <c r="MIG413" s="731"/>
      <c r="MIH413" s="731"/>
      <c r="MII413" s="732"/>
      <c r="MIJ413" s="629"/>
      <c r="MIK413" s="499"/>
      <c r="MIL413" s="731"/>
      <c r="MIM413" s="731"/>
      <c r="MIN413" s="731"/>
      <c r="MIO413" s="731"/>
      <c r="MIP413" s="732"/>
      <c r="MIQ413" s="629"/>
      <c r="MIR413" s="499"/>
      <c r="MIS413" s="731"/>
      <c r="MIT413" s="731"/>
      <c r="MIU413" s="731"/>
      <c r="MIV413" s="731"/>
      <c r="MIW413" s="732"/>
      <c r="MIX413" s="629"/>
      <c r="MIY413" s="499"/>
      <c r="MIZ413" s="731"/>
      <c r="MJA413" s="731"/>
      <c r="MJB413" s="731"/>
      <c r="MJC413" s="731"/>
      <c r="MJD413" s="732"/>
      <c r="MJE413" s="629"/>
      <c r="MJF413" s="499"/>
      <c r="MJG413" s="731"/>
      <c r="MJH413" s="731"/>
      <c r="MJI413" s="731"/>
      <c r="MJJ413" s="731"/>
      <c r="MJK413" s="732"/>
      <c r="MJL413" s="629"/>
      <c r="MJM413" s="499"/>
      <c r="MJN413" s="731"/>
      <c r="MJO413" s="731"/>
      <c r="MJP413" s="731"/>
      <c r="MJQ413" s="731"/>
      <c r="MJR413" s="732"/>
      <c r="MJS413" s="629"/>
      <c r="MJT413" s="499"/>
      <c r="MJU413" s="731"/>
      <c r="MJV413" s="731"/>
      <c r="MJW413" s="731"/>
      <c r="MJX413" s="731"/>
      <c r="MJY413" s="732"/>
      <c r="MJZ413" s="629"/>
      <c r="MKA413" s="499"/>
      <c r="MKB413" s="731"/>
      <c r="MKC413" s="731"/>
      <c r="MKD413" s="731"/>
      <c r="MKE413" s="731"/>
      <c r="MKF413" s="732"/>
      <c r="MKG413" s="629"/>
      <c r="MKH413" s="499"/>
      <c r="MKI413" s="731"/>
      <c r="MKJ413" s="731"/>
      <c r="MKK413" s="731"/>
      <c r="MKL413" s="731"/>
      <c r="MKM413" s="732"/>
      <c r="MKN413" s="629"/>
      <c r="MKO413" s="499"/>
      <c r="MKP413" s="731"/>
      <c r="MKQ413" s="731"/>
      <c r="MKR413" s="731"/>
      <c r="MKS413" s="731"/>
      <c r="MKT413" s="732"/>
      <c r="MKU413" s="629"/>
      <c r="MKV413" s="499"/>
      <c r="MKW413" s="731"/>
      <c r="MKX413" s="731"/>
      <c r="MKY413" s="731"/>
      <c r="MKZ413" s="731"/>
      <c r="MLA413" s="732"/>
      <c r="MLB413" s="629"/>
      <c r="MLC413" s="499"/>
      <c r="MLD413" s="731"/>
      <c r="MLE413" s="731"/>
      <c r="MLF413" s="731"/>
      <c r="MLG413" s="731"/>
      <c r="MLH413" s="732"/>
      <c r="MLI413" s="629"/>
      <c r="MLJ413" s="499"/>
      <c r="MLK413" s="731"/>
      <c r="MLL413" s="731"/>
      <c r="MLM413" s="731"/>
      <c r="MLN413" s="731"/>
      <c r="MLO413" s="732"/>
      <c r="MLP413" s="629"/>
      <c r="MLQ413" s="499"/>
      <c r="MLR413" s="731"/>
      <c r="MLS413" s="731"/>
      <c r="MLT413" s="731"/>
      <c r="MLU413" s="731"/>
      <c r="MLV413" s="732"/>
      <c r="MLW413" s="629"/>
      <c r="MLX413" s="499"/>
      <c r="MLY413" s="731"/>
      <c r="MLZ413" s="731"/>
      <c r="MMA413" s="731"/>
      <c r="MMB413" s="731"/>
      <c r="MMC413" s="732"/>
      <c r="MMD413" s="629"/>
      <c r="MME413" s="499"/>
      <c r="MMF413" s="731"/>
      <c r="MMG413" s="731"/>
      <c r="MMH413" s="731"/>
      <c r="MMI413" s="731"/>
      <c r="MMJ413" s="732"/>
      <c r="MMK413" s="629"/>
      <c r="MML413" s="499"/>
      <c r="MMM413" s="731"/>
      <c r="MMN413" s="731"/>
      <c r="MMO413" s="731"/>
      <c r="MMP413" s="731"/>
      <c r="MMQ413" s="732"/>
      <c r="MMR413" s="629"/>
      <c r="MMS413" s="499"/>
      <c r="MMT413" s="731"/>
      <c r="MMU413" s="731"/>
      <c r="MMV413" s="731"/>
      <c r="MMW413" s="731"/>
      <c r="MMX413" s="732"/>
      <c r="MMY413" s="629"/>
      <c r="MMZ413" s="499"/>
      <c r="MNA413" s="731"/>
      <c r="MNB413" s="731"/>
      <c r="MNC413" s="731"/>
      <c r="MND413" s="731"/>
      <c r="MNE413" s="732"/>
      <c r="MNF413" s="629"/>
      <c r="MNG413" s="499"/>
      <c r="MNH413" s="731"/>
      <c r="MNI413" s="731"/>
      <c r="MNJ413" s="731"/>
      <c r="MNK413" s="731"/>
      <c r="MNL413" s="732"/>
      <c r="MNM413" s="629"/>
      <c r="MNN413" s="499"/>
      <c r="MNO413" s="731"/>
      <c r="MNP413" s="731"/>
      <c r="MNQ413" s="731"/>
      <c r="MNR413" s="731"/>
      <c r="MNS413" s="732"/>
      <c r="MNT413" s="629"/>
      <c r="MNU413" s="499"/>
      <c r="MNV413" s="731"/>
      <c r="MNW413" s="731"/>
      <c r="MNX413" s="731"/>
      <c r="MNY413" s="731"/>
      <c r="MNZ413" s="732"/>
      <c r="MOA413" s="629"/>
      <c r="MOB413" s="499"/>
      <c r="MOC413" s="731"/>
      <c r="MOD413" s="731"/>
      <c r="MOE413" s="731"/>
      <c r="MOF413" s="731"/>
      <c r="MOG413" s="732"/>
      <c r="MOH413" s="629"/>
      <c r="MOI413" s="499"/>
      <c r="MOJ413" s="731"/>
      <c r="MOK413" s="731"/>
      <c r="MOL413" s="731"/>
      <c r="MOM413" s="731"/>
      <c r="MON413" s="732"/>
      <c r="MOO413" s="629"/>
      <c r="MOP413" s="499"/>
      <c r="MOQ413" s="731"/>
      <c r="MOR413" s="731"/>
      <c r="MOS413" s="731"/>
      <c r="MOT413" s="731"/>
      <c r="MOU413" s="732"/>
      <c r="MOV413" s="629"/>
      <c r="MOW413" s="499"/>
      <c r="MOX413" s="731"/>
      <c r="MOY413" s="731"/>
      <c r="MOZ413" s="731"/>
      <c r="MPA413" s="731"/>
      <c r="MPB413" s="732"/>
      <c r="MPC413" s="629"/>
      <c r="MPD413" s="499"/>
      <c r="MPE413" s="731"/>
      <c r="MPF413" s="731"/>
      <c r="MPG413" s="731"/>
      <c r="MPH413" s="731"/>
      <c r="MPI413" s="732"/>
      <c r="MPJ413" s="629"/>
      <c r="MPK413" s="499"/>
      <c r="MPL413" s="731"/>
      <c r="MPM413" s="731"/>
      <c r="MPN413" s="731"/>
      <c r="MPO413" s="731"/>
      <c r="MPP413" s="732"/>
      <c r="MPQ413" s="629"/>
      <c r="MPR413" s="499"/>
      <c r="MPS413" s="731"/>
      <c r="MPT413" s="731"/>
      <c r="MPU413" s="731"/>
      <c r="MPV413" s="731"/>
      <c r="MPW413" s="732"/>
      <c r="MPX413" s="629"/>
      <c r="MPY413" s="499"/>
      <c r="MPZ413" s="731"/>
      <c r="MQA413" s="731"/>
      <c r="MQB413" s="731"/>
      <c r="MQC413" s="731"/>
      <c r="MQD413" s="732"/>
      <c r="MQE413" s="629"/>
      <c r="MQF413" s="499"/>
      <c r="MQG413" s="731"/>
      <c r="MQH413" s="731"/>
      <c r="MQI413" s="731"/>
      <c r="MQJ413" s="731"/>
      <c r="MQK413" s="732"/>
      <c r="MQL413" s="629"/>
      <c r="MQM413" s="499"/>
      <c r="MQN413" s="731"/>
      <c r="MQO413" s="731"/>
      <c r="MQP413" s="731"/>
      <c r="MQQ413" s="731"/>
      <c r="MQR413" s="732"/>
      <c r="MQS413" s="629"/>
      <c r="MQT413" s="499"/>
      <c r="MQU413" s="731"/>
      <c r="MQV413" s="731"/>
      <c r="MQW413" s="731"/>
      <c r="MQX413" s="731"/>
      <c r="MQY413" s="732"/>
      <c r="MQZ413" s="629"/>
      <c r="MRA413" s="499"/>
      <c r="MRB413" s="731"/>
      <c r="MRC413" s="731"/>
      <c r="MRD413" s="731"/>
      <c r="MRE413" s="731"/>
      <c r="MRF413" s="732"/>
      <c r="MRG413" s="629"/>
      <c r="MRH413" s="499"/>
      <c r="MRI413" s="731"/>
      <c r="MRJ413" s="731"/>
      <c r="MRK413" s="731"/>
      <c r="MRL413" s="731"/>
      <c r="MRM413" s="732"/>
      <c r="MRN413" s="629"/>
      <c r="MRO413" s="499"/>
      <c r="MRP413" s="731"/>
      <c r="MRQ413" s="731"/>
      <c r="MRR413" s="731"/>
      <c r="MRS413" s="731"/>
      <c r="MRT413" s="732"/>
      <c r="MRU413" s="629"/>
      <c r="MRV413" s="499"/>
      <c r="MRW413" s="731"/>
      <c r="MRX413" s="731"/>
      <c r="MRY413" s="731"/>
      <c r="MRZ413" s="731"/>
      <c r="MSA413" s="732"/>
      <c r="MSB413" s="629"/>
      <c r="MSC413" s="499"/>
      <c r="MSD413" s="731"/>
      <c r="MSE413" s="731"/>
      <c r="MSF413" s="731"/>
      <c r="MSG413" s="731"/>
      <c r="MSH413" s="732"/>
      <c r="MSI413" s="629"/>
      <c r="MSJ413" s="499"/>
      <c r="MSK413" s="731"/>
      <c r="MSL413" s="731"/>
      <c r="MSM413" s="731"/>
      <c r="MSN413" s="731"/>
      <c r="MSO413" s="732"/>
      <c r="MSP413" s="629"/>
      <c r="MSQ413" s="499"/>
      <c r="MSR413" s="731"/>
      <c r="MSS413" s="731"/>
      <c r="MST413" s="731"/>
      <c r="MSU413" s="731"/>
      <c r="MSV413" s="732"/>
      <c r="MSW413" s="629"/>
      <c r="MSX413" s="499"/>
      <c r="MSY413" s="731"/>
      <c r="MSZ413" s="731"/>
      <c r="MTA413" s="731"/>
      <c r="MTB413" s="731"/>
      <c r="MTC413" s="732"/>
      <c r="MTD413" s="629"/>
      <c r="MTE413" s="499"/>
      <c r="MTF413" s="731"/>
      <c r="MTG413" s="731"/>
      <c r="MTH413" s="731"/>
      <c r="MTI413" s="731"/>
      <c r="MTJ413" s="732"/>
      <c r="MTK413" s="629"/>
      <c r="MTL413" s="499"/>
      <c r="MTM413" s="731"/>
      <c r="MTN413" s="731"/>
      <c r="MTO413" s="731"/>
      <c r="MTP413" s="731"/>
      <c r="MTQ413" s="732"/>
      <c r="MTR413" s="629"/>
      <c r="MTS413" s="499"/>
      <c r="MTT413" s="731"/>
      <c r="MTU413" s="731"/>
      <c r="MTV413" s="731"/>
      <c r="MTW413" s="731"/>
      <c r="MTX413" s="732"/>
      <c r="MTY413" s="629"/>
      <c r="MTZ413" s="499"/>
      <c r="MUA413" s="731"/>
      <c r="MUB413" s="731"/>
      <c r="MUC413" s="731"/>
      <c r="MUD413" s="731"/>
      <c r="MUE413" s="732"/>
      <c r="MUF413" s="629"/>
      <c r="MUG413" s="499"/>
      <c r="MUH413" s="731"/>
      <c r="MUI413" s="731"/>
      <c r="MUJ413" s="731"/>
      <c r="MUK413" s="731"/>
      <c r="MUL413" s="732"/>
      <c r="MUM413" s="629"/>
      <c r="MUN413" s="499"/>
      <c r="MUO413" s="731"/>
      <c r="MUP413" s="731"/>
      <c r="MUQ413" s="731"/>
      <c r="MUR413" s="731"/>
      <c r="MUS413" s="732"/>
      <c r="MUT413" s="629"/>
      <c r="MUU413" s="499"/>
      <c r="MUV413" s="731"/>
      <c r="MUW413" s="731"/>
      <c r="MUX413" s="731"/>
      <c r="MUY413" s="731"/>
      <c r="MUZ413" s="732"/>
      <c r="MVA413" s="629"/>
      <c r="MVB413" s="499"/>
      <c r="MVC413" s="731"/>
      <c r="MVD413" s="731"/>
      <c r="MVE413" s="731"/>
      <c r="MVF413" s="731"/>
      <c r="MVG413" s="732"/>
      <c r="MVH413" s="629"/>
      <c r="MVI413" s="499"/>
      <c r="MVJ413" s="731"/>
      <c r="MVK413" s="731"/>
      <c r="MVL413" s="731"/>
      <c r="MVM413" s="731"/>
      <c r="MVN413" s="732"/>
      <c r="MVO413" s="629"/>
      <c r="MVP413" s="499"/>
      <c r="MVQ413" s="731"/>
      <c r="MVR413" s="731"/>
      <c r="MVS413" s="731"/>
      <c r="MVT413" s="731"/>
      <c r="MVU413" s="732"/>
      <c r="MVV413" s="629"/>
      <c r="MVW413" s="499"/>
      <c r="MVX413" s="731"/>
      <c r="MVY413" s="731"/>
      <c r="MVZ413" s="731"/>
      <c r="MWA413" s="731"/>
      <c r="MWB413" s="732"/>
      <c r="MWC413" s="629"/>
      <c r="MWD413" s="499"/>
      <c r="MWE413" s="731"/>
      <c r="MWF413" s="731"/>
      <c r="MWG413" s="731"/>
      <c r="MWH413" s="731"/>
      <c r="MWI413" s="732"/>
      <c r="MWJ413" s="629"/>
      <c r="MWK413" s="499"/>
      <c r="MWL413" s="731"/>
      <c r="MWM413" s="731"/>
      <c r="MWN413" s="731"/>
      <c r="MWO413" s="731"/>
      <c r="MWP413" s="732"/>
      <c r="MWQ413" s="629"/>
      <c r="MWR413" s="499"/>
      <c r="MWS413" s="731"/>
      <c r="MWT413" s="731"/>
      <c r="MWU413" s="731"/>
      <c r="MWV413" s="731"/>
      <c r="MWW413" s="732"/>
      <c r="MWX413" s="629"/>
      <c r="MWY413" s="499"/>
      <c r="MWZ413" s="731"/>
      <c r="MXA413" s="731"/>
      <c r="MXB413" s="731"/>
      <c r="MXC413" s="731"/>
      <c r="MXD413" s="732"/>
      <c r="MXE413" s="629"/>
      <c r="MXF413" s="499"/>
      <c r="MXG413" s="731"/>
      <c r="MXH413" s="731"/>
      <c r="MXI413" s="731"/>
      <c r="MXJ413" s="731"/>
      <c r="MXK413" s="732"/>
      <c r="MXL413" s="629"/>
      <c r="MXM413" s="499"/>
      <c r="MXN413" s="731"/>
      <c r="MXO413" s="731"/>
      <c r="MXP413" s="731"/>
      <c r="MXQ413" s="731"/>
      <c r="MXR413" s="732"/>
      <c r="MXS413" s="629"/>
      <c r="MXT413" s="499"/>
      <c r="MXU413" s="731"/>
      <c r="MXV413" s="731"/>
      <c r="MXW413" s="731"/>
      <c r="MXX413" s="731"/>
      <c r="MXY413" s="732"/>
      <c r="MXZ413" s="629"/>
      <c r="MYA413" s="499"/>
      <c r="MYB413" s="731"/>
      <c r="MYC413" s="731"/>
      <c r="MYD413" s="731"/>
      <c r="MYE413" s="731"/>
      <c r="MYF413" s="732"/>
      <c r="MYG413" s="629"/>
      <c r="MYH413" s="499"/>
      <c r="MYI413" s="731"/>
      <c r="MYJ413" s="731"/>
      <c r="MYK413" s="731"/>
      <c r="MYL413" s="731"/>
      <c r="MYM413" s="732"/>
      <c r="MYN413" s="629"/>
      <c r="MYO413" s="499"/>
      <c r="MYP413" s="731"/>
      <c r="MYQ413" s="731"/>
      <c r="MYR413" s="731"/>
      <c r="MYS413" s="731"/>
      <c r="MYT413" s="732"/>
      <c r="MYU413" s="629"/>
      <c r="MYV413" s="499"/>
      <c r="MYW413" s="731"/>
      <c r="MYX413" s="731"/>
      <c r="MYY413" s="731"/>
      <c r="MYZ413" s="731"/>
      <c r="MZA413" s="732"/>
      <c r="MZB413" s="629"/>
      <c r="MZC413" s="499"/>
      <c r="MZD413" s="731"/>
      <c r="MZE413" s="731"/>
      <c r="MZF413" s="731"/>
      <c r="MZG413" s="731"/>
      <c r="MZH413" s="732"/>
      <c r="MZI413" s="629"/>
      <c r="MZJ413" s="499"/>
      <c r="MZK413" s="731"/>
      <c r="MZL413" s="731"/>
      <c r="MZM413" s="731"/>
      <c r="MZN413" s="731"/>
      <c r="MZO413" s="732"/>
      <c r="MZP413" s="629"/>
      <c r="MZQ413" s="499"/>
      <c r="MZR413" s="731"/>
      <c r="MZS413" s="731"/>
      <c r="MZT413" s="731"/>
      <c r="MZU413" s="731"/>
      <c r="MZV413" s="732"/>
      <c r="MZW413" s="629"/>
      <c r="MZX413" s="499"/>
      <c r="MZY413" s="731"/>
      <c r="MZZ413" s="731"/>
      <c r="NAA413" s="731"/>
      <c r="NAB413" s="731"/>
      <c r="NAC413" s="732"/>
      <c r="NAD413" s="629"/>
      <c r="NAE413" s="499"/>
      <c r="NAF413" s="731"/>
      <c r="NAG413" s="731"/>
      <c r="NAH413" s="731"/>
      <c r="NAI413" s="731"/>
      <c r="NAJ413" s="732"/>
      <c r="NAK413" s="629"/>
      <c r="NAL413" s="499"/>
      <c r="NAM413" s="731"/>
      <c r="NAN413" s="731"/>
      <c r="NAO413" s="731"/>
      <c r="NAP413" s="731"/>
      <c r="NAQ413" s="732"/>
      <c r="NAR413" s="629"/>
      <c r="NAS413" s="499"/>
      <c r="NAT413" s="731"/>
      <c r="NAU413" s="731"/>
      <c r="NAV413" s="731"/>
      <c r="NAW413" s="731"/>
      <c r="NAX413" s="732"/>
      <c r="NAY413" s="629"/>
      <c r="NAZ413" s="499"/>
      <c r="NBA413" s="731"/>
      <c r="NBB413" s="731"/>
      <c r="NBC413" s="731"/>
      <c r="NBD413" s="731"/>
      <c r="NBE413" s="732"/>
      <c r="NBF413" s="629"/>
      <c r="NBG413" s="499"/>
      <c r="NBH413" s="731"/>
      <c r="NBI413" s="731"/>
      <c r="NBJ413" s="731"/>
      <c r="NBK413" s="731"/>
      <c r="NBL413" s="732"/>
      <c r="NBM413" s="629"/>
      <c r="NBN413" s="499"/>
      <c r="NBO413" s="731"/>
      <c r="NBP413" s="731"/>
      <c r="NBQ413" s="731"/>
      <c r="NBR413" s="731"/>
      <c r="NBS413" s="732"/>
      <c r="NBT413" s="629"/>
      <c r="NBU413" s="499"/>
      <c r="NBV413" s="731"/>
      <c r="NBW413" s="731"/>
      <c r="NBX413" s="731"/>
      <c r="NBY413" s="731"/>
      <c r="NBZ413" s="732"/>
      <c r="NCA413" s="629"/>
      <c r="NCB413" s="499"/>
      <c r="NCC413" s="731"/>
      <c r="NCD413" s="731"/>
      <c r="NCE413" s="731"/>
      <c r="NCF413" s="731"/>
      <c r="NCG413" s="732"/>
      <c r="NCH413" s="629"/>
      <c r="NCI413" s="499"/>
      <c r="NCJ413" s="731"/>
      <c r="NCK413" s="731"/>
      <c r="NCL413" s="731"/>
      <c r="NCM413" s="731"/>
      <c r="NCN413" s="732"/>
      <c r="NCO413" s="629"/>
      <c r="NCP413" s="499"/>
      <c r="NCQ413" s="731"/>
      <c r="NCR413" s="731"/>
      <c r="NCS413" s="731"/>
      <c r="NCT413" s="731"/>
      <c r="NCU413" s="732"/>
      <c r="NCV413" s="629"/>
      <c r="NCW413" s="499"/>
      <c r="NCX413" s="731"/>
      <c r="NCY413" s="731"/>
      <c r="NCZ413" s="731"/>
      <c r="NDA413" s="731"/>
      <c r="NDB413" s="732"/>
      <c r="NDC413" s="629"/>
      <c r="NDD413" s="499"/>
      <c r="NDE413" s="731"/>
      <c r="NDF413" s="731"/>
      <c r="NDG413" s="731"/>
      <c r="NDH413" s="731"/>
      <c r="NDI413" s="732"/>
      <c r="NDJ413" s="629"/>
      <c r="NDK413" s="499"/>
      <c r="NDL413" s="731"/>
      <c r="NDM413" s="731"/>
      <c r="NDN413" s="731"/>
      <c r="NDO413" s="731"/>
      <c r="NDP413" s="732"/>
      <c r="NDQ413" s="629"/>
      <c r="NDR413" s="499"/>
      <c r="NDS413" s="731"/>
      <c r="NDT413" s="731"/>
      <c r="NDU413" s="731"/>
      <c r="NDV413" s="731"/>
      <c r="NDW413" s="732"/>
      <c r="NDX413" s="629"/>
      <c r="NDY413" s="499"/>
      <c r="NDZ413" s="731"/>
      <c r="NEA413" s="731"/>
      <c r="NEB413" s="731"/>
      <c r="NEC413" s="731"/>
      <c r="NED413" s="732"/>
      <c r="NEE413" s="629"/>
      <c r="NEF413" s="499"/>
      <c r="NEG413" s="731"/>
      <c r="NEH413" s="731"/>
      <c r="NEI413" s="731"/>
      <c r="NEJ413" s="731"/>
      <c r="NEK413" s="732"/>
      <c r="NEL413" s="629"/>
      <c r="NEM413" s="499"/>
      <c r="NEN413" s="731"/>
      <c r="NEO413" s="731"/>
      <c r="NEP413" s="731"/>
      <c r="NEQ413" s="731"/>
      <c r="NER413" s="732"/>
      <c r="NES413" s="629"/>
      <c r="NET413" s="499"/>
      <c r="NEU413" s="731"/>
      <c r="NEV413" s="731"/>
      <c r="NEW413" s="731"/>
      <c r="NEX413" s="731"/>
      <c r="NEY413" s="732"/>
      <c r="NEZ413" s="629"/>
      <c r="NFA413" s="499"/>
      <c r="NFB413" s="731"/>
      <c r="NFC413" s="731"/>
      <c r="NFD413" s="731"/>
      <c r="NFE413" s="731"/>
      <c r="NFF413" s="732"/>
      <c r="NFG413" s="629"/>
      <c r="NFH413" s="499"/>
      <c r="NFI413" s="731"/>
      <c r="NFJ413" s="731"/>
      <c r="NFK413" s="731"/>
      <c r="NFL413" s="731"/>
      <c r="NFM413" s="732"/>
      <c r="NFN413" s="629"/>
      <c r="NFO413" s="499"/>
      <c r="NFP413" s="731"/>
      <c r="NFQ413" s="731"/>
      <c r="NFR413" s="731"/>
      <c r="NFS413" s="731"/>
      <c r="NFT413" s="732"/>
      <c r="NFU413" s="629"/>
      <c r="NFV413" s="499"/>
      <c r="NFW413" s="731"/>
      <c r="NFX413" s="731"/>
      <c r="NFY413" s="731"/>
      <c r="NFZ413" s="731"/>
      <c r="NGA413" s="732"/>
      <c r="NGB413" s="629"/>
      <c r="NGC413" s="499"/>
      <c r="NGD413" s="731"/>
      <c r="NGE413" s="731"/>
      <c r="NGF413" s="731"/>
      <c r="NGG413" s="731"/>
      <c r="NGH413" s="732"/>
      <c r="NGI413" s="629"/>
      <c r="NGJ413" s="499"/>
      <c r="NGK413" s="731"/>
      <c r="NGL413" s="731"/>
      <c r="NGM413" s="731"/>
      <c r="NGN413" s="731"/>
      <c r="NGO413" s="732"/>
      <c r="NGP413" s="629"/>
      <c r="NGQ413" s="499"/>
      <c r="NGR413" s="731"/>
      <c r="NGS413" s="731"/>
      <c r="NGT413" s="731"/>
      <c r="NGU413" s="731"/>
      <c r="NGV413" s="732"/>
      <c r="NGW413" s="629"/>
      <c r="NGX413" s="499"/>
      <c r="NGY413" s="731"/>
      <c r="NGZ413" s="731"/>
      <c r="NHA413" s="731"/>
      <c r="NHB413" s="731"/>
      <c r="NHC413" s="732"/>
      <c r="NHD413" s="629"/>
      <c r="NHE413" s="499"/>
      <c r="NHF413" s="731"/>
      <c r="NHG413" s="731"/>
      <c r="NHH413" s="731"/>
      <c r="NHI413" s="731"/>
      <c r="NHJ413" s="732"/>
      <c r="NHK413" s="629"/>
      <c r="NHL413" s="499"/>
      <c r="NHM413" s="731"/>
      <c r="NHN413" s="731"/>
      <c r="NHO413" s="731"/>
      <c r="NHP413" s="731"/>
      <c r="NHQ413" s="732"/>
      <c r="NHR413" s="629"/>
      <c r="NHS413" s="499"/>
      <c r="NHT413" s="731"/>
      <c r="NHU413" s="731"/>
      <c r="NHV413" s="731"/>
      <c r="NHW413" s="731"/>
      <c r="NHX413" s="732"/>
      <c r="NHY413" s="629"/>
      <c r="NHZ413" s="499"/>
      <c r="NIA413" s="731"/>
      <c r="NIB413" s="731"/>
      <c r="NIC413" s="731"/>
      <c r="NID413" s="731"/>
      <c r="NIE413" s="732"/>
      <c r="NIF413" s="629"/>
      <c r="NIG413" s="499"/>
      <c r="NIH413" s="731"/>
      <c r="NII413" s="731"/>
      <c r="NIJ413" s="731"/>
      <c r="NIK413" s="731"/>
      <c r="NIL413" s="732"/>
      <c r="NIM413" s="629"/>
      <c r="NIN413" s="499"/>
      <c r="NIO413" s="731"/>
      <c r="NIP413" s="731"/>
      <c r="NIQ413" s="731"/>
      <c r="NIR413" s="731"/>
      <c r="NIS413" s="732"/>
      <c r="NIT413" s="629"/>
      <c r="NIU413" s="499"/>
      <c r="NIV413" s="731"/>
      <c r="NIW413" s="731"/>
      <c r="NIX413" s="731"/>
      <c r="NIY413" s="731"/>
      <c r="NIZ413" s="732"/>
      <c r="NJA413" s="629"/>
      <c r="NJB413" s="499"/>
      <c r="NJC413" s="731"/>
      <c r="NJD413" s="731"/>
      <c r="NJE413" s="731"/>
      <c r="NJF413" s="731"/>
      <c r="NJG413" s="732"/>
      <c r="NJH413" s="629"/>
      <c r="NJI413" s="499"/>
      <c r="NJJ413" s="731"/>
      <c r="NJK413" s="731"/>
      <c r="NJL413" s="731"/>
      <c r="NJM413" s="731"/>
      <c r="NJN413" s="732"/>
      <c r="NJO413" s="629"/>
      <c r="NJP413" s="499"/>
      <c r="NJQ413" s="731"/>
      <c r="NJR413" s="731"/>
      <c r="NJS413" s="731"/>
      <c r="NJT413" s="731"/>
      <c r="NJU413" s="732"/>
      <c r="NJV413" s="629"/>
      <c r="NJW413" s="499"/>
      <c r="NJX413" s="731"/>
      <c r="NJY413" s="731"/>
      <c r="NJZ413" s="731"/>
      <c r="NKA413" s="731"/>
      <c r="NKB413" s="732"/>
      <c r="NKC413" s="629"/>
      <c r="NKD413" s="499"/>
      <c r="NKE413" s="731"/>
      <c r="NKF413" s="731"/>
      <c r="NKG413" s="731"/>
      <c r="NKH413" s="731"/>
      <c r="NKI413" s="732"/>
      <c r="NKJ413" s="629"/>
      <c r="NKK413" s="499"/>
      <c r="NKL413" s="731"/>
      <c r="NKM413" s="731"/>
      <c r="NKN413" s="731"/>
      <c r="NKO413" s="731"/>
      <c r="NKP413" s="732"/>
      <c r="NKQ413" s="629"/>
      <c r="NKR413" s="499"/>
      <c r="NKS413" s="731"/>
      <c r="NKT413" s="731"/>
      <c r="NKU413" s="731"/>
      <c r="NKV413" s="731"/>
      <c r="NKW413" s="732"/>
      <c r="NKX413" s="629"/>
      <c r="NKY413" s="499"/>
      <c r="NKZ413" s="731"/>
      <c r="NLA413" s="731"/>
      <c r="NLB413" s="731"/>
      <c r="NLC413" s="731"/>
      <c r="NLD413" s="732"/>
      <c r="NLE413" s="629"/>
      <c r="NLF413" s="499"/>
      <c r="NLG413" s="731"/>
      <c r="NLH413" s="731"/>
      <c r="NLI413" s="731"/>
      <c r="NLJ413" s="731"/>
      <c r="NLK413" s="732"/>
      <c r="NLL413" s="629"/>
      <c r="NLM413" s="499"/>
      <c r="NLN413" s="731"/>
      <c r="NLO413" s="731"/>
      <c r="NLP413" s="731"/>
      <c r="NLQ413" s="731"/>
      <c r="NLR413" s="732"/>
      <c r="NLS413" s="629"/>
      <c r="NLT413" s="499"/>
      <c r="NLU413" s="731"/>
      <c r="NLV413" s="731"/>
      <c r="NLW413" s="731"/>
      <c r="NLX413" s="731"/>
      <c r="NLY413" s="732"/>
      <c r="NLZ413" s="629"/>
      <c r="NMA413" s="499"/>
      <c r="NMB413" s="731"/>
      <c r="NMC413" s="731"/>
      <c r="NMD413" s="731"/>
      <c r="NME413" s="731"/>
      <c r="NMF413" s="732"/>
      <c r="NMG413" s="629"/>
      <c r="NMH413" s="499"/>
      <c r="NMI413" s="731"/>
      <c r="NMJ413" s="731"/>
      <c r="NMK413" s="731"/>
      <c r="NML413" s="731"/>
      <c r="NMM413" s="732"/>
      <c r="NMN413" s="629"/>
      <c r="NMO413" s="499"/>
      <c r="NMP413" s="731"/>
      <c r="NMQ413" s="731"/>
      <c r="NMR413" s="731"/>
      <c r="NMS413" s="731"/>
      <c r="NMT413" s="732"/>
      <c r="NMU413" s="629"/>
      <c r="NMV413" s="499"/>
      <c r="NMW413" s="731"/>
      <c r="NMX413" s="731"/>
      <c r="NMY413" s="731"/>
      <c r="NMZ413" s="731"/>
      <c r="NNA413" s="732"/>
      <c r="NNB413" s="629"/>
      <c r="NNC413" s="499"/>
      <c r="NND413" s="731"/>
      <c r="NNE413" s="731"/>
      <c r="NNF413" s="731"/>
      <c r="NNG413" s="731"/>
      <c r="NNH413" s="732"/>
      <c r="NNI413" s="629"/>
      <c r="NNJ413" s="499"/>
      <c r="NNK413" s="731"/>
      <c r="NNL413" s="731"/>
      <c r="NNM413" s="731"/>
      <c r="NNN413" s="731"/>
      <c r="NNO413" s="732"/>
      <c r="NNP413" s="629"/>
      <c r="NNQ413" s="499"/>
      <c r="NNR413" s="731"/>
      <c r="NNS413" s="731"/>
      <c r="NNT413" s="731"/>
      <c r="NNU413" s="731"/>
      <c r="NNV413" s="732"/>
      <c r="NNW413" s="629"/>
      <c r="NNX413" s="499"/>
      <c r="NNY413" s="731"/>
      <c r="NNZ413" s="731"/>
      <c r="NOA413" s="731"/>
      <c r="NOB413" s="731"/>
      <c r="NOC413" s="732"/>
      <c r="NOD413" s="629"/>
      <c r="NOE413" s="499"/>
      <c r="NOF413" s="731"/>
      <c r="NOG413" s="731"/>
      <c r="NOH413" s="731"/>
      <c r="NOI413" s="731"/>
      <c r="NOJ413" s="732"/>
      <c r="NOK413" s="629"/>
      <c r="NOL413" s="499"/>
      <c r="NOM413" s="731"/>
      <c r="NON413" s="731"/>
      <c r="NOO413" s="731"/>
      <c r="NOP413" s="731"/>
      <c r="NOQ413" s="732"/>
      <c r="NOR413" s="629"/>
      <c r="NOS413" s="499"/>
      <c r="NOT413" s="731"/>
      <c r="NOU413" s="731"/>
      <c r="NOV413" s="731"/>
      <c r="NOW413" s="731"/>
      <c r="NOX413" s="732"/>
      <c r="NOY413" s="629"/>
      <c r="NOZ413" s="499"/>
      <c r="NPA413" s="731"/>
      <c r="NPB413" s="731"/>
      <c r="NPC413" s="731"/>
      <c r="NPD413" s="731"/>
      <c r="NPE413" s="732"/>
      <c r="NPF413" s="629"/>
      <c r="NPG413" s="499"/>
      <c r="NPH413" s="731"/>
      <c r="NPI413" s="731"/>
      <c r="NPJ413" s="731"/>
      <c r="NPK413" s="731"/>
      <c r="NPL413" s="732"/>
      <c r="NPM413" s="629"/>
      <c r="NPN413" s="499"/>
      <c r="NPO413" s="731"/>
      <c r="NPP413" s="731"/>
      <c r="NPQ413" s="731"/>
      <c r="NPR413" s="731"/>
      <c r="NPS413" s="732"/>
      <c r="NPT413" s="629"/>
      <c r="NPU413" s="499"/>
      <c r="NPV413" s="731"/>
      <c r="NPW413" s="731"/>
      <c r="NPX413" s="731"/>
      <c r="NPY413" s="731"/>
      <c r="NPZ413" s="732"/>
      <c r="NQA413" s="629"/>
      <c r="NQB413" s="499"/>
      <c r="NQC413" s="731"/>
      <c r="NQD413" s="731"/>
      <c r="NQE413" s="731"/>
      <c r="NQF413" s="731"/>
      <c r="NQG413" s="732"/>
      <c r="NQH413" s="629"/>
      <c r="NQI413" s="499"/>
      <c r="NQJ413" s="731"/>
      <c r="NQK413" s="731"/>
      <c r="NQL413" s="731"/>
      <c r="NQM413" s="731"/>
      <c r="NQN413" s="732"/>
      <c r="NQO413" s="629"/>
      <c r="NQP413" s="499"/>
      <c r="NQQ413" s="731"/>
      <c r="NQR413" s="731"/>
      <c r="NQS413" s="731"/>
      <c r="NQT413" s="731"/>
      <c r="NQU413" s="732"/>
      <c r="NQV413" s="629"/>
      <c r="NQW413" s="499"/>
      <c r="NQX413" s="731"/>
      <c r="NQY413" s="731"/>
      <c r="NQZ413" s="731"/>
      <c r="NRA413" s="731"/>
      <c r="NRB413" s="732"/>
      <c r="NRC413" s="629"/>
      <c r="NRD413" s="499"/>
      <c r="NRE413" s="731"/>
      <c r="NRF413" s="731"/>
      <c r="NRG413" s="731"/>
      <c r="NRH413" s="731"/>
      <c r="NRI413" s="732"/>
      <c r="NRJ413" s="629"/>
      <c r="NRK413" s="499"/>
      <c r="NRL413" s="731"/>
      <c r="NRM413" s="731"/>
      <c r="NRN413" s="731"/>
      <c r="NRO413" s="731"/>
      <c r="NRP413" s="732"/>
      <c r="NRQ413" s="629"/>
      <c r="NRR413" s="499"/>
      <c r="NRS413" s="731"/>
      <c r="NRT413" s="731"/>
      <c r="NRU413" s="731"/>
      <c r="NRV413" s="731"/>
      <c r="NRW413" s="732"/>
      <c r="NRX413" s="629"/>
      <c r="NRY413" s="499"/>
      <c r="NRZ413" s="731"/>
      <c r="NSA413" s="731"/>
      <c r="NSB413" s="731"/>
      <c r="NSC413" s="731"/>
      <c r="NSD413" s="732"/>
      <c r="NSE413" s="629"/>
      <c r="NSF413" s="499"/>
      <c r="NSG413" s="731"/>
      <c r="NSH413" s="731"/>
      <c r="NSI413" s="731"/>
      <c r="NSJ413" s="731"/>
      <c r="NSK413" s="732"/>
      <c r="NSL413" s="629"/>
      <c r="NSM413" s="499"/>
      <c r="NSN413" s="731"/>
      <c r="NSO413" s="731"/>
      <c r="NSP413" s="731"/>
      <c r="NSQ413" s="731"/>
      <c r="NSR413" s="732"/>
      <c r="NSS413" s="629"/>
      <c r="NST413" s="499"/>
      <c r="NSU413" s="731"/>
      <c r="NSV413" s="731"/>
      <c r="NSW413" s="731"/>
      <c r="NSX413" s="731"/>
      <c r="NSY413" s="732"/>
      <c r="NSZ413" s="629"/>
      <c r="NTA413" s="499"/>
      <c r="NTB413" s="731"/>
      <c r="NTC413" s="731"/>
      <c r="NTD413" s="731"/>
      <c r="NTE413" s="731"/>
      <c r="NTF413" s="732"/>
      <c r="NTG413" s="629"/>
      <c r="NTH413" s="499"/>
      <c r="NTI413" s="731"/>
      <c r="NTJ413" s="731"/>
      <c r="NTK413" s="731"/>
      <c r="NTL413" s="731"/>
      <c r="NTM413" s="732"/>
      <c r="NTN413" s="629"/>
      <c r="NTO413" s="499"/>
      <c r="NTP413" s="731"/>
      <c r="NTQ413" s="731"/>
      <c r="NTR413" s="731"/>
      <c r="NTS413" s="731"/>
      <c r="NTT413" s="732"/>
      <c r="NTU413" s="629"/>
      <c r="NTV413" s="499"/>
      <c r="NTW413" s="731"/>
      <c r="NTX413" s="731"/>
      <c r="NTY413" s="731"/>
      <c r="NTZ413" s="731"/>
      <c r="NUA413" s="732"/>
      <c r="NUB413" s="629"/>
      <c r="NUC413" s="499"/>
      <c r="NUD413" s="731"/>
      <c r="NUE413" s="731"/>
      <c r="NUF413" s="731"/>
      <c r="NUG413" s="731"/>
      <c r="NUH413" s="732"/>
      <c r="NUI413" s="629"/>
      <c r="NUJ413" s="499"/>
      <c r="NUK413" s="731"/>
      <c r="NUL413" s="731"/>
      <c r="NUM413" s="731"/>
      <c r="NUN413" s="731"/>
      <c r="NUO413" s="732"/>
      <c r="NUP413" s="629"/>
      <c r="NUQ413" s="499"/>
      <c r="NUR413" s="731"/>
      <c r="NUS413" s="731"/>
      <c r="NUT413" s="731"/>
      <c r="NUU413" s="731"/>
      <c r="NUV413" s="732"/>
      <c r="NUW413" s="629"/>
      <c r="NUX413" s="499"/>
      <c r="NUY413" s="731"/>
      <c r="NUZ413" s="731"/>
      <c r="NVA413" s="731"/>
      <c r="NVB413" s="731"/>
      <c r="NVC413" s="732"/>
      <c r="NVD413" s="629"/>
      <c r="NVE413" s="499"/>
      <c r="NVF413" s="731"/>
      <c r="NVG413" s="731"/>
      <c r="NVH413" s="731"/>
      <c r="NVI413" s="731"/>
      <c r="NVJ413" s="732"/>
      <c r="NVK413" s="629"/>
      <c r="NVL413" s="499"/>
      <c r="NVM413" s="731"/>
      <c r="NVN413" s="731"/>
      <c r="NVO413" s="731"/>
      <c r="NVP413" s="731"/>
      <c r="NVQ413" s="732"/>
      <c r="NVR413" s="629"/>
      <c r="NVS413" s="499"/>
      <c r="NVT413" s="731"/>
      <c r="NVU413" s="731"/>
      <c r="NVV413" s="731"/>
      <c r="NVW413" s="731"/>
      <c r="NVX413" s="732"/>
      <c r="NVY413" s="629"/>
      <c r="NVZ413" s="499"/>
      <c r="NWA413" s="731"/>
      <c r="NWB413" s="731"/>
      <c r="NWC413" s="731"/>
      <c r="NWD413" s="731"/>
      <c r="NWE413" s="732"/>
      <c r="NWF413" s="629"/>
      <c r="NWG413" s="499"/>
      <c r="NWH413" s="731"/>
      <c r="NWI413" s="731"/>
      <c r="NWJ413" s="731"/>
      <c r="NWK413" s="731"/>
      <c r="NWL413" s="732"/>
      <c r="NWM413" s="629"/>
      <c r="NWN413" s="499"/>
      <c r="NWO413" s="731"/>
      <c r="NWP413" s="731"/>
      <c r="NWQ413" s="731"/>
      <c r="NWR413" s="731"/>
      <c r="NWS413" s="732"/>
      <c r="NWT413" s="629"/>
      <c r="NWU413" s="499"/>
      <c r="NWV413" s="731"/>
      <c r="NWW413" s="731"/>
      <c r="NWX413" s="731"/>
      <c r="NWY413" s="731"/>
      <c r="NWZ413" s="732"/>
      <c r="NXA413" s="629"/>
      <c r="NXB413" s="499"/>
      <c r="NXC413" s="731"/>
      <c r="NXD413" s="731"/>
      <c r="NXE413" s="731"/>
      <c r="NXF413" s="731"/>
      <c r="NXG413" s="732"/>
      <c r="NXH413" s="629"/>
      <c r="NXI413" s="499"/>
      <c r="NXJ413" s="731"/>
      <c r="NXK413" s="731"/>
      <c r="NXL413" s="731"/>
      <c r="NXM413" s="731"/>
      <c r="NXN413" s="732"/>
      <c r="NXO413" s="629"/>
      <c r="NXP413" s="499"/>
      <c r="NXQ413" s="731"/>
      <c r="NXR413" s="731"/>
      <c r="NXS413" s="731"/>
      <c r="NXT413" s="731"/>
      <c r="NXU413" s="732"/>
      <c r="NXV413" s="629"/>
      <c r="NXW413" s="499"/>
      <c r="NXX413" s="731"/>
      <c r="NXY413" s="731"/>
      <c r="NXZ413" s="731"/>
      <c r="NYA413" s="731"/>
      <c r="NYB413" s="732"/>
      <c r="NYC413" s="629"/>
      <c r="NYD413" s="499"/>
      <c r="NYE413" s="731"/>
      <c r="NYF413" s="731"/>
      <c r="NYG413" s="731"/>
      <c r="NYH413" s="731"/>
      <c r="NYI413" s="732"/>
      <c r="NYJ413" s="629"/>
      <c r="NYK413" s="499"/>
      <c r="NYL413" s="731"/>
      <c r="NYM413" s="731"/>
      <c r="NYN413" s="731"/>
      <c r="NYO413" s="731"/>
      <c r="NYP413" s="732"/>
      <c r="NYQ413" s="629"/>
      <c r="NYR413" s="499"/>
      <c r="NYS413" s="731"/>
      <c r="NYT413" s="731"/>
      <c r="NYU413" s="731"/>
      <c r="NYV413" s="731"/>
      <c r="NYW413" s="732"/>
      <c r="NYX413" s="629"/>
      <c r="NYY413" s="499"/>
      <c r="NYZ413" s="731"/>
      <c r="NZA413" s="731"/>
      <c r="NZB413" s="731"/>
      <c r="NZC413" s="731"/>
      <c r="NZD413" s="732"/>
      <c r="NZE413" s="629"/>
      <c r="NZF413" s="499"/>
      <c r="NZG413" s="731"/>
      <c r="NZH413" s="731"/>
      <c r="NZI413" s="731"/>
      <c r="NZJ413" s="731"/>
      <c r="NZK413" s="732"/>
      <c r="NZL413" s="629"/>
      <c r="NZM413" s="499"/>
      <c r="NZN413" s="731"/>
      <c r="NZO413" s="731"/>
      <c r="NZP413" s="731"/>
      <c r="NZQ413" s="731"/>
      <c r="NZR413" s="732"/>
      <c r="NZS413" s="629"/>
      <c r="NZT413" s="499"/>
      <c r="NZU413" s="731"/>
      <c r="NZV413" s="731"/>
      <c r="NZW413" s="731"/>
      <c r="NZX413" s="731"/>
      <c r="NZY413" s="732"/>
      <c r="NZZ413" s="629"/>
      <c r="OAA413" s="499"/>
      <c r="OAB413" s="731"/>
      <c r="OAC413" s="731"/>
      <c r="OAD413" s="731"/>
      <c r="OAE413" s="731"/>
      <c r="OAF413" s="732"/>
      <c r="OAG413" s="629"/>
      <c r="OAH413" s="499"/>
      <c r="OAI413" s="731"/>
      <c r="OAJ413" s="731"/>
      <c r="OAK413" s="731"/>
      <c r="OAL413" s="731"/>
      <c r="OAM413" s="732"/>
      <c r="OAN413" s="629"/>
      <c r="OAO413" s="499"/>
      <c r="OAP413" s="731"/>
      <c r="OAQ413" s="731"/>
      <c r="OAR413" s="731"/>
      <c r="OAS413" s="731"/>
      <c r="OAT413" s="732"/>
      <c r="OAU413" s="629"/>
      <c r="OAV413" s="499"/>
      <c r="OAW413" s="731"/>
      <c r="OAX413" s="731"/>
      <c r="OAY413" s="731"/>
      <c r="OAZ413" s="731"/>
      <c r="OBA413" s="732"/>
      <c r="OBB413" s="629"/>
      <c r="OBC413" s="499"/>
      <c r="OBD413" s="731"/>
      <c r="OBE413" s="731"/>
      <c r="OBF413" s="731"/>
      <c r="OBG413" s="731"/>
      <c r="OBH413" s="732"/>
      <c r="OBI413" s="629"/>
      <c r="OBJ413" s="499"/>
      <c r="OBK413" s="731"/>
      <c r="OBL413" s="731"/>
      <c r="OBM413" s="731"/>
      <c r="OBN413" s="731"/>
      <c r="OBO413" s="732"/>
      <c r="OBP413" s="629"/>
      <c r="OBQ413" s="499"/>
      <c r="OBR413" s="731"/>
      <c r="OBS413" s="731"/>
      <c r="OBT413" s="731"/>
      <c r="OBU413" s="731"/>
      <c r="OBV413" s="732"/>
      <c r="OBW413" s="629"/>
      <c r="OBX413" s="499"/>
      <c r="OBY413" s="731"/>
      <c r="OBZ413" s="731"/>
      <c r="OCA413" s="731"/>
      <c r="OCB413" s="731"/>
      <c r="OCC413" s="732"/>
      <c r="OCD413" s="629"/>
      <c r="OCE413" s="499"/>
      <c r="OCF413" s="731"/>
      <c r="OCG413" s="731"/>
      <c r="OCH413" s="731"/>
      <c r="OCI413" s="731"/>
      <c r="OCJ413" s="732"/>
      <c r="OCK413" s="629"/>
      <c r="OCL413" s="499"/>
      <c r="OCM413" s="731"/>
      <c r="OCN413" s="731"/>
      <c r="OCO413" s="731"/>
      <c r="OCP413" s="731"/>
      <c r="OCQ413" s="732"/>
      <c r="OCR413" s="629"/>
      <c r="OCS413" s="499"/>
      <c r="OCT413" s="731"/>
      <c r="OCU413" s="731"/>
      <c r="OCV413" s="731"/>
      <c r="OCW413" s="731"/>
      <c r="OCX413" s="732"/>
      <c r="OCY413" s="629"/>
      <c r="OCZ413" s="499"/>
      <c r="ODA413" s="731"/>
      <c r="ODB413" s="731"/>
      <c r="ODC413" s="731"/>
      <c r="ODD413" s="731"/>
      <c r="ODE413" s="732"/>
      <c r="ODF413" s="629"/>
      <c r="ODG413" s="499"/>
      <c r="ODH413" s="731"/>
      <c r="ODI413" s="731"/>
      <c r="ODJ413" s="731"/>
      <c r="ODK413" s="731"/>
      <c r="ODL413" s="732"/>
      <c r="ODM413" s="629"/>
      <c r="ODN413" s="499"/>
      <c r="ODO413" s="731"/>
      <c r="ODP413" s="731"/>
      <c r="ODQ413" s="731"/>
      <c r="ODR413" s="731"/>
      <c r="ODS413" s="732"/>
      <c r="ODT413" s="629"/>
      <c r="ODU413" s="499"/>
      <c r="ODV413" s="731"/>
      <c r="ODW413" s="731"/>
      <c r="ODX413" s="731"/>
      <c r="ODY413" s="731"/>
      <c r="ODZ413" s="732"/>
      <c r="OEA413" s="629"/>
      <c r="OEB413" s="499"/>
      <c r="OEC413" s="731"/>
      <c r="OED413" s="731"/>
      <c r="OEE413" s="731"/>
      <c r="OEF413" s="731"/>
      <c r="OEG413" s="732"/>
      <c r="OEH413" s="629"/>
      <c r="OEI413" s="499"/>
      <c r="OEJ413" s="731"/>
      <c r="OEK413" s="731"/>
      <c r="OEL413" s="731"/>
      <c r="OEM413" s="731"/>
      <c r="OEN413" s="732"/>
      <c r="OEO413" s="629"/>
      <c r="OEP413" s="499"/>
      <c r="OEQ413" s="731"/>
      <c r="OER413" s="731"/>
      <c r="OES413" s="731"/>
      <c r="OET413" s="731"/>
      <c r="OEU413" s="732"/>
      <c r="OEV413" s="629"/>
      <c r="OEW413" s="499"/>
      <c r="OEX413" s="731"/>
      <c r="OEY413" s="731"/>
      <c r="OEZ413" s="731"/>
      <c r="OFA413" s="731"/>
      <c r="OFB413" s="732"/>
      <c r="OFC413" s="629"/>
      <c r="OFD413" s="499"/>
      <c r="OFE413" s="731"/>
      <c r="OFF413" s="731"/>
      <c r="OFG413" s="731"/>
      <c r="OFH413" s="731"/>
      <c r="OFI413" s="732"/>
      <c r="OFJ413" s="629"/>
      <c r="OFK413" s="499"/>
      <c r="OFL413" s="731"/>
      <c r="OFM413" s="731"/>
      <c r="OFN413" s="731"/>
      <c r="OFO413" s="731"/>
      <c r="OFP413" s="732"/>
      <c r="OFQ413" s="629"/>
      <c r="OFR413" s="499"/>
      <c r="OFS413" s="731"/>
      <c r="OFT413" s="731"/>
      <c r="OFU413" s="731"/>
      <c r="OFV413" s="731"/>
      <c r="OFW413" s="732"/>
      <c r="OFX413" s="629"/>
      <c r="OFY413" s="499"/>
      <c r="OFZ413" s="731"/>
      <c r="OGA413" s="731"/>
      <c r="OGB413" s="731"/>
      <c r="OGC413" s="731"/>
      <c r="OGD413" s="732"/>
      <c r="OGE413" s="629"/>
      <c r="OGF413" s="499"/>
      <c r="OGG413" s="731"/>
      <c r="OGH413" s="731"/>
      <c r="OGI413" s="731"/>
      <c r="OGJ413" s="731"/>
      <c r="OGK413" s="732"/>
      <c r="OGL413" s="629"/>
      <c r="OGM413" s="499"/>
      <c r="OGN413" s="731"/>
      <c r="OGO413" s="731"/>
      <c r="OGP413" s="731"/>
      <c r="OGQ413" s="731"/>
      <c r="OGR413" s="732"/>
      <c r="OGS413" s="629"/>
      <c r="OGT413" s="499"/>
      <c r="OGU413" s="731"/>
      <c r="OGV413" s="731"/>
      <c r="OGW413" s="731"/>
      <c r="OGX413" s="731"/>
      <c r="OGY413" s="732"/>
      <c r="OGZ413" s="629"/>
      <c r="OHA413" s="499"/>
      <c r="OHB413" s="731"/>
      <c r="OHC413" s="731"/>
      <c r="OHD413" s="731"/>
      <c r="OHE413" s="731"/>
      <c r="OHF413" s="732"/>
      <c r="OHG413" s="629"/>
      <c r="OHH413" s="499"/>
      <c r="OHI413" s="731"/>
      <c r="OHJ413" s="731"/>
      <c r="OHK413" s="731"/>
      <c r="OHL413" s="731"/>
      <c r="OHM413" s="732"/>
      <c r="OHN413" s="629"/>
      <c r="OHO413" s="499"/>
      <c r="OHP413" s="731"/>
      <c r="OHQ413" s="731"/>
      <c r="OHR413" s="731"/>
      <c r="OHS413" s="731"/>
      <c r="OHT413" s="732"/>
      <c r="OHU413" s="629"/>
      <c r="OHV413" s="499"/>
      <c r="OHW413" s="731"/>
      <c r="OHX413" s="731"/>
      <c r="OHY413" s="731"/>
      <c r="OHZ413" s="731"/>
      <c r="OIA413" s="732"/>
      <c r="OIB413" s="629"/>
      <c r="OIC413" s="499"/>
      <c r="OID413" s="731"/>
      <c r="OIE413" s="731"/>
      <c r="OIF413" s="731"/>
      <c r="OIG413" s="731"/>
      <c r="OIH413" s="732"/>
      <c r="OII413" s="629"/>
      <c r="OIJ413" s="499"/>
      <c r="OIK413" s="731"/>
      <c r="OIL413" s="731"/>
      <c r="OIM413" s="731"/>
      <c r="OIN413" s="731"/>
      <c r="OIO413" s="732"/>
      <c r="OIP413" s="629"/>
      <c r="OIQ413" s="499"/>
      <c r="OIR413" s="731"/>
      <c r="OIS413" s="731"/>
      <c r="OIT413" s="731"/>
      <c r="OIU413" s="731"/>
      <c r="OIV413" s="732"/>
      <c r="OIW413" s="629"/>
      <c r="OIX413" s="499"/>
      <c r="OIY413" s="731"/>
      <c r="OIZ413" s="731"/>
      <c r="OJA413" s="731"/>
      <c r="OJB413" s="731"/>
      <c r="OJC413" s="732"/>
      <c r="OJD413" s="629"/>
      <c r="OJE413" s="499"/>
      <c r="OJF413" s="731"/>
      <c r="OJG413" s="731"/>
      <c r="OJH413" s="731"/>
      <c r="OJI413" s="731"/>
      <c r="OJJ413" s="732"/>
      <c r="OJK413" s="629"/>
      <c r="OJL413" s="499"/>
      <c r="OJM413" s="731"/>
      <c r="OJN413" s="731"/>
      <c r="OJO413" s="731"/>
      <c r="OJP413" s="731"/>
      <c r="OJQ413" s="732"/>
      <c r="OJR413" s="629"/>
      <c r="OJS413" s="499"/>
      <c r="OJT413" s="731"/>
      <c r="OJU413" s="731"/>
      <c r="OJV413" s="731"/>
      <c r="OJW413" s="731"/>
      <c r="OJX413" s="732"/>
      <c r="OJY413" s="629"/>
      <c r="OJZ413" s="499"/>
      <c r="OKA413" s="731"/>
      <c r="OKB413" s="731"/>
      <c r="OKC413" s="731"/>
      <c r="OKD413" s="731"/>
      <c r="OKE413" s="732"/>
      <c r="OKF413" s="629"/>
      <c r="OKG413" s="499"/>
      <c r="OKH413" s="731"/>
      <c r="OKI413" s="731"/>
      <c r="OKJ413" s="731"/>
      <c r="OKK413" s="731"/>
      <c r="OKL413" s="732"/>
      <c r="OKM413" s="629"/>
      <c r="OKN413" s="499"/>
      <c r="OKO413" s="731"/>
      <c r="OKP413" s="731"/>
      <c r="OKQ413" s="731"/>
      <c r="OKR413" s="731"/>
      <c r="OKS413" s="732"/>
      <c r="OKT413" s="629"/>
      <c r="OKU413" s="499"/>
      <c r="OKV413" s="731"/>
      <c r="OKW413" s="731"/>
      <c r="OKX413" s="731"/>
      <c r="OKY413" s="731"/>
      <c r="OKZ413" s="732"/>
      <c r="OLA413" s="629"/>
      <c r="OLB413" s="499"/>
      <c r="OLC413" s="731"/>
      <c r="OLD413" s="731"/>
      <c r="OLE413" s="731"/>
      <c r="OLF413" s="731"/>
      <c r="OLG413" s="732"/>
      <c r="OLH413" s="629"/>
      <c r="OLI413" s="499"/>
      <c r="OLJ413" s="731"/>
      <c r="OLK413" s="731"/>
      <c r="OLL413" s="731"/>
      <c r="OLM413" s="731"/>
      <c r="OLN413" s="732"/>
      <c r="OLO413" s="629"/>
      <c r="OLP413" s="499"/>
      <c r="OLQ413" s="731"/>
      <c r="OLR413" s="731"/>
      <c r="OLS413" s="731"/>
      <c r="OLT413" s="731"/>
      <c r="OLU413" s="732"/>
      <c r="OLV413" s="629"/>
      <c r="OLW413" s="499"/>
      <c r="OLX413" s="731"/>
      <c r="OLY413" s="731"/>
      <c r="OLZ413" s="731"/>
      <c r="OMA413" s="731"/>
      <c r="OMB413" s="732"/>
      <c r="OMC413" s="629"/>
      <c r="OMD413" s="499"/>
      <c r="OME413" s="731"/>
      <c r="OMF413" s="731"/>
      <c r="OMG413" s="731"/>
      <c r="OMH413" s="731"/>
      <c r="OMI413" s="732"/>
      <c r="OMJ413" s="629"/>
      <c r="OMK413" s="499"/>
      <c r="OML413" s="731"/>
      <c r="OMM413" s="731"/>
      <c r="OMN413" s="731"/>
      <c r="OMO413" s="731"/>
      <c r="OMP413" s="732"/>
      <c r="OMQ413" s="629"/>
      <c r="OMR413" s="499"/>
      <c r="OMS413" s="731"/>
      <c r="OMT413" s="731"/>
      <c r="OMU413" s="731"/>
      <c r="OMV413" s="731"/>
      <c r="OMW413" s="732"/>
      <c r="OMX413" s="629"/>
      <c r="OMY413" s="499"/>
      <c r="OMZ413" s="731"/>
      <c r="ONA413" s="731"/>
      <c r="ONB413" s="731"/>
      <c r="ONC413" s="731"/>
      <c r="OND413" s="732"/>
      <c r="ONE413" s="629"/>
      <c r="ONF413" s="499"/>
      <c r="ONG413" s="731"/>
      <c r="ONH413" s="731"/>
      <c r="ONI413" s="731"/>
      <c r="ONJ413" s="731"/>
      <c r="ONK413" s="732"/>
      <c r="ONL413" s="629"/>
      <c r="ONM413" s="499"/>
      <c r="ONN413" s="731"/>
      <c r="ONO413" s="731"/>
      <c r="ONP413" s="731"/>
      <c r="ONQ413" s="731"/>
      <c r="ONR413" s="732"/>
      <c r="ONS413" s="629"/>
      <c r="ONT413" s="499"/>
      <c r="ONU413" s="731"/>
      <c r="ONV413" s="731"/>
      <c r="ONW413" s="731"/>
      <c r="ONX413" s="731"/>
      <c r="ONY413" s="732"/>
      <c r="ONZ413" s="629"/>
      <c r="OOA413" s="499"/>
      <c r="OOB413" s="731"/>
      <c r="OOC413" s="731"/>
      <c r="OOD413" s="731"/>
      <c r="OOE413" s="731"/>
      <c r="OOF413" s="732"/>
      <c r="OOG413" s="629"/>
      <c r="OOH413" s="499"/>
      <c r="OOI413" s="731"/>
      <c r="OOJ413" s="731"/>
      <c r="OOK413" s="731"/>
      <c r="OOL413" s="731"/>
      <c r="OOM413" s="732"/>
      <c r="OON413" s="629"/>
      <c r="OOO413" s="499"/>
      <c r="OOP413" s="731"/>
      <c r="OOQ413" s="731"/>
      <c r="OOR413" s="731"/>
      <c r="OOS413" s="731"/>
      <c r="OOT413" s="732"/>
      <c r="OOU413" s="629"/>
      <c r="OOV413" s="499"/>
      <c r="OOW413" s="731"/>
      <c r="OOX413" s="731"/>
      <c r="OOY413" s="731"/>
      <c r="OOZ413" s="731"/>
      <c r="OPA413" s="732"/>
      <c r="OPB413" s="629"/>
      <c r="OPC413" s="499"/>
      <c r="OPD413" s="731"/>
      <c r="OPE413" s="731"/>
      <c r="OPF413" s="731"/>
      <c r="OPG413" s="731"/>
      <c r="OPH413" s="732"/>
      <c r="OPI413" s="629"/>
      <c r="OPJ413" s="499"/>
      <c r="OPK413" s="731"/>
      <c r="OPL413" s="731"/>
      <c r="OPM413" s="731"/>
      <c r="OPN413" s="731"/>
      <c r="OPO413" s="732"/>
      <c r="OPP413" s="629"/>
      <c r="OPQ413" s="499"/>
      <c r="OPR413" s="731"/>
      <c r="OPS413" s="731"/>
      <c r="OPT413" s="731"/>
      <c r="OPU413" s="731"/>
      <c r="OPV413" s="732"/>
      <c r="OPW413" s="629"/>
      <c r="OPX413" s="499"/>
      <c r="OPY413" s="731"/>
      <c r="OPZ413" s="731"/>
      <c r="OQA413" s="731"/>
      <c r="OQB413" s="731"/>
      <c r="OQC413" s="732"/>
      <c r="OQD413" s="629"/>
      <c r="OQE413" s="499"/>
      <c r="OQF413" s="731"/>
      <c r="OQG413" s="731"/>
      <c r="OQH413" s="731"/>
      <c r="OQI413" s="731"/>
      <c r="OQJ413" s="732"/>
      <c r="OQK413" s="629"/>
      <c r="OQL413" s="499"/>
      <c r="OQM413" s="731"/>
      <c r="OQN413" s="731"/>
      <c r="OQO413" s="731"/>
      <c r="OQP413" s="731"/>
      <c r="OQQ413" s="732"/>
      <c r="OQR413" s="629"/>
      <c r="OQS413" s="499"/>
      <c r="OQT413" s="731"/>
      <c r="OQU413" s="731"/>
      <c r="OQV413" s="731"/>
      <c r="OQW413" s="731"/>
      <c r="OQX413" s="732"/>
      <c r="OQY413" s="629"/>
      <c r="OQZ413" s="499"/>
      <c r="ORA413" s="731"/>
      <c r="ORB413" s="731"/>
      <c r="ORC413" s="731"/>
      <c r="ORD413" s="731"/>
      <c r="ORE413" s="732"/>
      <c r="ORF413" s="629"/>
      <c r="ORG413" s="499"/>
      <c r="ORH413" s="731"/>
      <c r="ORI413" s="731"/>
      <c r="ORJ413" s="731"/>
      <c r="ORK413" s="731"/>
      <c r="ORL413" s="732"/>
      <c r="ORM413" s="629"/>
      <c r="ORN413" s="499"/>
      <c r="ORO413" s="731"/>
      <c r="ORP413" s="731"/>
      <c r="ORQ413" s="731"/>
      <c r="ORR413" s="731"/>
      <c r="ORS413" s="732"/>
      <c r="ORT413" s="629"/>
      <c r="ORU413" s="499"/>
      <c r="ORV413" s="731"/>
      <c r="ORW413" s="731"/>
      <c r="ORX413" s="731"/>
      <c r="ORY413" s="731"/>
      <c r="ORZ413" s="732"/>
      <c r="OSA413" s="629"/>
      <c r="OSB413" s="499"/>
      <c r="OSC413" s="731"/>
      <c r="OSD413" s="731"/>
      <c r="OSE413" s="731"/>
      <c r="OSF413" s="731"/>
      <c r="OSG413" s="732"/>
      <c r="OSH413" s="629"/>
      <c r="OSI413" s="499"/>
      <c r="OSJ413" s="731"/>
      <c r="OSK413" s="731"/>
      <c r="OSL413" s="731"/>
      <c r="OSM413" s="731"/>
      <c r="OSN413" s="732"/>
      <c r="OSO413" s="629"/>
      <c r="OSP413" s="499"/>
      <c r="OSQ413" s="731"/>
      <c r="OSR413" s="731"/>
      <c r="OSS413" s="731"/>
      <c r="OST413" s="731"/>
      <c r="OSU413" s="732"/>
      <c r="OSV413" s="629"/>
      <c r="OSW413" s="499"/>
      <c r="OSX413" s="731"/>
      <c r="OSY413" s="731"/>
      <c r="OSZ413" s="731"/>
      <c r="OTA413" s="731"/>
      <c r="OTB413" s="732"/>
      <c r="OTC413" s="629"/>
      <c r="OTD413" s="499"/>
      <c r="OTE413" s="731"/>
      <c r="OTF413" s="731"/>
      <c r="OTG413" s="731"/>
      <c r="OTH413" s="731"/>
      <c r="OTI413" s="732"/>
      <c r="OTJ413" s="629"/>
      <c r="OTK413" s="499"/>
      <c r="OTL413" s="731"/>
      <c r="OTM413" s="731"/>
      <c r="OTN413" s="731"/>
      <c r="OTO413" s="731"/>
      <c r="OTP413" s="732"/>
      <c r="OTQ413" s="629"/>
      <c r="OTR413" s="499"/>
      <c r="OTS413" s="731"/>
      <c r="OTT413" s="731"/>
      <c r="OTU413" s="731"/>
      <c r="OTV413" s="731"/>
      <c r="OTW413" s="732"/>
      <c r="OTX413" s="629"/>
      <c r="OTY413" s="499"/>
      <c r="OTZ413" s="731"/>
      <c r="OUA413" s="731"/>
      <c r="OUB413" s="731"/>
      <c r="OUC413" s="731"/>
      <c r="OUD413" s="732"/>
      <c r="OUE413" s="629"/>
      <c r="OUF413" s="499"/>
      <c r="OUG413" s="731"/>
      <c r="OUH413" s="731"/>
      <c r="OUI413" s="731"/>
      <c r="OUJ413" s="731"/>
      <c r="OUK413" s="732"/>
      <c r="OUL413" s="629"/>
      <c r="OUM413" s="499"/>
      <c r="OUN413" s="731"/>
      <c r="OUO413" s="731"/>
      <c r="OUP413" s="731"/>
      <c r="OUQ413" s="731"/>
      <c r="OUR413" s="732"/>
      <c r="OUS413" s="629"/>
      <c r="OUT413" s="499"/>
      <c r="OUU413" s="731"/>
      <c r="OUV413" s="731"/>
      <c r="OUW413" s="731"/>
      <c r="OUX413" s="731"/>
      <c r="OUY413" s="732"/>
      <c r="OUZ413" s="629"/>
      <c r="OVA413" s="499"/>
      <c r="OVB413" s="731"/>
      <c r="OVC413" s="731"/>
      <c r="OVD413" s="731"/>
      <c r="OVE413" s="731"/>
      <c r="OVF413" s="732"/>
      <c r="OVG413" s="629"/>
      <c r="OVH413" s="499"/>
      <c r="OVI413" s="731"/>
      <c r="OVJ413" s="731"/>
      <c r="OVK413" s="731"/>
      <c r="OVL413" s="731"/>
      <c r="OVM413" s="732"/>
      <c r="OVN413" s="629"/>
      <c r="OVO413" s="499"/>
      <c r="OVP413" s="731"/>
      <c r="OVQ413" s="731"/>
      <c r="OVR413" s="731"/>
      <c r="OVS413" s="731"/>
      <c r="OVT413" s="732"/>
      <c r="OVU413" s="629"/>
      <c r="OVV413" s="499"/>
      <c r="OVW413" s="731"/>
      <c r="OVX413" s="731"/>
      <c r="OVY413" s="731"/>
      <c r="OVZ413" s="731"/>
      <c r="OWA413" s="732"/>
      <c r="OWB413" s="629"/>
      <c r="OWC413" s="499"/>
      <c r="OWD413" s="731"/>
      <c r="OWE413" s="731"/>
      <c r="OWF413" s="731"/>
      <c r="OWG413" s="731"/>
      <c r="OWH413" s="732"/>
      <c r="OWI413" s="629"/>
      <c r="OWJ413" s="499"/>
      <c r="OWK413" s="731"/>
      <c r="OWL413" s="731"/>
      <c r="OWM413" s="731"/>
      <c r="OWN413" s="731"/>
      <c r="OWO413" s="732"/>
      <c r="OWP413" s="629"/>
      <c r="OWQ413" s="499"/>
      <c r="OWR413" s="731"/>
      <c r="OWS413" s="731"/>
      <c r="OWT413" s="731"/>
      <c r="OWU413" s="731"/>
      <c r="OWV413" s="732"/>
      <c r="OWW413" s="629"/>
      <c r="OWX413" s="499"/>
      <c r="OWY413" s="731"/>
      <c r="OWZ413" s="731"/>
      <c r="OXA413" s="731"/>
      <c r="OXB413" s="731"/>
      <c r="OXC413" s="732"/>
      <c r="OXD413" s="629"/>
      <c r="OXE413" s="499"/>
      <c r="OXF413" s="731"/>
      <c r="OXG413" s="731"/>
      <c r="OXH413" s="731"/>
      <c r="OXI413" s="731"/>
      <c r="OXJ413" s="732"/>
      <c r="OXK413" s="629"/>
      <c r="OXL413" s="499"/>
      <c r="OXM413" s="731"/>
      <c r="OXN413" s="731"/>
      <c r="OXO413" s="731"/>
      <c r="OXP413" s="731"/>
      <c r="OXQ413" s="732"/>
      <c r="OXR413" s="629"/>
      <c r="OXS413" s="499"/>
      <c r="OXT413" s="731"/>
      <c r="OXU413" s="731"/>
      <c r="OXV413" s="731"/>
      <c r="OXW413" s="731"/>
      <c r="OXX413" s="732"/>
      <c r="OXY413" s="629"/>
      <c r="OXZ413" s="499"/>
      <c r="OYA413" s="731"/>
      <c r="OYB413" s="731"/>
      <c r="OYC413" s="731"/>
      <c r="OYD413" s="731"/>
      <c r="OYE413" s="732"/>
      <c r="OYF413" s="629"/>
      <c r="OYG413" s="499"/>
      <c r="OYH413" s="731"/>
      <c r="OYI413" s="731"/>
      <c r="OYJ413" s="731"/>
      <c r="OYK413" s="731"/>
      <c r="OYL413" s="732"/>
      <c r="OYM413" s="629"/>
      <c r="OYN413" s="499"/>
      <c r="OYO413" s="731"/>
      <c r="OYP413" s="731"/>
      <c r="OYQ413" s="731"/>
      <c r="OYR413" s="731"/>
      <c r="OYS413" s="732"/>
      <c r="OYT413" s="629"/>
      <c r="OYU413" s="499"/>
      <c r="OYV413" s="731"/>
      <c r="OYW413" s="731"/>
      <c r="OYX413" s="731"/>
      <c r="OYY413" s="731"/>
      <c r="OYZ413" s="732"/>
      <c r="OZA413" s="629"/>
      <c r="OZB413" s="499"/>
      <c r="OZC413" s="731"/>
      <c r="OZD413" s="731"/>
      <c r="OZE413" s="731"/>
      <c r="OZF413" s="731"/>
      <c r="OZG413" s="732"/>
      <c r="OZH413" s="629"/>
      <c r="OZI413" s="499"/>
      <c r="OZJ413" s="731"/>
      <c r="OZK413" s="731"/>
      <c r="OZL413" s="731"/>
      <c r="OZM413" s="731"/>
      <c r="OZN413" s="732"/>
      <c r="OZO413" s="629"/>
      <c r="OZP413" s="499"/>
      <c r="OZQ413" s="731"/>
      <c r="OZR413" s="731"/>
      <c r="OZS413" s="731"/>
      <c r="OZT413" s="731"/>
      <c r="OZU413" s="732"/>
      <c r="OZV413" s="629"/>
      <c r="OZW413" s="499"/>
      <c r="OZX413" s="731"/>
      <c r="OZY413" s="731"/>
      <c r="OZZ413" s="731"/>
      <c r="PAA413" s="731"/>
      <c r="PAB413" s="732"/>
      <c r="PAC413" s="629"/>
      <c r="PAD413" s="499"/>
      <c r="PAE413" s="731"/>
      <c r="PAF413" s="731"/>
      <c r="PAG413" s="731"/>
      <c r="PAH413" s="731"/>
      <c r="PAI413" s="732"/>
      <c r="PAJ413" s="629"/>
      <c r="PAK413" s="499"/>
      <c r="PAL413" s="731"/>
      <c r="PAM413" s="731"/>
      <c r="PAN413" s="731"/>
      <c r="PAO413" s="731"/>
      <c r="PAP413" s="732"/>
      <c r="PAQ413" s="629"/>
      <c r="PAR413" s="499"/>
      <c r="PAS413" s="731"/>
      <c r="PAT413" s="731"/>
      <c r="PAU413" s="731"/>
      <c r="PAV413" s="731"/>
      <c r="PAW413" s="732"/>
      <c r="PAX413" s="629"/>
      <c r="PAY413" s="499"/>
      <c r="PAZ413" s="731"/>
      <c r="PBA413" s="731"/>
      <c r="PBB413" s="731"/>
      <c r="PBC413" s="731"/>
      <c r="PBD413" s="732"/>
      <c r="PBE413" s="629"/>
      <c r="PBF413" s="499"/>
      <c r="PBG413" s="731"/>
      <c r="PBH413" s="731"/>
      <c r="PBI413" s="731"/>
      <c r="PBJ413" s="731"/>
      <c r="PBK413" s="732"/>
      <c r="PBL413" s="629"/>
      <c r="PBM413" s="499"/>
      <c r="PBN413" s="731"/>
      <c r="PBO413" s="731"/>
      <c r="PBP413" s="731"/>
      <c r="PBQ413" s="731"/>
      <c r="PBR413" s="732"/>
      <c r="PBS413" s="629"/>
      <c r="PBT413" s="499"/>
      <c r="PBU413" s="731"/>
      <c r="PBV413" s="731"/>
      <c r="PBW413" s="731"/>
      <c r="PBX413" s="731"/>
      <c r="PBY413" s="732"/>
      <c r="PBZ413" s="629"/>
      <c r="PCA413" s="499"/>
      <c r="PCB413" s="731"/>
      <c r="PCC413" s="731"/>
      <c r="PCD413" s="731"/>
      <c r="PCE413" s="731"/>
      <c r="PCF413" s="732"/>
      <c r="PCG413" s="629"/>
      <c r="PCH413" s="499"/>
      <c r="PCI413" s="731"/>
      <c r="PCJ413" s="731"/>
      <c r="PCK413" s="731"/>
      <c r="PCL413" s="731"/>
      <c r="PCM413" s="732"/>
      <c r="PCN413" s="629"/>
      <c r="PCO413" s="499"/>
      <c r="PCP413" s="731"/>
      <c r="PCQ413" s="731"/>
      <c r="PCR413" s="731"/>
      <c r="PCS413" s="731"/>
      <c r="PCT413" s="732"/>
      <c r="PCU413" s="629"/>
      <c r="PCV413" s="499"/>
      <c r="PCW413" s="731"/>
      <c r="PCX413" s="731"/>
      <c r="PCY413" s="731"/>
      <c r="PCZ413" s="731"/>
      <c r="PDA413" s="732"/>
      <c r="PDB413" s="629"/>
      <c r="PDC413" s="499"/>
      <c r="PDD413" s="731"/>
      <c r="PDE413" s="731"/>
      <c r="PDF413" s="731"/>
      <c r="PDG413" s="731"/>
      <c r="PDH413" s="732"/>
      <c r="PDI413" s="629"/>
      <c r="PDJ413" s="499"/>
      <c r="PDK413" s="731"/>
      <c r="PDL413" s="731"/>
      <c r="PDM413" s="731"/>
      <c r="PDN413" s="731"/>
      <c r="PDO413" s="732"/>
      <c r="PDP413" s="629"/>
      <c r="PDQ413" s="499"/>
      <c r="PDR413" s="731"/>
      <c r="PDS413" s="731"/>
      <c r="PDT413" s="731"/>
      <c r="PDU413" s="731"/>
      <c r="PDV413" s="732"/>
      <c r="PDW413" s="629"/>
      <c r="PDX413" s="499"/>
      <c r="PDY413" s="731"/>
      <c r="PDZ413" s="731"/>
      <c r="PEA413" s="731"/>
      <c r="PEB413" s="731"/>
      <c r="PEC413" s="732"/>
      <c r="PED413" s="629"/>
      <c r="PEE413" s="499"/>
      <c r="PEF413" s="731"/>
      <c r="PEG413" s="731"/>
      <c r="PEH413" s="731"/>
      <c r="PEI413" s="731"/>
      <c r="PEJ413" s="732"/>
      <c r="PEK413" s="629"/>
      <c r="PEL413" s="499"/>
      <c r="PEM413" s="731"/>
      <c r="PEN413" s="731"/>
      <c r="PEO413" s="731"/>
      <c r="PEP413" s="731"/>
      <c r="PEQ413" s="732"/>
      <c r="PER413" s="629"/>
      <c r="PES413" s="499"/>
      <c r="PET413" s="731"/>
      <c r="PEU413" s="731"/>
      <c r="PEV413" s="731"/>
      <c r="PEW413" s="731"/>
      <c r="PEX413" s="732"/>
      <c r="PEY413" s="629"/>
      <c r="PEZ413" s="499"/>
      <c r="PFA413" s="731"/>
      <c r="PFB413" s="731"/>
      <c r="PFC413" s="731"/>
      <c r="PFD413" s="731"/>
      <c r="PFE413" s="732"/>
      <c r="PFF413" s="629"/>
      <c r="PFG413" s="499"/>
      <c r="PFH413" s="731"/>
      <c r="PFI413" s="731"/>
      <c r="PFJ413" s="731"/>
      <c r="PFK413" s="731"/>
      <c r="PFL413" s="732"/>
      <c r="PFM413" s="629"/>
      <c r="PFN413" s="499"/>
      <c r="PFO413" s="731"/>
      <c r="PFP413" s="731"/>
      <c r="PFQ413" s="731"/>
      <c r="PFR413" s="731"/>
      <c r="PFS413" s="732"/>
      <c r="PFT413" s="629"/>
      <c r="PFU413" s="499"/>
      <c r="PFV413" s="731"/>
      <c r="PFW413" s="731"/>
      <c r="PFX413" s="731"/>
      <c r="PFY413" s="731"/>
      <c r="PFZ413" s="732"/>
      <c r="PGA413" s="629"/>
      <c r="PGB413" s="499"/>
      <c r="PGC413" s="731"/>
      <c r="PGD413" s="731"/>
      <c r="PGE413" s="731"/>
      <c r="PGF413" s="731"/>
      <c r="PGG413" s="732"/>
      <c r="PGH413" s="629"/>
      <c r="PGI413" s="499"/>
      <c r="PGJ413" s="731"/>
      <c r="PGK413" s="731"/>
      <c r="PGL413" s="731"/>
      <c r="PGM413" s="731"/>
      <c r="PGN413" s="732"/>
      <c r="PGO413" s="629"/>
      <c r="PGP413" s="499"/>
      <c r="PGQ413" s="731"/>
      <c r="PGR413" s="731"/>
      <c r="PGS413" s="731"/>
      <c r="PGT413" s="731"/>
      <c r="PGU413" s="732"/>
      <c r="PGV413" s="629"/>
      <c r="PGW413" s="499"/>
      <c r="PGX413" s="731"/>
      <c r="PGY413" s="731"/>
      <c r="PGZ413" s="731"/>
      <c r="PHA413" s="731"/>
      <c r="PHB413" s="732"/>
      <c r="PHC413" s="629"/>
      <c r="PHD413" s="499"/>
      <c r="PHE413" s="731"/>
      <c r="PHF413" s="731"/>
      <c r="PHG413" s="731"/>
      <c r="PHH413" s="731"/>
      <c r="PHI413" s="732"/>
      <c r="PHJ413" s="629"/>
      <c r="PHK413" s="499"/>
      <c r="PHL413" s="731"/>
      <c r="PHM413" s="731"/>
      <c r="PHN413" s="731"/>
      <c r="PHO413" s="731"/>
      <c r="PHP413" s="732"/>
      <c r="PHQ413" s="629"/>
      <c r="PHR413" s="499"/>
      <c r="PHS413" s="731"/>
      <c r="PHT413" s="731"/>
      <c r="PHU413" s="731"/>
      <c r="PHV413" s="731"/>
      <c r="PHW413" s="732"/>
      <c r="PHX413" s="629"/>
      <c r="PHY413" s="499"/>
      <c r="PHZ413" s="731"/>
      <c r="PIA413" s="731"/>
      <c r="PIB413" s="731"/>
      <c r="PIC413" s="731"/>
      <c r="PID413" s="732"/>
      <c r="PIE413" s="629"/>
      <c r="PIF413" s="499"/>
      <c r="PIG413" s="731"/>
      <c r="PIH413" s="731"/>
      <c r="PII413" s="731"/>
      <c r="PIJ413" s="731"/>
      <c r="PIK413" s="732"/>
      <c r="PIL413" s="629"/>
      <c r="PIM413" s="499"/>
      <c r="PIN413" s="731"/>
      <c r="PIO413" s="731"/>
      <c r="PIP413" s="731"/>
      <c r="PIQ413" s="731"/>
      <c r="PIR413" s="732"/>
      <c r="PIS413" s="629"/>
      <c r="PIT413" s="499"/>
      <c r="PIU413" s="731"/>
      <c r="PIV413" s="731"/>
      <c r="PIW413" s="731"/>
      <c r="PIX413" s="731"/>
      <c r="PIY413" s="732"/>
      <c r="PIZ413" s="629"/>
      <c r="PJA413" s="499"/>
      <c r="PJB413" s="731"/>
      <c r="PJC413" s="731"/>
      <c r="PJD413" s="731"/>
      <c r="PJE413" s="731"/>
      <c r="PJF413" s="732"/>
      <c r="PJG413" s="629"/>
      <c r="PJH413" s="499"/>
      <c r="PJI413" s="731"/>
      <c r="PJJ413" s="731"/>
      <c r="PJK413" s="731"/>
      <c r="PJL413" s="731"/>
      <c r="PJM413" s="732"/>
      <c r="PJN413" s="629"/>
      <c r="PJO413" s="499"/>
      <c r="PJP413" s="731"/>
      <c r="PJQ413" s="731"/>
      <c r="PJR413" s="731"/>
      <c r="PJS413" s="731"/>
      <c r="PJT413" s="732"/>
      <c r="PJU413" s="629"/>
      <c r="PJV413" s="499"/>
      <c r="PJW413" s="731"/>
      <c r="PJX413" s="731"/>
      <c r="PJY413" s="731"/>
      <c r="PJZ413" s="731"/>
      <c r="PKA413" s="732"/>
      <c r="PKB413" s="629"/>
      <c r="PKC413" s="499"/>
      <c r="PKD413" s="731"/>
      <c r="PKE413" s="731"/>
      <c r="PKF413" s="731"/>
      <c r="PKG413" s="731"/>
      <c r="PKH413" s="732"/>
      <c r="PKI413" s="629"/>
      <c r="PKJ413" s="499"/>
      <c r="PKK413" s="731"/>
      <c r="PKL413" s="731"/>
      <c r="PKM413" s="731"/>
      <c r="PKN413" s="731"/>
      <c r="PKO413" s="732"/>
      <c r="PKP413" s="629"/>
      <c r="PKQ413" s="499"/>
      <c r="PKR413" s="731"/>
      <c r="PKS413" s="731"/>
      <c r="PKT413" s="731"/>
      <c r="PKU413" s="731"/>
      <c r="PKV413" s="732"/>
      <c r="PKW413" s="629"/>
      <c r="PKX413" s="499"/>
      <c r="PKY413" s="731"/>
      <c r="PKZ413" s="731"/>
      <c r="PLA413" s="731"/>
      <c r="PLB413" s="731"/>
      <c r="PLC413" s="732"/>
      <c r="PLD413" s="629"/>
      <c r="PLE413" s="499"/>
      <c r="PLF413" s="731"/>
      <c r="PLG413" s="731"/>
      <c r="PLH413" s="731"/>
      <c r="PLI413" s="731"/>
      <c r="PLJ413" s="732"/>
      <c r="PLK413" s="629"/>
      <c r="PLL413" s="499"/>
      <c r="PLM413" s="731"/>
      <c r="PLN413" s="731"/>
      <c r="PLO413" s="731"/>
      <c r="PLP413" s="731"/>
      <c r="PLQ413" s="732"/>
      <c r="PLR413" s="629"/>
      <c r="PLS413" s="499"/>
      <c r="PLT413" s="731"/>
      <c r="PLU413" s="731"/>
      <c r="PLV413" s="731"/>
      <c r="PLW413" s="731"/>
      <c r="PLX413" s="732"/>
      <c r="PLY413" s="629"/>
      <c r="PLZ413" s="499"/>
      <c r="PMA413" s="731"/>
      <c r="PMB413" s="731"/>
      <c r="PMC413" s="731"/>
      <c r="PMD413" s="731"/>
      <c r="PME413" s="732"/>
      <c r="PMF413" s="629"/>
      <c r="PMG413" s="499"/>
      <c r="PMH413" s="731"/>
      <c r="PMI413" s="731"/>
      <c r="PMJ413" s="731"/>
      <c r="PMK413" s="731"/>
      <c r="PML413" s="732"/>
      <c r="PMM413" s="629"/>
      <c r="PMN413" s="499"/>
      <c r="PMO413" s="731"/>
      <c r="PMP413" s="731"/>
      <c r="PMQ413" s="731"/>
      <c r="PMR413" s="731"/>
      <c r="PMS413" s="732"/>
      <c r="PMT413" s="629"/>
      <c r="PMU413" s="499"/>
      <c r="PMV413" s="731"/>
      <c r="PMW413" s="731"/>
      <c r="PMX413" s="731"/>
      <c r="PMY413" s="731"/>
      <c r="PMZ413" s="732"/>
      <c r="PNA413" s="629"/>
      <c r="PNB413" s="499"/>
      <c r="PNC413" s="731"/>
      <c r="PND413" s="731"/>
      <c r="PNE413" s="731"/>
      <c r="PNF413" s="731"/>
      <c r="PNG413" s="732"/>
      <c r="PNH413" s="629"/>
      <c r="PNI413" s="499"/>
      <c r="PNJ413" s="731"/>
      <c r="PNK413" s="731"/>
      <c r="PNL413" s="731"/>
      <c r="PNM413" s="731"/>
      <c r="PNN413" s="732"/>
      <c r="PNO413" s="629"/>
      <c r="PNP413" s="499"/>
      <c r="PNQ413" s="731"/>
      <c r="PNR413" s="731"/>
      <c r="PNS413" s="731"/>
      <c r="PNT413" s="731"/>
      <c r="PNU413" s="732"/>
      <c r="PNV413" s="629"/>
      <c r="PNW413" s="499"/>
      <c r="PNX413" s="731"/>
      <c r="PNY413" s="731"/>
      <c r="PNZ413" s="731"/>
      <c r="POA413" s="731"/>
      <c r="POB413" s="732"/>
      <c r="POC413" s="629"/>
      <c r="POD413" s="499"/>
      <c r="POE413" s="731"/>
      <c r="POF413" s="731"/>
      <c r="POG413" s="731"/>
      <c r="POH413" s="731"/>
      <c r="POI413" s="732"/>
      <c r="POJ413" s="629"/>
      <c r="POK413" s="499"/>
      <c r="POL413" s="731"/>
      <c r="POM413" s="731"/>
      <c r="PON413" s="731"/>
      <c r="POO413" s="731"/>
      <c r="POP413" s="732"/>
      <c r="POQ413" s="629"/>
      <c r="POR413" s="499"/>
      <c r="POS413" s="731"/>
      <c r="POT413" s="731"/>
      <c r="POU413" s="731"/>
      <c r="POV413" s="731"/>
      <c r="POW413" s="732"/>
      <c r="POX413" s="629"/>
      <c r="POY413" s="499"/>
      <c r="POZ413" s="731"/>
      <c r="PPA413" s="731"/>
      <c r="PPB413" s="731"/>
      <c r="PPC413" s="731"/>
      <c r="PPD413" s="732"/>
      <c r="PPE413" s="629"/>
      <c r="PPF413" s="499"/>
      <c r="PPG413" s="731"/>
      <c r="PPH413" s="731"/>
      <c r="PPI413" s="731"/>
      <c r="PPJ413" s="731"/>
      <c r="PPK413" s="732"/>
      <c r="PPL413" s="629"/>
      <c r="PPM413" s="499"/>
      <c r="PPN413" s="731"/>
      <c r="PPO413" s="731"/>
      <c r="PPP413" s="731"/>
      <c r="PPQ413" s="731"/>
      <c r="PPR413" s="732"/>
      <c r="PPS413" s="629"/>
      <c r="PPT413" s="499"/>
      <c r="PPU413" s="731"/>
      <c r="PPV413" s="731"/>
      <c r="PPW413" s="731"/>
      <c r="PPX413" s="731"/>
      <c r="PPY413" s="732"/>
      <c r="PPZ413" s="629"/>
      <c r="PQA413" s="499"/>
      <c r="PQB413" s="731"/>
      <c r="PQC413" s="731"/>
      <c r="PQD413" s="731"/>
      <c r="PQE413" s="731"/>
      <c r="PQF413" s="732"/>
      <c r="PQG413" s="629"/>
      <c r="PQH413" s="499"/>
      <c r="PQI413" s="731"/>
      <c r="PQJ413" s="731"/>
      <c r="PQK413" s="731"/>
      <c r="PQL413" s="731"/>
      <c r="PQM413" s="732"/>
      <c r="PQN413" s="629"/>
      <c r="PQO413" s="499"/>
      <c r="PQP413" s="731"/>
      <c r="PQQ413" s="731"/>
      <c r="PQR413" s="731"/>
      <c r="PQS413" s="731"/>
      <c r="PQT413" s="732"/>
      <c r="PQU413" s="629"/>
      <c r="PQV413" s="499"/>
      <c r="PQW413" s="731"/>
      <c r="PQX413" s="731"/>
      <c r="PQY413" s="731"/>
      <c r="PQZ413" s="731"/>
      <c r="PRA413" s="732"/>
      <c r="PRB413" s="629"/>
      <c r="PRC413" s="499"/>
      <c r="PRD413" s="731"/>
      <c r="PRE413" s="731"/>
      <c r="PRF413" s="731"/>
      <c r="PRG413" s="731"/>
      <c r="PRH413" s="732"/>
      <c r="PRI413" s="629"/>
      <c r="PRJ413" s="499"/>
      <c r="PRK413" s="731"/>
      <c r="PRL413" s="731"/>
      <c r="PRM413" s="731"/>
      <c r="PRN413" s="731"/>
      <c r="PRO413" s="732"/>
      <c r="PRP413" s="629"/>
      <c r="PRQ413" s="499"/>
      <c r="PRR413" s="731"/>
      <c r="PRS413" s="731"/>
      <c r="PRT413" s="731"/>
      <c r="PRU413" s="731"/>
      <c r="PRV413" s="732"/>
      <c r="PRW413" s="629"/>
      <c r="PRX413" s="499"/>
      <c r="PRY413" s="731"/>
      <c r="PRZ413" s="731"/>
      <c r="PSA413" s="731"/>
      <c r="PSB413" s="731"/>
      <c r="PSC413" s="732"/>
      <c r="PSD413" s="629"/>
      <c r="PSE413" s="499"/>
      <c r="PSF413" s="731"/>
      <c r="PSG413" s="731"/>
      <c r="PSH413" s="731"/>
      <c r="PSI413" s="731"/>
      <c r="PSJ413" s="732"/>
      <c r="PSK413" s="629"/>
      <c r="PSL413" s="499"/>
      <c r="PSM413" s="731"/>
      <c r="PSN413" s="731"/>
      <c r="PSO413" s="731"/>
      <c r="PSP413" s="731"/>
      <c r="PSQ413" s="732"/>
      <c r="PSR413" s="629"/>
      <c r="PSS413" s="499"/>
      <c r="PST413" s="731"/>
      <c r="PSU413" s="731"/>
      <c r="PSV413" s="731"/>
      <c r="PSW413" s="731"/>
      <c r="PSX413" s="732"/>
      <c r="PSY413" s="629"/>
      <c r="PSZ413" s="499"/>
      <c r="PTA413" s="731"/>
      <c r="PTB413" s="731"/>
      <c r="PTC413" s="731"/>
      <c r="PTD413" s="731"/>
      <c r="PTE413" s="732"/>
      <c r="PTF413" s="629"/>
      <c r="PTG413" s="499"/>
      <c r="PTH413" s="731"/>
      <c r="PTI413" s="731"/>
      <c r="PTJ413" s="731"/>
      <c r="PTK413" s="731"/>
      <c r="PTL413" s="732"/>
      <c r="PTM413" s="629"/>
      <c r="PTN413" s="499"/>
      <c r="PTO413" s="731"/>
      <c r="PTP413" s="731"/>
      <c r="PTQ413" s="731"/>
      <c r="PTR413" s="731"/>
      <c r="PTS413" s="732"/>
      <c r="PTT413" s="629"/>
      <c r="PTU413" s="499"/>
      <c r="PTV413" s="731"/>
      <c r="PTW413" s="731"/>
      <c r="PTX413" s="731"/>
      <c r="PTY413" s="731"/>
      <c r="PTZ413" s="732"/>
      <c r="PUA413" s="629"/>
      <c r="PUB413" s="499"/>
      <c r="PUC413" s="731"/>
      <c r="PUD413" s="731"/>
      <c r="PUE413" s="731"/>
      <c r="PUF413" s="731"/>
      <c r="PUG413" s="732"/>
      <c r="PUH413" s="629"/>
      <c r="PUI413" s="499"/>
      <c r="PUJ413" s="731"/>
      <c r="PUK413" s="731"/>
      <c r="PUL413" s="731"/>
      <c r="PUM413" s="731"/>
      <c r="PUN413" s="732"/>
      <c r="PUO413" s="629"/>
      <c r="PUP413" s="499"/>
      <c r="PUQ413" s="731"/>
      <c r="PUR413" s="731"/>
      <c r="PUS413" s="731"/>
      <c r="PUT413" s="731"/>
      <c r="PUU413" s="732"/>
      <c r="PUV413" s="629"/>
      <c r="PUW413" s="499"/>
      <c r="PUX413" s="731"/>
      <c r="PUY413" s="731"/>
      <c r="PUZ413" s="731"/>
      <c r="PVA413" s="731"/>
      <c r="PVB413" s="732"/>
      <c r="PVC413" s="629"/>
      <c r="PVD413" s="499"/>
      <c r="PVE413" s="731"/>
      <c r="PVF413" s="731"/>
      <c r="PVG413" s="731"/>
      <c r="PVH413" s="731"/>
      <c r="PVI413" s="732"/>
      <c r="PVJ413" s="629"/>
      <c r="PVK413" s="499"/>
      <c r="PVL413" s="731"/>
      <c r="PVM413" s="731"/>
      <c r="PVN413" s="731"/>
      <c r="PVO413" s="731"/>
      <c r="PVP413" s="732"/>
      <c r="PVQ413" s="629"/>
      <c r="PVR413" s="499"/>
      <c r="PVS413" s="731"/>
      <c r="PVT413" s="731"/>
      <c r="PVU413" s="731"/>
      <c r="PVV413" s="731"/>
      <c r="PVW413" s="732"/>
      <c r="PVX413" s="629"/>
      <c r="PVY413" s="499"/>
      <c r="PVZ413" s="731"/>
      <c r="PWA413" s="731"/>
      <c r="PWB413" s="731"/>
      <c r="PWC413" s="731"/>
      <c r="PWD413" s="732"/>
      <c r="PWE413" s="629"/>
      <c r="PWF413" s="499"/>
      <c r="PWG413" s="731"/>
      <c r="PWH413" s="731"/>
      <c r="PWI413" s="731"/>
      <c r="PWJ413" s="731"/>
      <c r="PWK413" s="732"/>
      <c r="PWL413" s="629"/>
      <c r="PWM413" s="499"/>
      <c r="PWN413" s="731"/>
      <c r="PWO413" s="731"/>
      <c r="PWP413" s="731"/>
      <c r="PWQ413" s="731"/>
      <c r="PWR413" s="732"/>
      <c r="PWS413" s="629"/>
      <c r="PWT413" s="499"/>
      <c r="PWU413" s="731"/>
      <c r="PWV413" s="731"/>
      <c r="PWW413" s="731"/>
      <c r="PWX413" s="731"/>
      <c r="PWY413" s="732"/>
      <c r="PWZ413" s="629"/>
      <c r="PXA413" s="499"/>
      <c r="PXB413" s="731"/>
      <c r="PXC413" s="731"/>
      <c r="PXD413" s="731"/>
      <c r="PXE413" s="731"/>
      <c r="PXF413" s="732"/>
      <c r="PXG413" s="629"/>
      <c r="PXH413" s="499"/>
      <c r="PXI413" s="731"/>
      <c r="PXJ413" s="731"/>
      <c r="PXK413" s="731"/>
      <c r="PXL413" s="731"/>
      <c r="PXM413" s="732"/>
      <c r="PXN413" s="629"/>
      <c r="PXO413" s="499"/>
      <c r="PXP413" s="731"/>
      <c r="PXQ413" s="731"/>
      <c r="PXR413" s="731"/>
      <c r="PXS413" s="731"/>
      <c r="PXT413" s="732"/>
      <c r="PXU413" s="629"/>
      <c r="PXV413" s="499"/>
      <c r="PXW413" s="731"/>
      <c r="PXX413" s="731"/>
      <c r="PXY413" s="731"/>
      <c r="PXZ413" s="731"/>
      <c r="PYA413" s="732"/>
      <c r="PYB413" s="629"/>
      <c r="PYC413" s="499"/>
      <c r="PYD413" s="731"/>
      <c r="PYE413" s="731"/>
      <c r="PYF413" s="731"/>
      <c r="PYG413" s="731"/>
      <c r="PYH413" s="732"/>
      <c r="PYI413" s="629"/>
      <c r="PYJ413" s="499"/>
      <c r="PYK413" s="731"/>
      <c r="PYL413" s="731"/>
      <c r="PYM413" s="731"/>
      <c r="PYN413" s="731"/>
      <c r="PYO413" s="732"/>
      <c r="PYP413" s="629"/>
      <c r="PYQ413" s="499"/>
      <c r="PYR413" s="731"/>
      <c r="PYS413" s="731"/>
      <c r="PYT413" s="731"/>
      <c r="PYU413" s="731"/>
      <c r="PYV413" s="732"/>
      <c r="PYW413" s="629"/>
      <c r="PYX413" s="499"/>
      <c r="PYY413" s="731"/>
      <c r="PYZ413" s="731"/>
      <c r="PZA413" s="731"/>
      <c r="PZB413" s="731"/>
      <c r="PZC413" s="732"/>
      <c r="PZD413" s="629"/>
      <c r="PZE413" s="499"/>
      <c r="PZF413" s="731"/>
      <c r="PZG413" s="731"/>
      <c r="PZH413" s="731"/>
      <c r="PZI413" s="731"/>
      <c r="PZJ413" s="732"/>
      <c r="PZK413" s="629"/>
      <c r="PZL413" s="499"/>
      <c r="PZM413" s="731"/>
      <c r="PZN413" s="731"/>
      <c r="PZO413" s="731"/>
      <c r="PZP413" s="731"/>
      <c r="PZQ413" s="732"/>
      <c r="PZR413" s="629"/>
      <c r="PZS413" s="499"/>
      <c r="PZT413" s="731"/>
      <c r="PZU413" s="731"/>
      <c r="PZV413" s="731"/>
      <c r="PZW413" s="731"/>
      <c r="PZX413" s="732"/>
      <c r="PZY413" s="629"/>
      <c r="PZZ413" s="499"/>
      <c r="QAA413" s="731"/>
      <c r="QAB413" s="731"/>
      <c r="QAC413" s="731"/>
      <c r="QAD413" s="731"/>
      <c r="QAE413" s="732"/>
      <c r="QAF413" s="629"/>
      <c r="QAG413" s="499"/>
      <c r="QAH413" s="731"/>
      <c r="QAI413" s="731"/>
      <c r="QAJ413" s="731"/>
      <c r="QAK413" s="731"/>
      <c r="QAL413" s="732"/>
      <c r="QAM413" s="629"/>
      <c r="QAN413" s="499"/>
      <c r="QAO413" s="731"/>
      <c r="QAP413" s="731"/>
      <c r="QAQ413" s="731"/>
      <c r="QAR413" s="731"/>
      <c r="QAS413" s="732"/>
      <c r="QAT413" s="629"/>
      <c r="QAU413" s="499"/>
      <c r="QAV413" s="731"/>
      <c r="QAW413" s="731"/>
      <c r="QAX413" s="731"/>
      <c r="QAY413" s="731"/>
      <c r="QAZ413" s="732"/>
      <c r="QBA413" s="629"/>
      <c r="QBB413" s="499"/>
      <c r="QBC413" s="731"/>
      <c r="QBD413" s="731"/>
      <c r="QBE413" s="731"/>
      <c r="QBF413" s="731"/>
      <c r="QBG413" s="732"/>
      <c r="QBH413" s="629"/>
      <c r="QBI413" s="499"/>
      <c r="QBJ413" s="731"/>
      <c r="QBK413" s="731"/>
      <c r="QBL413" s="731"/>
      <c r="QBM413" s="731"/>
      <c r="QBN413" s="732"/>
      <c r="QBO413" s="629"/>
      <c r="QBP413" s="499"/>
      <c r="QBQ413" s="731"/>
      <c r="QBR413" s="731"/>
      <c r="QBS413" s="731"/>
      <c r="QBT413" s="731"/>
      <c r="QBU413" s="732"/>
      <c r="QBV413" s="629"/>
      <c r="QBW413" s="499"/>
      <c r="QBX413" s="731"/>
      <c r="QBY413" s="731"/>
      <c r="QBZ413" s="731"/>
      <c r="QCA413" s="731"/>
      <c r="QCB413" s="732"/>
      <c r="QCC413" s="629"/>
      <c r="QCD413" s="499"/>
      <c r="QCE413" s="731"/>
      <c r="QCF413" s="731"/>
      <c r="QCG413" s="731"/>
      <c r="QCH413" s="731"/>
      <c r="QCI413" s="732"/>
      <c r="QCJ413" s="629"/>
      <c r="QCK413" s="499"/>
      <c r="QCL413" s="731"/>
      <c r="QCM413" s="731"/>
      <c r="QCN413" s="731"/>
      <c r="QCO413" s="731"/>
      <c r="QCP413" s="732"/>
      <c r="QCQ413" s="629"/>
      <c r="QCR413" s="499"/>
      <c r="QCS413" s="731"/>
      <c r="QCT413" s="731"/>
      <c r="QCU413" s="731"/>
      <c r="QCV413" s="731"/>
      <c r="QCW413" s="732"/>
      <c r="QCX413" s="629"/>
      <c r="QCY413" s="499"/>
      <c r="QCZ413" s="731"/>
      <c r="QDA413" s="731"/>
      <c r="QDB413" s="731"/>
      <c r="QDC413" s="731"/>
      <c r="QDD413" s="732"/>
      <c r="QDE413" s="629"/>
      <c r="QDF413" s="499"/>
      <c r="QDG413" s="731"/>
      <c r="QDH413" s="731"/>
      <c r="QDI413" s="731"/>
      <c r="QDJ413" s="731"/>
      <c r="QDK413" s="732"/>
      <c r="QDL413" s="629"/>
      <c r="QDM413" s="499"/>
      <c r="QDN413" s="731"/>
      <c r="QDO413" s="731"/>
      <c r="QDP413" s="731"/>
      <c r="QDQ413" s="731"/>
      <c r="QDR413" s="732"/>
      <c r="QDS413" s="629"/>
      <c r="QDT413" s="499"/>
      <c r="QDU413" s="731"/>
      <c r="QDV413" s="731"/>
      <c r="QDW413" s="731"/>
      <c r="QDX413" s="731"/>
      <c r="QDY413" s="732"/>
      <c r="QDZ413" s="629"/>
      <c r="QEA413" s="499"/>
      <c r="QEB413" s="731"/>
      <c r="QEC413" s="731"/>
      <c r="QED413" s="731"/>
      <c r="QEE413" s="731"/>
      <c r="QEF413" s="732"/>
      <c r="QEG413" s="629"/>
      <c r="QEH413" s="499"/>
      <c r="QEI413" s="731"/>
      <c r="QEJ413" s="731"/>
      <c r="QEK413" s="731"/>
      <c r="QEL413" s="731"/>
      <c r="QEM413" s="732"/>
      <c r="QEN413" s="629"/>
      <c r="QEO413" s="499"/>
      <c r="QEP413" s="731"/>
      <c r="QEQ413" s="731"/>
      <c r="QER413" s="731"/>
      <c r="QES413" s="731"/>
      <c r="QET413" s="732"/>
      <c r="QEU413" s="629"/>
      <c r="QEV413" s="499"/>
      <c r="QEW413" s="731"/>
      <c r="QEX413" s="731"/>
      <c r="QEY413" s="731"/>
      <c r="QEZ413" s="731"/>
      <c r="QFA413" s="732"/>
      <c r="QFB413" s="629"/>
      <c r="QFC413" s="499"/>
      <c r="QFD413" s="731"/>
      <c r="QFE413" s="731"/>
      <c r="QFF413" s="731"/>
      <c r="QFG413" s="731"/>
      <c r="QFH413" s="732"/>
      <c r="QFI413" s="629"/>
      <c r="QFJ413" s="499"/>
      <c r="QFK413" s="731"/>
      <c r="QFL413" s="731"/>
      <c r="QFM413" s="731"/>
      <c r="QFN413" s="731"/>
      <c r="QFO413" s="732"/>
      <c r="QFP413" s="629"/>
      <c r="QFQ413" s="499"/>
      <c r="QFR413" s="731"/>
      <c r="QFS413" s="731"/>
      <c r="QFT413" s="731"/>
      <c r="QFU413" s="731"/>
      <c r="QFV413" s="732"/>
      <c r="QFW413" s="629"/>
      <c r="QFX413" s="499"/>
      <c r="QFY413" s="731"/>
      <c r="QFZ413" s="731"/>
      <c r="QGA413" s="731"/>
      <c r="QGB413" s="731"/>
      <c r="QGC413" s="732"/>
      <c r="QGD413" s="629"/>
      <c r="QGE413" s="499"/>
      <c r="QGF413" s="731"/>
      <c r="QGG413" s="731"/>
      <c r="QGH413" s="731"/>
      <c r="QGI413" s="731"/>
      <c r="QGJ413" s="732"/>
      <c r="QGK413" s="629"/>
      <c r="QGL413" s="499"/>
      <c r="QGM413" s="731"/>
      <c r="QGN413" s="731"/>
      <c r="QGO413" s="731"/>
      <c r="QGP413" s="731"/>
      <c r="QGQ413" s="732"/>
      <c r="QGR413" s="629"/>
      <c r="QGS413" s="499"/>
      <c r="QGT413" s="731"/>
      <c r="QGU413" s="731"/>
      <c r="QGV413" s="731"/>
      <c r="QGW413" s="731"/>
      <c r="QGX413" s="732"/>
      <c r="QGY413" s="629"/>
      <c r="QGZ413" s="499"/>
      <c r="QHA413" s="731"/>
      <c r="QHB413" s="731"/>
      <c r="QHC413" s="731"/>
      <c r="QHD413" s="731"/>
      <c r="QHE413" s="732"/>
      <c r="QHF413" s="629"/>
      <c r="QHG413" s="499"/>
      <c r="QHH413" s="731"/>
      <c r="QHI413" s="731"/>
      <c r="QHJ413" s="731"/>
      <c r="QHK413" s="731"/>
      <c r="QHL413" s="732"/>
      <c r="QHM413" s="629"/>
      <c r="QHN413" s="499"/>
      <c r="QHO413" s="731"/>
      <c r="QHP413" s="731"/>
      <c r="QHQ413" s="731"/>
      <c r="QHR413" s="731"/>
      <c r="QHS413" s="732"/>
      <c r="QHT413" s="629"/>
      <c r="QHU413" s="499"/>
      <c r="QHV413" s="731"/>
      <c r="QHW413" s="731"/>
      <c r="QHX413" s="731"/>
      <c r="QHY413" s="731"/>
      <c r="QHZ413" s="732"/>
      <c r="QIA413" s="629"/>
      <c r="QIB413" s="499"/>
      <c r="QIC413" s="731"/>
      <c r="QID413" s="731"/>
      <c r="QIE413" s="731"/>
      <c r="QIF413" s="731"/>
      <c r="QIG413" s="732"/>
      <c r="QIH413" s="629"/>
      <c r="QII413" s="499"/>
      <c r="QIJ413" s="731"/>
      <c r="QIK413" s="731"/>
      <c r="QIL413" s="731"/>
      <c r="QIM413" s="731"/>
      <c r="QIN413" s="732"/>
      <c r="QIO413" s="629"/>
      <c r="QIP413" s="499"/>
      <c r="QIQ413" s="731"/>
      <c r="QIR413" s="731"/>
      <c r="QIS413" s="731"/>
      <c r="QIT413" s="731"/>
      <c r="QIU413" s="732"/>
      <c r="QIV413" s="629"/>
      <c r="QIW413" s="499"/>
      <c r="QIX413" s="731"/>
      <c r="QIY413" s="731"/>
      <c r="QIZ413" s="731"/>
      <c r="QJA413" s="731"/>
      <c r="QJB413" s="732"/>
      <c r="QJC413" s="629"/>
      <c r="QJD413" s="499"/>
      <c r="QJE413" s="731"/>
      <c r="QJF413" s="731"/>
      <c r="QJG413" s="731"/>
      <c r="QJH413" s="731"/>
      <c r="QJI413" s="732"/>
      <c r="QJJ413" s="629"/>
      <c r="QJK413" s="499"/>
      <c r="QJL413" s="731"/>
      <c r="QJM413" s="731"/>
      <c r="QJN413" s="731"/>
      <c r="QJO413" s="731"/>
      <c r="QJP413" s="732"/>
      <c r="QJQ413" s="629"/>
      <c r="QJR413" s="499"/>
      <c r="QJS413" s="731"/>
      <c r="QJT413" s="731"/>
      <c r="QJU413" s="731"/>
      <c r="QJV413" s="731"/>
      <c r="QJW413" s="732"/>
      <c r="QJX413" s="629"/>
      <c r="QJY413" s="499"/>
      <c r="QJZ413" s="731"/>
      <c r="QKA413" s="731"/>
      <c r="QKB413" s="731"/>
      <c r="QKC413" s="731"/>
      <c r="QKD413" s="732"/>
      <c r="QKE413" s="629"/>
      <c r="QKF413" s="499"/>
      <c r="QKG413" s="731"/>
      <c r="QKH413" s="731"/>
      <c r="QKI413" s="731"/>
      <c r="QKJ413" s="731"/>
      <c r="QKK413" s="732"/>
      <c r="QKL413" s="629"/>
      <c r="QKM413" s="499"/>
      <c r="QKN413" s="731"/>
      <c r="QKO413" s="731"/>
      <c r="QKP413" s="731"/>
      <c r="QKQ413" s="731"/>
      <c r="QKR413" s="732"/>
      <c r="QKS413" s="629"/>
      <c r="QKT413" s="499"/>
      <c r="QKU413" s="731"/>
      <c r="QKV413" s="731"/>
      <c r="QKW413" s="731"/>
      <c r="QKX413" s="731"/>
      <c r="QKY413" s="732"/>
      <c r="QKZ413" s="629"/>
      <c r="QLA413" s="499"/>
      <c r="QLB413" s="731"/>
      <c r="QLC413" s="731"/>
      <c r="QLD413" s="731"/>
      <c r="QLE413" s="731"/>
      <c r="QLF413" s="732"/>
      <c r="QLG413" s="629"/>
      <c r="QLH413" s="499"/>
      <c r="QLI413" s="731"/>
      <c r="QLJ413" s="731"/>
      <c r="QLK413" s="731"/>
      <c r="QLL413" s="731"/>
      <c r="QLM413" s="732"/>
      <c r="QLN413" s="629"/>
      <c r="QLO413" s="499"/>
      <c r="QLP413" s="731"/>
      <c r="QLQ413" s="731"/>
      <c r="QLR413" s="731"/>
      <c r="QLS413" s="731"/>
      <c r="QLT413" s="732"/>
      <c r="QLU413" s="629"/>
      <c r="QLV413" s="499"/>
      <c r="QLW413" s="731"/>
      <c r="QLX413" s="731"/>
      <c r="QLY413" s="731"/>
      <c r="QLZ413" s="731"/>
      <c r="QMA413" s="732"/>
      <c r="QMB413" s="629"/>
      <c r="QMC413" s="499"/>
      <c r="QMD413" s="731"/>
      <c r="QME413" s="731"/>
      <c r="QMF413" s="731"/>
      <c r="QMG413" s="731"/>
      <c r="QMH413" s="732"/>
      <c r="QMI413" s="629"/>
      <c r="QMJ413" s="499"/>
      <c r="QMK413" s="731"/>
      <c r="QML413" s="731"/>
      <c r="QMM413" s="731"/>
      <c r="QMN413" s="731"/>
      <c r="QMO413" s="732"/>
      <c r="QMP413" s="629"/>
      <c r="QMQ413" s="499"/>
      <c r="QMR413" s="731"/>
      <c r="QMS413" s="731"/>
      <c r="QMT413" s="731"/>
      <c r="QMU413" s="731"/>
      <c r="QMV413" s="732"/>
      <c r="QMW413" s="629"/>
      <c r="QMX413" s="499"/>
      <c r="QMY413" s="731"/>
      <c r="QMZ413" s="731"/>
      <c r="QNA413" s="731"/>
      <c r="QNB413" s="731"/>
      <c r="QNC413" s="732"/>
      <c r="QND413" s="629"/>
      <c r="QNE413" s="499"/>
      <c r="QNF413" s="731"/>
      <c r="QNG413" s="731"/>
      <c r="QNH413" s="731"/>
      <c r="QNI413" s="731"/>
      <c r="QNJ413" s="732"/>
      <c r="QNK413" s="629"/>
      <c r="QNL413" s="499"/>
      <c r="QNM413" s="731"/>
      <c r="QNN413" s="731"/>
      <c r="QNO413" s="731"/>
      <c r="QNP413" s="731"/>
      <c r="QNQ413" s="732"/>
      <c r="QNR413" s="629"/>
      <c r="QNS413" s="499"/>
      <c r="QNT413" s="731"/>
      <c r="QNU413" s="731"/>
      <c r="QNV413" s="731"/>
      <c r="QNW413" s="731"/>
      <c r="QNX413" s="732"/>
      <c r="QNY413" s="629"/>
      <c r="QNZ413" s="499"/>
      <c r="QOA413" s="731"/>
      <c r="QOB413" s="731"/>
      <c r="QOC413" s="731"/>
      <c r="QOD413" s="731"/>
      <c r="QOE413" s="732"/>
      <c r="QOF413" s="629"/>
      <c r="QOG413" s="499"/>
      <c r="QOH413" s="731"/>
      <c r="QOI413" s="731"/>
      <c r="QOJ413" s="731"/>
      <c r="QOK413" s="731"/>
      <c r="QOL413" s="732"/>
      <c r="QOM413" s="629"/>
      <c r="QON413" s="499"/>
      <c r="QOO413" s="731"/>
      <c r="QOP413" s="731"/>
      <c r="QOQ413" s="731"/>
      <c r="QOR413" s="731"/>
      <c r="QOS413" s="732"/>
      <c r="QOT413" s="629"/>
      <c r="QOU413" s="499"/>
      <c r="QOV413" s="731"/>
      <c r="QOW413" s="731"/>
      <c r="QOX413" s="731"/>
      <c r="QOY413" s="731"/>
      <c r="QOZ413" s="732"/>
      <c r="QPA413" s="629"/>
      <c r="QPB413" s="499"/>
      <c r="QPC413" s="731"/>
      <c r="QPD413" s="731"/>
      <c r="QPE413" s="731"/>
      <c r="QPF413" s="731"/>
      <c r="QPG413" s="732"/>
      <c r="QPH413" s="629"/>
      <c r="QPI413" s="499"/>
      <c r="QPJ413" s="731"/>
      <c r="QPK413" s="731"/>
      <c r="QPL413" s="731"/>
      <c r="QPM413" s="731"/>
      <c r="QPN413" s="732"/>
      <c r="QPO413" s="629"/>
      <c r="QPP413" s="499"/>
      <c r="QPQ413" s="731"/>
      <c r="QPR413" s="731"/>
      <c r="QPS413" s="731"/>
      <c r="QPT413" s="731"/>
      <c r="QPU413" s="732"/>
      <c r="QPV413" s="629"/>
      <c r="QPW413" s="499"/>
      <c r="QPX413" s="731"/>
      <c r="QPY413" s="731"/>
      <c r="QPZ413" s="731"/>
      <c r="QQA413" s="731"/>
      <c r="QQB413" s="732"/>
      <c r="QQC413" s="629"/>
      <c r="QQD413" s="499"/>
      <c r="QQE413" s="731"/>
      <c r="QQF413" s="731"/>
      <c r="QQG413" s="731"/>
      <c r="QQH413" s="731"/>
      <c r="QQI413" s="732"/>
      <c r="QQJ413" s="629"/>
      <c r="QQK413" s="499"/>
      <c r="QQL413" s="731"/>
      <c r="QQM413" s="731"/>
      <c r="QQN413" s="731"/>
      <c r="QQO413" s="731"/>
      <c r="QQP413" s="732"/>
      <c r="QQQ413" s="629"/>
      <c r="QQR413" s="499"/>
      <c r="QQS413" s="731"/>
      <c r="QQT413" s="731"/>
      <c r="QQU413" s="731"/>
      <c r="QQV413" s="731"/>
      <c r="QQW413" s="732"/>
      <c r="QQX413" s="629"/>
      <c r="QQY413" s="499"/>
      <c r="QQZ413" s="731"/>
      <c r="QRA413" s="731"/>
      <c r="QRB413" s="731"/>
      <c r="QRC413" s="731"/>
      <c r="QRD413" s="732"/>
      <c r="QRE413" s="629"/>
      <c r="QRF413" s="499"/>
      <c r="QRG413" s="731"/>
      <c r="QRH413" s="731"/>
      <c r="QRI413" s="731"/>
      <c r="QRJ413" s="731"/>
      <c r="QRK413" s="732"/>
      <c r="QRL413" s="629"/>
      <c r="QRM413" s="499"/>
      <c r="QRN413" s="731"/>
      <c r="QRO413" s="731"/>
      <c r="QRP413" s="731"/>
      <c r="QRQ413" s="731"/>
      <c r="QRR413" s="732"/>
      <c r="QRS413" s="629"/>
      <c r="QRT413" s="499"/>
      <c r="QRU413" s="731"/>
      <c r="QRV413" s="731"/>
      <c r="QRW413" s="731"/>
      <c r="QRX413" s="731"/>
      <c r="QRY413" s="732"/>
      <c r="QRZ413" s="629"/>
      <c r="QSA413" s="499"/>
      <c r="QSB413" s="731"/>
      <c r="QSC413" s="731"/>
      <c r="QSD413" s="731"/>
      <c r="QSE413" s="731"/>
      <c r="QSF413" s="732"/>
      <c r="QSG413" s="629"/>
      <c r="QSH413" s="499"/>
      <c r="QSI413" s="731"/>
      <c r="QSJ413" s="731"/>
      <c r="QSK413" s="731"/>
      <c r="QSL413" s="731"/>
      <c r="QSM413" s="732"/>
      <c r="QSN413" s="629"/>
      <c r="QSO413" s="499"/>
      <c r="QSP413" s="731"/>
      <c r="QSQ413" s="731"/>
      <c r="QSR413" s="731"/>
      <c r="QSS413" s="731"/>
      <c r="QST413" s="732"/>
      <c r="QSU413" s="629"/>
      <c r="QSV413" s="499"/>
      <c r="QSW413" s="731"/>
      <c r="QSX413" s="731"/>
      <c r="QSY413" s="731"/>
      <c r="QSZ413" s="731"/>
      <c r="QTA413" s="732"/>
      <c r="QTB413" s="629"/>
      <c r="QTC413" s="499"/>
      <c r="QTD413" s="731"/>
      <c r="QTE413" s="731"/>
      <c r="QTF413" s="731"/>
      <c r="QTG413" s="731"/>
      <c r="QTH413" s="732"/>
      <c r="QTI413" s="629"/>
      <c r="QTJ413" s="499"/>
      <c r="QTK413" s="731"/>
      <c r="QTL413" s="731"/>
      <c r="QTM413" s="731"/>
      <c r="QTN413" s="731"/>
      <c r="QTO413" s="732"/>
      <c r="QTP413" s="629"/>
      <c r="QTQ413" s="499"/>
      <c r="QTR413" s="731"/>
      <c r="QTS413" s="731"/>
      <c r="QTT413" s="731"/>
      <c r="QTU413" s="731"/>
      <c r="QTV413" s="732"/>
      <c r="QTW413" s="629"/>
      <c r="QTX413" s="499"/>
      <c r="QTY413" s="731"/>
      <c r="QTZ413" s="731"/>
      <c r="QUA413" s="731"/>
      <c r="QUB413" s="731"/>
      <c r="QUC413" s="732"/>
      <c r="QUD413" s="629"/>
      <c r="QUE413" s="499"/>
      <c r="QUF413" s="731"/>
      <c r="QUG413" s="731"/>
      <c r="QUH413" s="731"/>
      <c r="QUI413" s="731"/>
      <c r="QUJ413" s="732"/>
      <c r="QUK413" s="629"/>
      <c r="QUL413" s="499"/>
      <c r="QUM413" s="731"/>
      <c r="QUN413" s="731"/>
      <c r="QUO413" s="731"/>
      <c r="QUP413" s="731"/>
      <c r="QUQ413" s="732"/>
      <c r="QUR413" s="629"/>
      <c r="QUS413" s="499"/>
      <c r="QUT413" s="731"/>
      <c r="QUU413" s="731"/>
      <c r="QUV413" s="731"/>
      <c r="QUW413" s="731"/>
      <c r="QUX413" s="732"/>
      <c r="QUY413" s="629"/>
      <c r="QUZ413" s="499"/>
      <c r="QVA413" s="731"/>
      <c r="QVB413" s="731"/>
      <c r="QVC413" s="731"/>
      <c r="QVD413" s="731"/>
      <c r="QVE413" s="732"/>
      <c r="QVF413" s="629"/>
      <c r="QVG413" s="499"/>
      <c r="QVH413" s="731"/>
      <c r="QVI413" s="731"/>
      <c r="QVJ413" s="731"/>
      <c r="QVK413" s="731"/>
      <c r="QVL413" s="732"/>
      <c r="QVM413" s="629"/>
      <c r="QVN413" s="499"/>
      <c r="QVO413" s="731"/>
      <c r="QVP413" s="731"/>
      <c r="QVQ413" s="731"/>
      <c r="QVR413" s="731"/>
      <c r="QVS413" s="732"/>
      <c r="QVT413" s="629"/>
      <c r="QVU413" s="499"/>
      <c r="QVV413" s="731"/>
      <c r="QVW413" s="731"/>
      <c r="QVX413" s="731"/>
      <c r="QVY413" s="731"/>
      <c r="QVZ413" s="732"/>
      <c r="QWA413" s="629"/>
      <c r="QWB413" s="499"/>
      <c r="QWC413" s="731"/>
      <c r="QWD413" s="731"/>
      <c r="QWE413" s="731"/>
      <c r="QWF413" s="731"/>
      <c r="QWG413" s="732"/>
      <c r="QWH413" s="629"/>
      <c r="QWI413" s="499"/>
      <c r="QWJ413" s="731"/>
      <c r="QWK413" s="731"/>
      <c r="QWL413" s="731"/>
      <c r="QWM413" s="731"/>
      <c r="QWN413" s="732"/>
      <c r="QWO413" s="629"/>
      <c r="QWP413" s="499"/>
      <c r="QWQ413" s="731"/>
      <c r="QWR413" s="731"/>
      <c r="QWS413" s="731"/>
      <c r="QWT413" s="731"/>
      <c r="QWU413" s="732"/>
      <c r="QWV413" s="629"/>
      <c r="QWW413" s="499"/>
      <c r="QWX413" s="731"/>
      <c r="QWY413" s="731"/>
      <c r="QWZ413" s="731"/>
      <c r="QXA413" s="731"/>
      <c r="QXB413" s="732"/>
      <c r="QXC413" s="629"/>
      <c r="QXD413" s="499"/>
      <c r="QXE413" s="731"/>
      <c r="QXF413" s="731"/>
      <c r="QXG413" s="731"/>
      <c r="QXH413" s="731"/>
      <c r="QXI413" s="732"/>
      <c r="QXJ413" s="629"/>
      <c r="QXK413" s="499"/>
      <c r="QXL413" s="731"/>
      <c r="QXM413" s="731"/>
      <c r="QXN413" s="731"/>
      <c r="QXO413" s="731"/>
      <c r="QXP413" s="732"/>
      <c r="QXQ413" s="629"/>
      <c r="QXR413" s="499"/>
      <c r="QXS413" s="731"/>
      <c r="QXT413" s="731"/>
      <c r="QXU413" s="731"/>
      <c r="QXV413" s="731"/>
      <c r="QXW413" s="732"/>
      <c r="QXX413" s="629"/>
      <c r="QXY413" s="499"/>
      <c r="QXZ413" s="731"/>
      <c r="QYA413" s="731"/>
      <c r="QYB413" s="731"/>
      <c r="QYC413" s="731"/>
      <c r="QYD413" s="732"/>
      <c r="QYE413" s="629"/>
      <c r="QYF413" s="499"/>
      <c r="QYG413" s="731"/>
      <c r="QYH413" s="731"/>
      <c r="QYI413" s="731"/>
      <c r="QYJ413" s="731"/>
      <c r="QYK413" s="732"/>
      <c r="QYL413" s="629"/>
      <c r="QYM413" s="499"/>
      <c r="QYN413" s="731"/>
      <c r="QYO413" s="731"/>
      <c r="QYP413" s="731"/>
      <c r="QYQ413" s="731"/>
      <c r="QYR413" s="732"/>
      <c r="QYS413" s="629"/>
      <c r="QYT413" s="499"/>
      <c r="QYU413" s="731"/>
      <c r="QYV413" s="731"/>
      <c r="QYW413" s="731"/>
      <c r="QYX413" s="731"/>
      <c r="QYY413" s="732"/>
      <c r="QYZ413" s="629"/>
      <c r="QZA413" s="499"/>
      <c r="QZB413" s="731"/>
      <c r="QZC413" s="731"/>
      <c r="QZD413" s="731"/>
      <c r="QZE413" s="731"/>
      <c r="QZF413" s="732"/>
      <c r="QZG413" s="629"/>
      <c r="QZH413" s="499"/>
      <c r="QZI413" s="731"/>
      <c r="QZJ413" s="731"/>
      <c r="QZK413" s="731"/>
      <c r="QZL413" s="731"/>
      <c r="QZM413" s="732"/>
      <c r="QZN413" s="629"/>
      <c r="QZO413" s="499"/>
      <c r="QZP413" s="731"/>
      <c r="QZQ413" s="731"/>
      <c r="QZR413" s="731"/>
      <c r="QZS413" s="731"/>
      <c r="QZT413" s="732"/>
      <c r="QZU413" s="629"/>
      <c r="QZV413" s="499"/>
      <c r="QZW413" s="731"/>
      <c r="QZX413" s="731"/>
      <c r="QZY413" s="731"/>
      <c r="QZZ413" s="731"/>
      <c r="RAA413" s="732"/>
      <c r="RAB413" s="629"/>
      <c r="RAC413" s="499"/>
      <c r="RAD413" s="731"/>
      <c r="RAE413" s="731"/>
      <c r="RAF413" s="731"/>
      <c r="RAG413" s="731"/>
      <c r="RAH413" s="732"/>
      <c r="RAI413" s="629"/>
      <c r="RAJ413" s="499"/>
      <c r="RAK413" s="731"/>
      <c r="RAL413" s="731"/>
      <c r="RAM413" s="731"/>
      <c r="RAN413" s="731"/>
      <c r="RAO413" s="732"/>
      <c r="RAP413" s="629"/>
      <c r="RAQ413" s="499"/>
      <c r="RAR413" s="731"/>
      <c r="RAS413" s="731"/>
      <c r="RAT413" s="731"/>
      <c r="RAU413" s="731"/>
      <c r="RAV413" s="732"/>
      <c r="RAW413" s="629"/>
      <c r="RAX413" s="499"/>
      <c r="RAY413" s="731"/>
      <c r="RAZ413" s="731"/>
      <c r="RBA413" s="731"/>
      <c r="RBB413" s="731"/>
      <c r="RBC413" s="732"/>
      <c r="RBD413" s="629"/>
      <c r="RBE413" s="499"/>
      <c r="RBF413" s="731"/>
      <c r="RBG413" s="731"/>
      <c r="RBH413" s="731"/>
      <c r="RBI413" s="731"/>
      <c r="RBJ413" s="732"/>
      <c r="RBK413" s="629"/>
      <c r="RBL413" s="499"/>
      <c r="RBM413" s="731"/>
      <c r="RBN413" s="731"/>
      <c r="RBO413" s="731"/>
      <c r="RBP413" s="731"/>
      <c r="RBQ413" s="732"/>
      <c r="RBR413" s="629"/>
      <c r="RBS413" s="499"/>
      <c r="RBT413" s="731"/>
      <c r="RBU413" s="731"/>
      <c r="RBV413" s="731"/>
      <c r="RBW413" s="731"/>
      <c r="RBX413" s="732"/>
      <c r="RBY413" s="629"/>
      <c r="RBZ413" s="499"/>
      <c r="RCA413" s="731"/>
      <c r="RCB413" s="731"/>
      <c r="RCC413" s="731"/>
      <c r="RCD413" s="731"/>
      <c r="RCE413" s="732"/>
      <c r="RCF413" s="629"/>
      <c r="RCG413" s="499"/>
      <c r="RCH413" s="731"/>
      <c r="RCI413" s="731"/>
      <c r="RCJ413" s="731"/>
      <c r="RCK413" s="731"/>
      <c r="RCL413" s="732"/>
      <c r="RCM413" s="629"/>
      <c r="RCN413" s="499"/>
      <c r="RCO413" s="731"/>
      <c r="RCP413" s="731"/>
      <c r="RCQ413" s="731"/>
      <c r="RCR413" s="731"/>
      <c r="RCS413" s="732"/>
      <c r="RCT413" s="629"/>
      <c r="RCU413" s="499"/>
      <c r="RCV413" s="731"/>
      <c r="RCW413" s="731"/>
      <c r="RCX413" s="731"/>
      <c r="RCY413" s="731"/>
      <c r="RCZ413" s="732"/>
      <c r="RDA413" s="629"/>
      <c r="RDB413" s="499"/>
      <c r="RDC413" s="731"/>
      <c r="RDD413" s="731"/>
      <c r="RDE413" s="731"/>
      <c r="RDF413" s="731"/>
      <c r="RDG413" s="732"/>
      <c r="RDH413" s="629"/>
      <c r="RDI413" s="499"/>
      <c r="RDJ413" s="731"/>
      <c r="RDK413" s="731"/>
      <c r="RDL413" s="731"/>
      <c r="RDM413" s="731"/>
      <c r="RDN413" s="732"/>
      <c r="RDO413" s="629"/>
      <c r="RDP413" s="499"/>
      <c r="RDQ413" s="731"/>
      <c r="RDR413" s="731"/>
      <c r="RDS413" s="731"/>
      <c r="RDT413" s="731"/>
      <c r="RDU413" s="732"/>
      <c r="RDV413" s="629"/>
      <c r="RDW413" s="499"/>
      <c r="RDX413" s="731"/>
      <c r="RDY413" s="731"/>
      <c r="RDZ413" s="731"/>
      <c r="REA413" s="731"/>
      <c r="REB413" s="732"/>
      <c r="REC413" s="629"/>
      <c r="RED413" s="499"/>
      <c r="REE413" s="731"/>
      <c r="REF413" s="731"/>
      <c r="REG413" s="731"/>
      <c r="REH413" s="731"/>
      <c r="REI413" s="732"/>
      <c r="REJ413" s="629"/>
      <c r="REK413" s="499"/>
      <c r="REL413" s="731"/>
      <c r="REM413" s="731"/>
      <c r="REN413" s="731"/>
      <c r="REO413" s="731"/>
      <c r="REP413" s="732"/>
      <c r="REQ413" s="629"/>
      <c r="RER413" s="499"/>
      <c r="RES413" s="731"/>
      <c r="RET413" s="731"/>
      <c r="REU413" s="731"/>
      <c r="REV413" s="731"/>
      <c r="REW413" s="732"/>
      <c r="REX413" s="629"/>
      <c r="REY413" s="499"/>
      <c r="REZ413" s="731"/>
      <c r="RFA413" s="731"/>
      <c r="RFB413" s="731"/>
      <c r="RFC413" s="731"/>
      <c r="RFD413" s="732"/>
      <c r="RFE413" s="629"/>
      <c r="RFF413" s="499"/>
      <c r="RFG413" s="731"/>
      <c r="RFH413" s="731"/>
      <c r="RFI413" s="731"/>
      <c r="RFJ413" s="731"/>
      <c r="RFK413" s="732"/>
      <c r="RFL413" s="629"/>
      <c r="RFM413" s="499"/>
      <c r="RFN413" s="731"/>
      <c r="RFO413" s="731"/>
      <c r="RFP413" s="731"/>
      <c r="RFQ413" s="731"/>
      <c r="RFR413" s="732"/>
      <c r="RFS413" s="629"/>
      <c r="RFT413" s="499"/>
      <c r="RFU413" s="731"/>
      <c r="RFV413" s="731"/>
      <c r="RFW413" s="731"/>
      <c r="RFX413" s="731"/>
      <c r="RFY413" s="732"/>
      <c r="RFZ413" s="629"/>
      <c r="RGA413" s="499"/>
      <c r="RGB413" s="731"/>
      <c r="RGC413" s="731"/>
      <c r="RGD413" s="731"/>
      <c r="RGE413" s="731"/>
      <c r="RGF413" s="732"/>
      <c r="RGG413" s="629"/>
      <c r="RGH413" s="499"/>
      <c r="RGI413" s="731"/>
      <c r="RGJ413" s="731"/>
      <c r="RGK413" s="731"/>
      <c r="RGL413" s="731"/>
      <c r="RGM413" s="732"/>
      <c r="RGN413" s="629"/>
      <c r="RGO413" s="499"/>
      <c r="RGP413" s="731"/>
      <c r="RGQ413" s="731"/>
      <c r="RGR413" s="731"/>
      <c r="RGS413" s="731"/>
      <c r="RGT413" s="732"/>
      <c r="RGU413" s="629"/>
      <c r="RGV413" s="499"/>
      <c r="RGW413" s="731"/>
      <c r="RGX413" s="731"/>
      <c r="RGY413" s="731"/>
      <c r="RGZ413" s="731"/>
      <c r="RHA413" s="732"/>
      <c r="RHB413" s="629"/>
      <c r="RHC413" s="499"/>
      <c r="RHD413" s="731"/>
      <c r="RHE413" s="731"/>
      <c r="RHF413" s="731"/>
      <c r="RHG413" s="731"/>
      <c r="RHH413" s="732"/>
      <c r="RHI413" s="629"/>
      <c r="RHJ413" s="499"/>
      <c r="RHK413" s="731"/>
      <c r="RHL413" s="731"/>
      <c r="RHM413" s="731"/>
      <c r="RHN413" s="731"/>
      <c r="RHO413" s="732"/>
      <c r="RHP413" s="629"/>
      <c r="RHQ413" s="499"/>
      <c r="RHR413" s="731"/>
      <c r="RHS413" s="731"/>
      <c r="RHT413" s="731"/>
      <c r="RHU413" s="731"/>
      <c r="RHV413" s="732"/>
      <c r="RHW413" s="629"/>
      <c r="RHX413" s="499"/>
      <c r="RHY413" s="731"/>
      <c r="RHZ413" s="731"/>
      <c r="RIA413" s="731"/>
      <c r="RIB413" s="731"/>
      <c r="RIC413" s="732"/>
      <c r="RID413" s="629"/>
      <c r="RIE413" s="499"/>
      <c r="RIF413" s="731"/>
      <c r="RIG413" s="731"/>
      <c r="RIH413" s="731"/>
      <c r="RII413" s="731"/>
      <c r="RIJ413" s="732"/>
      <c r="RIK413" s="629"/>
      <c r="RIL413" s="499"/>
      <c r="RIM413" s="731"/>
      <c r="RIN413" s="731"/>
      <c r="RIO413" s="731"/>
      <c r="RIP413" s="731"/>
      <c r="RIQ413" s="732"/>
      <c r="RIR413" s="629"/>
      <c r="RIS413" s="499"/>
      <c r="RIT413" s="731"/>
      <c r="RIU413" s="731"/>
      <c r="RIV413" s="731"/>
      <c r="RIW413" s="731"/>
      <c r="RIX413" s="732"/>
      <c r="RIY413" s="629"/>
      <c r="RIZ413" s="499"/>
      <c r="RJA413" s="731"/>
      <c r="RJB413" s="731"/>
      <c r="RJC413" s="731"/>
      <c r="RJD413" s="731"/>
      <c r="RJE413" s="732"/>
      <c r="RJF413" s="629"/>
      <c r="RJG413" s="499"/>
      <c r="RJH413" s="731"/>
      <c r="RJI413" s="731"/>
      <c r="RJJ413" s="731"/>
      <c r="RJK413" s="731"/>
      <c r="RJL413" s="732"/>
      <c r="RJM413" s="629"/>
      <c r="RJN413" s="499"/>
      <c r="RJO413" s="731"/>
      <c r="RJP413" s="731"/>
      <c r="RJQ413" s="731"/>
      <c r="RJR413" s="731"/>
      <c r="RJS413" s="732"/>
      <c r="RJT413" s="629"/>
      <c r="RJU413" s="499"/>
      <c r="RJV413" s="731"/>
      <c r="RJW413" s="731"/>
      <c r="RJX413" s="731"/>
      <c r="RJY413" s="731"/>
      <c r="RJZ413" s="732"/>
      <c r="RKA413" s="629"/>
      <c r="RKB413" s="499"/>
      <c r="RKC413" s="731"/>
      <c r="RKD413" s="731"/>
      <c r="RKE413" s="731"/>
      <c r="RKF413" s="731"/>
      <c r="RKG413" s="732"/>
      <c r="RKH413" s="629"/>
      <c r="RKI413" s="499"/>
      <c r="RKJ413" s="731"/>
      <c r="RKK413" s="731"/>
      <c r="RKL413" s="731"/>
      <c r="RKM413" s="731"/>
      <c r="RKN413" s="732"/>
      <c r="RKO413" s="629"/>
      <c r="RKP413" s="499"/>
      <c r="RKQ413" s="731"/>
      <c r="RKR413" s="731"/>
      <c r="RKS413" s="731"/>
      <c r="RKT413" s="731"/>
      <c r="RKU413" s="732"/>
      <c r="RKV413" s="629"/>
      <c r="RKW413" s="499"/>
      <c r="RKX413" s="731"/>
      <c r="RKY413" s="731"/>
      <c r="RKZ413" s="731"/>
      <c r="RLA413" s="731"/>
      <c r="RLB413" s="732"/>
      <c r="RLC413" s="629"/>
      <c r="RLD413" s="499"/>
      <c r="RLE413" s="731"/>
      <c r="RLF413" s="731"/>
      <c r="RLG413" s="731"/>
      <c r="RLH413" s="731"/>
      <c r="RLI413" s="732"/>
      <c r="RLJ413" s="629"/>
      <c r="RLK413" s="499"/>
      <c r="RLL413" s="731"/>
      <c r="RLM413" s="731"/>
      <c r="RLN413" s="731"/>
      <c r="RLO413" s="731"/>
      <c r="RLP413" s="732"/>
      <c r="RLQ413" s="629"/>
      <c r="RLR413" s="499"/>
      <c r="RLS413" s="731"/>
      <c r="RLT413" s="731"/>
      <c r="RLU413" s="731"/>
      <c r="RLV413" s="731"/>
      <c r="RLW413" s="732"/>
      <c r="RLX413" s="629"/>
      <c r="RLY413" s="499"/>
      <c r="RLZ413" s="731"/>
      <c r="RMA413" s="731"/>
      <c r="RMB413" s="731"/>
      <c r="RMC413" s="731"/>
      <c r="RMD413" s="732"/>
      <c r="RME413" s="629"/>
      <c r="RMF413" s="499"/>
      <c r="RMG413" s="731"/>
      <c r="RMH413" s="731"/>
      <c r="RMI413" s="731"/>
      <c r="RMJ413" s="731"/>
      <c r="RMK413" s="732"/>
      <c r="RML413" s="629"/>
      <c r="RMM413" s="499"/>
      <c r="RMN413" s="731"/>
      <c r="RMO413" s="731"/>
      <c r="RMP413" s="731"/>
      <c r="RMQ413" s="731"/>
      <c r="RMR413" s="732"/>
      <c r="RMS413" s="629"/>
      <c r="RMT413" s="499"/>
      <c r="RMU413" s="731"/>
      <c r="RMV413" s="731"/>
      <c r="RMW413" s="731"/>
      <c r="RMX413" s="731"/>
      <c r="RMY413" s="732"/>
      <c r="RMZ413" s="629"/>
      <c r="RNA413" s="499"/>
      <c r="RNB413" s="731"/>
      <c r="RNC413" s="731"/>
      <c r="RND413" s="731"/>
      <c r="RNE413" s="731"/>
      <c r="RNF413" s="732"/>
      <c r="RNG413" s="629"/>
      <c r="RNH413" s="499"/>
      <c r="RNI413" s="731"/>
      <c r="RNJ413" s="731"/>
      <c r="RNK413" s="731"/>
      <c r="RNL413" s="731"/>
      <c r="RNM413" s="732"/>
      <c r="RNN413" s="629"/>
      <c r="RNO413" s="499"/>
      <c r="RNP413" s="731"/>
      <c r="RNQ413" s="731"/>
      <c r="RNR413" s="731"/>
      <c r="RNS413" s="731"/>
      <c r="RNT413" s="732"/>
      <c r="RNU413" s="629"/>
      <c r="RNV413" s="499"/>
      <c r="RNW413" s="731"/>
      <c r="RNX413" s="731"/>
      <c r="RNY413" s="731"/>
      <c r="RNZ413" s="731"/>
      <c r="ROA413" s="732"/>
      <c r="ROB413" s="629"/>
      <c r="ROC413" s="499"/>
      <c r="ROD413" s="731"/>
      <c r="ROE413" s="731"/>
      <c r="ROF413" s="731"/>
      <c r="ROG413" s="731"/>
      <c r="ROH413" s="732"/>
      <c r="ROI413" s="629"/>
      <c r="ROJ413" s="499"/>
      <c r="ROK413" s="731"/>
      <c r="ROL413" s="731"/>
      <c r="ROM413" s="731"/>
      <c r="RON413" s="731"/>
      <c r="ROO413" s="732"/>
      <c r="ROP413" s="629"/>
      <c r="ROQ413" s="499"/>
      <c r="ROR413" s="731"/>
      <c r="ROS413" s="731"/>
      <c r="ROT413" s="731"/>
      <c r="ROU413" s="731"/>
      <c r="ROV413" s="732"/>
      <c r="ROW413" s="629"/>
      <c r="ROX413" s="499"/>
      <c r="ROY413" s="731"/>
      <c r="ROZ413" s="731"/>
      <c r="RPA413" s="731"/>
      <c r="RPB413" s="731"/>
      <c r="RPC413" s="732"/>
      <c r="RPD413" s="629"/>
      <c r="RPE413" s="499"/>
      <c r="RPF413" s="731"/>
      <c r="RPG413" s="731"/>
      <c r="RPH413" s="731"/>
      <c r="RPI413" s="731"/>
      <c r="RPJ413" s="732"/>
      <c r="RPK413" s="629"/>
      <c r="RPL413" s="499"/>
      <c r="RPM413" s="731"/>
      <c r="RPN413" s="731"/>
      <c r="RPO413" s="731"/>
      <c r="RPP413" s="731"/>
      <c r="RPQ413" s="732"/>
      <c r="RPR413" s="629"/>
      <c r="RPS413" s="499"/>
      <c r="RPT413" s="731"/>
      <c r="RPU413" s="731"/>
      <c r="RPV413" s="731"/>
      <c r="RPW413" s="731"/>
      <c r="RPX413" s="732"/>
      <c r="RPY413" s="629"/>
      <c r="RPZ413" s="499"/>
      <c r="RQA413" s="731"/>
      <c r="RQB413" s="731"/>
      <c r="RQC413" s="731"/>
      <c r="RQD413" s="731"/>
      <c r="RQE413" s="732"/>
      <c r="RQF413" s="629"/>
      <c r="RQG413" s="499"/>
      <c r="RQH413" s="731"/>
      <c r="RQI413" s="731"/>
      <c r="RQJ413" s="731"/>
      <c r="RQK413" s="731"/>
      <c r="RQL413" s="732"/>
      <c r="RQM413" s="629"/>
      <c r="RQN413" s="499"/>
      <c r="RQO413" s="731"/>
      <c r="RQP413" s="731"/>
      <c r="RQQ413" s="731"/>
      <c r="RQR413" s="731"/>
      <c r="RQS413" s="732"/>
      <c r="RQT413" s="629"/>
      <c r="RQU413" s="499"/>
      <c r="RQV413" s="731"/>
      <c r="RQW413" s="731"/>
      <c r="RQX413" s="731"/>
      <c r="RQY413" s="731"/>
      <c r="RQZ413" s="732"/>
      <c r="RRA413" s="629"/>
      <c r="RRB413" s="499"/>
      <c r="RRC413" s="731"/>
      <c r="RRD413" s="731"/>
      <c r="RRE413" s="731"/>
      <c r="RRF413" s="731"/>
      <c r="RRG413" s="732"/>
      <c r="RRH413" s="629"/>
      <c r="RRI413" s="499"/>
      <c r="RRJ413" s="731"/>
      <c r="RRK413" s="731"/>
      <c r="RRL413" s="731"/>
      <c r="RRM413" s="731"/>
      <c r="RRN413" s="732"/>
      <c r="RRO413" s="629"/>
      <c r="RRP413" s="499"/>
      <c r="RRQ413" s="731"/>
      <c r="RRR413" s="731"/>
      <c r="RRS413" s="731"/>
      <c r="RRT413" s="731"/>
      <c r="RRU413" s="732"/>
      <c r="RRV413" s="629"/>
      <c r="RRW413" s="499"/>
      <c r="RRX413" s="731"/>
      <c r="RRY413" s="731"/>
      <c r="RRZ413" s="731"/>
      <c r="RSA413" s="731"/>
      <c r="RSB413" s="732"/>
      <c r="RSC413" s="629"/>
      <c r="RSD413" s="499"/>
      <c r="RSE413" s="731"/>
      <c r="RSF413" s="731"/>
      <c r="RSG413" s="731"/>
      <c r="RSH413" s="731"/>
      <c r="RSI413" s="732"/>
      <c r="RSJ413" s="629"/>
      <c r="RSK413" s="499"/>
      <c r="RSL413" s="731"/>
      <c r="RSM413" s="731"/>
      <c r="RSN413" s="731"/>
      <c r="RSO413" s="731"/>
      <c r="RSP413" s="732"/>
      <c r="RSQ413" s="629"/>
      <c r="RSR413" s="499"/>
      <c r="RSS413" s="731"/>
      <c r="RST413" s="731"/>
      <c r="RSU413" s="731"/>
      <c r="RSV413" s="731"/>
      <c r="RSW413" s="732"/>
      <c r="RSX413" s="629"/>
      <c r="RSY413" s="499"/>
      <c r="RSZ413" s="731"/>
      <c r="RTA413" s="731"/>
      <c r="RTB413" s="731"/>
      <c r="RTC413" s="731"/>
      <c r="RTD413" s="732"/>
      <c r="RTE413" s="629"/>
      <c r="RTF413" s="499"/>
      <c r="RTG413" s="731"/>
      <c r="RTH413" s="731"/>
      <c r="RTI413" s="731"/>
      <c r="RTJ413" s="731"/>
      <c r="RTK413" s="732"/>
      <c r="RTL413" s="629"/>
      <c r="RTM413" s="499"/>
      <c r="RTN413" s="731"/>
      <c r="RTO413" s="731"/>
      <c r="RTP413" s="731"/>
      <c r="RTQ413" s="731"/>
      <c r="RTR413" s="732"/>
      <c r="RTS413" s="629"/>
      <c r="RTT413" s="499"/>
      <c r="RTU413" s="731"/>
      <c r="RTV413" s="731"/>
      <c r="RTW413" s="731"/>
      <c r="RTX413" s="731"/>
      <c r="RTY413" s="732"/>
      <c r="RTZ413" s="629"/>
      <c r="RUA413" s="499"/>
      <c r="RUB413" s="731"/>
      <c r="RUC413" s="731"/>
      <c r="RUD413" s="731"/>
      <c r="RUE413" s="731"/>
      <c r="RUF413" s="732"/>
      <c r="RUG413" s="629"/>
      <c r="RUH413" s="499"/>
      <c r="RUI413" s="731"/>
      <c r="RUJ413" s="731"/>
      <c r="RUK413" s="731"/>
      <c r="RUL413" s="731"/>
      <c r="RUM413" s="732"/>
      <c r="RUN413" s="629"/>
      <c r="RUO413" s="499"/>
      <c r="RUP413" s="731"/>
      <c r="RUQ413" s="731"/>
      <c r="RUR413" s="731"/>
      <c r="RUS413" s="731"/>
      <c r="RUT413" s="732"/>
      <c r="RUU413" s="629"/>
      <c r="RUV413" s="499"/>
      <c r="RUW413" s="731"/>
      <c r="RUX413" s="731"/>
      <c r="RUY413" s="731"/>
      <c r="RUZ413" s="731"/>
      <c r="RVA413" s="732"/>
      <c r="RVB413" s="629"/>
      <c r="RVC413" s="499"/>
      <c r="RVD413" s="731"/>
      <c r="RVE413" s="731"/>
      <c r="RVF413" s="731"/>
      <c r="RVG413" s="731"/>
      <c r="RVH413" s="732"/>
      <c r="RVI413" s="629"/>
      <c r="RVJ413" s="499"/>
      <c r="RVK413" s="731"/>
      <c r="RVL413" s="731"/>
      <c r="RVM413" s="731"/>
      <c r="RVN413" s="731"/>
      <c r="RVO413" s="732"/>
      <c r="RVP413" s="629"/>
      <c r="RVQ413" s="499"/>
      <c r="RVR413" s="731"/>
      <c r="RVS413" s="731"/>
      <c r="RVT413" s="731"/>
      <c r="RVU413" s="731"/>
      <c r="RVV413" s="732"/>
      <c r="RVW413" s="629"/>
      <c r="RVX413" s="499"/>
      <c r="RVY413" s="731"/>
      <c r="RVZ413" s="731"/>
      <c r="RWA413" s="731"/>
      <c r="RWB413" s="731"/>
      <c r="RWC413" s="732"/>
      <c r="RWD413" s="629"/>
      <c r="RWE413" s="499"/>
      <c r="RWF413" s="731"/>
      <c r="RWG413" s="731"/>
      <c r="RWH413" s="731"/>
      <c r="RWI413" s="731"/>
      <c r="RWJ413" s="732"/>
      <c r="RWK413" s="629"/>
      <c r="RWL413" s="499"/>
      <c r="RWM413" s="731"/>
      <c r="RWN413" s="731"/>
      <c r="RWO413" s="731"/>
      <c r="RWP413" s="731"/>
      <c r="RWQ413" s="732"/>
      <c r="RWR413" s="629"/>
      <c r="RWS413" s="499"/>
      <c r="RWT413" s="731"/>
      <c r="RWU413" s="731"/>
      <c r="RWV413" s="731"/>
      <c r="RWW413" s="731"/>
      <c r="RWX413" s="732"/>
      <c r="RWY413" s="629"/>
      <c r="RWZ413" s="499"/>
      <c r="RXA413" s="731"/>
      <c r="RXB413" s="731"/>
      <c r="RXC413" s="731"/>
      <c r="RXD413" s="731"/>
      <c r="RXE413" s="732"/>
      <c r="RXF413" s="629"/>
      <c r="RXG413" s="499"/>
      <c r="RXH413" s="731"/>
      <c r="RXI413" s="731"/>
      <c r="RXJ413" s="731"/>
      <c r="RXK413" s="731"/>
      <c r="RXL413" s="732"/>
      <c r="RXM413" s="629"/>
      <c r="RXN413" s="499"/>
      <c r="RXO413" s="731"/>
      <c r="RXP413" s="731"/>
      <c r="RXQ413" s="731"/>
      <c r="RXR413" s="731"/>
      <c r="RXS413" s="732"/>
      <c r="RXT413" s="629"/>
      <c r="RXU413" s="499"/>
      <c r="RXV413" s="731"/>
      <c r="RXW413" s="731"/>
      <c r="RXX413" s="731"/>
      <c r="RXY413" s="731"/>
      <c r="RXZ413" s="732"/>
      <c r="RYA413" s="629"/>
      <c r="RYB413" s="499"/>
      <c r="RYC413" s="731"/>
      <c r="RYD413" s="731"/>
      <c r="RYE413" s="731"/>
      <c r="RYF413" s="731"/>
      <c r="RYG413" s="732"/>
      <c r="RYH413" s="629"/>
      <c r="RYI413" s="499"/>
      <c r="RYJ413" s="731"/>
      <c r="RYK413" s="731"/>
      <c r="RYL413" s="731"/>
      <c r="RYM413" s="731"/>
      <c r="RYN413" s="732"/>
      <c r="RYO413" s="629"/>
      <c r="RYP413" s="499"/>
      <c r="RYQ413" s="731"/>
      <c r="RYR413" s="731"/>
      <c r="RYS413" s="731"/>
      <c r="RYT413" s="731"/>
      <c r="RYU413" s="732"/>
      <c r="RYV413" s="629"/>
      <c r="RYW413" s="499"/>
      <c r="RYX413" s="731"/>
      <c r="RYY413" s="731"/>
      <c r="RYZ413" s="731"/>
      <c r="RZA413" s="731"/>
      <c r="RZB413" s="732"/>
      <c r="RZC413" s="629"/>
      <c r="RZD413" s="499"/>
      <c r="RZE413" s="731"/>
      <c r="RZF413" s="731"/>
      <c r="RZG413" s="731"/>
      <c r="RZH413" s="731"/>
      <c r="RZI413" s="732"/>
      <c r="RZJ413" s="629"/>
      <c r="RZK413" s="499"/>
      <c r="RZL413" s="731"/>
      <c r="RZM413" s="731"/>
      <c r="RZN413" s="731"/>
      <c r="RZO413" s="731"/>
      <c r="RZP413" s="732"/>
      <c r="RZQ413" s="629"/>
      <c r="RZR413" s="499"/>
      <c r="RZS413" s="731"/>
      <c r="RZT413" s="731"/>
      <c r="RZU413" s="731"/>
      <c r="RZV413" s="731"/>
      <c r="RZW413" s="732"/>
      <c r="RZX413" s="629"/>
      <c r="RZY413" s="499"/>
      <c r="RZZ413" s="731"/>
      <c r="SAA413" s="731"/>
      <c r="SAB413" s="731"/>
      <c r="SAC413" s="731"/>
      <c r="SAD413" s="732"/>
      <c r="SAE413" s="629"/>
      <c r="SAF413" s="499"/>
      <c r="SAG413" s="731"/>
      <c r="SAH413" s="731"/>
      <c r="SAI413" s="731"/>
      <c r="SAJ413" s="731"/>
      <c r="SAK413" s="732"/>
      <c r="SAL413" s="629"/>
      <c r="SAM413" s="499"/>
      <c r="SAN413" s="731"/>
      <c r="SAO413" s="731"/>
      <c r="SAP413" s="731"/>
      <c r="SAQ413" s="731"/>
      <c r="SAR413" s="732"/>
      <c r="SAS413" s="629"/>
      <c r="SAT413" s="499"/>
      <c r="SAU413" s="731"/>
      <c r="SAV413" s="731"/>
      <c r="SAW413" s="731"/>
      <c r="SAX413" s="731"/>
      <c r="SAY413" s="732"/>
      <c r="SAZ413" s="629"/>
      <c r="SBA413" s="499"/>
      <c r="SBB413" s="731"/>
      <c r="SBC413" s="731"/>
      <c r="SBD413" s="731"/>
      <c r="SBE413" s="731"/>
      <c r="SBF413" s="732"/>
      <c r="SBG413" s="629"/>
      <c r="SBH413" s="499"/>
      <c r="SBI413" s="731"/>
      <c r="SBJ413" s="731"/>
      <c r="SBK413" s="731"/>
      <c r="SBL413" s="731"/>
      <c r="SBM413" s="732"/>
      <c r="SBN413" s="629"/>
      <c r="SBO413" s="499"/>
      <c r="SBP413" s="731"/>
      <c r="SBQ413" s="731"/>
      <c r="SBR413" s="731"/>
      <c r="SBS413" s="731"/>
      <c r="SBT413" s="732"/>
      <c r="SBU413" s="629"/>
      <c r="SBV413" s="499"/>
      <c r="SBW413" s="731"/>
      <c r="SBX413" s="731"/>
      <c r="SBY413" s="731"/>
      <c r="SBZ413" s="731"/>
      <c r="SCA413" s="732"/>
      <c r="SCB413" s="629"/>
      <c r="SCC413" s="499"/>
      <c r="SCD413" s="731"/>
      <c r="SCE413" s="731"/>
      <c r="SCF413" s="731"/>
      <c r="SCG413" s="731"/>
      <c r="SCH413" s="732"/>
      <c r="SCI413" s="629"/>
      <c r="SCJ413" s="499"/>
      <c r="SCK413" s="731"/>
      <c r="SCL413" s="731"/>
      <c r="SCM413" s="731"/>
      <c r="SCN413" s="731"/>
      <c r="SCO413" s="732"/>
      <c r="SCP413" s="629"/>
      <c r="SCQ413" s="499"/>
      <c r="SCR413" s="731"/>
      <c r="SCS413" s="731"/>
      <c r="SCT413" s="731"/>
      <c r="SCU413" s="731"/>
      <c r="SCV413" s="732"/>
      <c r="SCW413" s="629"/>
      <c r="SCX413" s="499"/>
      <c r="SCY413" s="731"/>
      <c r="SCZ413" s="731"/>
      <c r="SDA413" s="731"/>
      <c r="SDB413" s="731"/>
      <c r="SDC413" s="732"/>
      <c r="SDD413" s="629"/>
      <c r="SDE413" s="499"/>
      <c r="SDF413" s="731"/>
      <c r="SDG413" s="731"/>
      <c r="SDH413" s="731"/>
      <c r="SDI413" s="731"/>
      <c r="SDJ413" s="732"/>
      <c r="SDK413" s="629"/>
      <c r="SDL413" s="499"/>
      <c r="SDM413" s="731"/>
      <c r="SDN413" s="731"/>
      <c r="SDO413" s="731"/>
      <c r="SDP413" s="731"/>
      <c r="SDQ413" s="732"/>
      <c r="SDR413" s="629"/>
      <c r="SDS413" s="499"/>
      <c r="SDT413" s="731"/>
      <c r="SDU413" s="731"/>
      <c r="SDV413" s="731"/>
      <c r="SDW413" s="731"/>
      <c r="SDX413" s="732"/>
      <c r="SDY413" s="629"/>
      <c r="SDZ413" s="499"/>
      <c r="SEA413" s="731"/>
      <c r="SEB413" s="731"/>
      <c r="SEC413" s="731"/>
      <c r="SED413" s="731"/>
      <c r="SEE413" s="732"/>
      <c r="SEF413" s="629"/>
      <c r="SEG413" s="499"/>
      <c r="SEH413" s="731"/>
      <c r="SEI413" s="731"/>
      <c r="SEJ413" s="731"/>
      <c r="SEK413" s="731"/>
      <c r="SEL413" s="732"/>
      <c r="SEM413" s="629"/>
      <c r="SEN413" s="499"/>
      <c r="SEO413" s="731"/>
      <c r="SEP413" s="731"/>
      <c r="SEQ413" s="731"/>
      <c r="SER413" s="731"/>
      <c r="SES413" s="732"/>
      <c r="SET413" s="629"/>
      <c r="SEU413" s="499"/>
      <c r="SEV413" s="731"/>
      <c r="SEW413" s="731"/>
      <c r="SEX413" s="731"/>
      <c r="SEY413" s="731"/>
      <c r="SEZ413" s="732"/>
      <c r="SFA413" s="629"/>
      <c r="SFB413" s="499"/>
      <c r="SFC413" s="731"/>
      <c r="SFD413" s="731"/>
      <c r="SFE413" s="731"/>
      <c r="SFF413" s="731"/>
      <c r="SFG413" s="732"/>
      <c r="SFH413" s="629"/>
      <c r="SFI413" s="499"/>
      <c r="SFJ413" s="731"/>
      <c r="SFK413" s="731"/>
      <c r="SFL413" s="731"/>
      <c r="SFM413" s="731"/>
      <c r="SFN413" s="732"/>
      <c r="SFO413" s="629"/>
      <c r="SFP413" s="499"/>
      <c r="SFQ413" s="731"/>
      <c r="SFR413" s="731"/>
      <c r="SFS413" s="731"/>
      <c r="SFT413" s="731"/>
      <c r="SFU413" s="732"/>
      <c r="SFV413" s="629"/>
      <c r="SFW413" s="499"/>
      <c r="SFX413" s="731"/>
      <c r="SFY413" s="731"/>
      <c r="SFZ413" s="731"/>
      <c r="SGA413" s="731"/>
      <c r="SGB413" s="732"/>
      <c r="SGC413" s="629"/>
      <c r="SGD413" s="499"/>
      <c r="SGE413" s="731"/>
      <c r="SGF413" s="731"/>
      <c r="SGG413" s="731"/>
      <c r="SGH413" s="731"/>
      <c r="SGI413" s="732"/>
      <c r="SGJ413" s="629"/>
      <c r="SGK413" s="499"/>
      <c r="SGL413" s="731"/>
      <c r="SGM413" s="731"/>
      <c r="SGN413" s="731"/>
      <c r="SGO413" s="731"/>
      <c r="SGP413" s="732"/>
      <c r="SGQ413" s="629"/>
      <c r="SGR413" s="499"/>
      <c r="SGS413" s="731"/>
      <c r="SGT413" s="731"/>
      <c r="SGU413" s="731"/>
      <c r="SGV413" s="731"/>
      <c r="SGW413" s="732"/>
      <c r="SGX413" s="629"/>
      <c r="SGY413" s="499"/>
      <c r="SGZ413" s="731"/>
      <c r="SHA413" s="731"/>
      <c r="SHB413" s="731"/>
      <c r="SHC413" s="731"/>
      <c r="SHD413" s="732"/>
      <c r="SHE413" s="629"/>
      <c r="SHF413" s="499"/>
      <c r="SHG413" s="731"/>
      <c r="SHH413" s="731"/>
      <c r="SHI413" s="731"/>
      <c r="SHJ413" s="731"/>
      <c r="SHK413" s="732"/>
      <c r="SHL413" s="629"/>
      <c r="SHM413" s="499"/>
      <c r="SHN413" s="731"/>
      <c r="SHO413" s="731"/>
      <c r="SHP413" s="731"/>
      <c r="SHQ413" s="731"/>
      <c r="SHR413" s="732"/>
      <c r="SHS413" s="629"/>
      <c r="SHT413" s="499"/>
      <c r="SHU413" s="731"/>
      <c r="SHV413" s="731"/>
      <c r="SHW413" s="731"/>
      <c r="SHX413" s="731"/>
      <c r="SHY413" s="732"/>
      <c r="SHZ413" s="629"/>
      <c r="SIA413" s="499"/>
      <c r="SIB413" s="731"/>
      <c r="SIC413" s="731"/>
      <c r="SID413" s="731"/>
      <c r="SIE413" s="731"/>
      <c r="SIF413" s="732"/>
      <c r="SIG413" s="629"/>
      <c r="SIH413" s="499"/>
      <c r="SII413" s="731"/>
      <c r="SIJ413" s="731"/>
      <c r="SIK413" s="731"/>
      <c r="SIL413" s="731"/>
      <c r="SIM413" s="732"/>
      <c r="SIN413" s="629"/>
      <c r="SIO413" s="499"/>
      <c r="SIP413" s="731"/>
      <c r="SIQ413" s="731"/>
      <c r="SIR413" s="731"/>
      <c r="SIS413" s="731"/>
      <c r="SIT413" s="732"/>
      <c r="SIU413" s="629"/>
      <c r="SIV413" s="499"/>
      <c r="SIW413" s="731"/>
      <c r="SIX413" s="731"/>
      <c r="SIY413" s="731"/>
      <c r="SIZ413" s="731"/>
      <c r="SJA413" s="732"/>
      <c r="SJB413" s="629"/>
      <c r="SJC413" s="499"/>
      <c r="SJD413" s="731"/>
      <c r="SJE413" s="731"/>
      <c r="SJF413" s="731"/>
      <c r="SJG413" s="731"/>
      <c r="SJH413" s="732"/>
      <c r="SJI413" s="629"/>
      <c r="SJJ413" s="499"/>
      <c r="SJK413" s="731"/>
      <c r="SJL413" s="731"/>
      <c r="SJM413" s="731"/>
      <c r="SJN413" s="731"/>
      <c r="SJO413" s="732"/>
      <c r="SJP413" s="629"/>
      <c r="SJQ413" s="499"/>
      <c r="SJR413" s="731"/>
      <c r="SJS413" s="731"/>
      <c r="SJT413" s="731"/>
      <c r="SJU413" s="731"/>
      <c r="SJV413" s="732"/>
      <c r="SJW413" s="629"/>
      <c r="SJX413" s="499"/>
      <c r="SJY413" s="731"/>
      <c r="SJZ413" s="731"/>
      <c r="SKA413" s="731"/>
      <c r="SKB413" s="731"/>
      <c r="SKC413" s="732"/>
      <c r="SKD413" s="629"/>
      <c r="SKE413" s="499"/>
      <c r="SKF413" s="731"/>
      <c r="SKG413" s="731"/>
      <c r="SKH413" s="731"/>
      <c r="SKI413" s="731"/>
      <c r="SKJ413" s="732"/>
      <c r="SKK413" s="629"/>
      <c r="SKL413" s="499"/>
      <c r="SKM413" s="731"/>
      <c r="SKN413" s="731"/>
      <c r="SKO413" s="731"/>
      <c r="SKP413" s="731"/>
      <c r="SKQ413" s="732"/>
      <c r="SKR413" s="629"/>
      <c r="SKS413" s="499"/>
      <c r="SKT413" s="731"/>
      <c r="SKU413" s="731"/>
      <c r="SKV413" s="731"/>
      <c r="SKW413" s="731"/>
      <c r="SKX413" s="732"/>
      <c r="SKY413" s="629"/>
      <c r="SKZ413" s="499"/>
      <c r="SLA413" s="731"/>
      <c r="SLB413" s="731"/>
      <c r="SLC413" s="731"/>
      <c r="SLD413" s="731"/>
      <c r="SLE413" s="732"/>
      <c r="SLF413" s="629"/>
      <c r="SLG413" s="499"/>
      <c r="SLH413" s="731"/>
      <c r="SLI413" s="731"/>
      <c r="SLJ413" s="731"/>
      <c r="SLK413" s="731"/>
      <c r="SLL413" s="732"/>
      <c r="SLM413" s="629"/>
      <c r="SLN413" s="499"/>
      <c r="SLO413" s="731"/>
      <c r="SLP413" s="731"/>
      <c r="SLQ413" s="731"/>
      <c r="SLR413" s="731"/>
      <c r="SLS413" s="732"/>
      <c r="SLT413" s="629"/>
      <c r="SLU413" s="499"/>
      <c r="SLV413" s="731"/>
      <c r="SLW413" s="731"/>
      <c r="SLX413" s="731"/>
      <c r="SLY413" s="731"/>
      <c r="SLZ413" s="732"/>
      <c r="SMA413" s="629"/>
      <c r="SMB413" s="499"/>
      <c r="SMC413" s="731"/>
      <c r="SMD413" s="731"/>
      <c r="SME413" s="731"/>
      <c r="SMF413" s="731"/>
      <c r="SMG413" s="732"/>
      <c r="SMH413" s="629"/>
      <c r="SMI413" s="499"/>
      <c r="SMJ413" s="731"/>
      <c r="SMK413" s="731"/>
      <c r="SML413" s="731"/>
      <c r="SMM413" s="731"/>
      <c r="SMN413" s="732"/>
      <c r="SMO413" s="629"/>
      <c r="SMP413" s="499"/>
      <c r="SMQ413" s="731"/>
      <c r="SMR413" s="731"/>
      <c r="SMS413" s="731"/>
      <c r="SMT413" s="731"/>
      <c r="SMU413" s="732"/>
      <c r="SMV413" s="629"/>
      <c r="SMW413" s="499"/>
      <c r="SMX413" s="731"/>
      <c r="SMY413" s="731"/>
      <c r="SMZ413" s="731"/>
      <c r="SNA413" s="731"/>
      <c r="SNB413" s="732"/>
      <c r="SNC413" s="629"/>
      <c r="SND413" s="499"/>
      <c r="SNE413" s="731"/>
      <c r="SNF413" s="731"/>
      <c r="SNG413" s="731"/>
      <c r="SNH413" s="731"/>
      <c r="SNI413" s="732"/>
      <c r="SNJ413" s="629"/>
      <c r="SNK413" s="499"/>
      <c r="SNL413" s="731"/>
      <c r="SNM413" s="731"/>
      <c r="SNN413" s="731"/>
      <c r="SNO413" s="731"/>
      <c r="SNP413" s="732"/>
      <c r="SNQ413" s="629"/>
      <c r="SNR413" s="499"/>
      <c r="SNS413" s="731"/>
      <c r="SNT413" s="731"/>
      <c r="SNU413" s="731"/>
      <c r="SNV413" s="731"/>
      <c r="SNW413" s="732"/>
      <c r="SNX413" s="629"/>
      <c r="SNY413" s="499"/>
      <c r="SNZ413" s="731"/>
      <c r="SOA413" s="731"/>
      <c r="SOB413" s="731"/>
      <c r="SOC413" s="731"/>
      <c r="SOD413" s="732"/>
      <c r="SOE413" s="629"/>
      <c r="SOF413" s="499"/>
      <c r="SOG413" s="731"/>
      <c r="SOH413" s="731"/>
      <c r="SOI413" s="731"/>
      <c r="SOJ413" s="731"/>
      <c r="SOK413" s="732"/>
      <c r="SOL413" s="629"/>
      <c r="SOM413" s="499"/>
      <c r="SON413" s="731"/>
      <c r="SOO413" s="731"/>
      <c r="SOP413" s="731"/>
      <c r="SOQ413" s="731"/>
      <c r="SOR413" s="732"/>
      <c r="SOS413" s="629"/>
      <c r="SOT413" s="499"/>
      <c r="SOU413" s="731"/>
      <c r="SOV413" s="731"/>
      <c r="SOW413" s="731"/>
      <c r="SOX413" s="731"/>
      <c r="SOY413" s="732"/>
      <c r="SOZ413" s="629"/>
      <c r="SPA413" s="499"/>
      <c r="SPB413" s="731"/>
      <c r="SPC413" s="731"/>
      <c r="SPD413" s="731"/>
      <c r="SPE413" s="731"/>
      <c r="SPF413" s="732"/>
      <c r="SPG413" s="629"/>
      <c r="SPH413" s="499"/>
      <c r="SPI413" s="731"/>
      <c r="SPJ413" s="731"/>
      <c r="SPK413" s="731"/>
      <c r="SPL413" s="731"/>
      <c r="SPM413" s="732"/>
      <c r="SPN413" s="629"/>
      <c r="SPO413" s="499"/>
      <c r="SPP413" s="731"/>
      <c r="SPQ413" s="731"/>
      <c r="SPR413" s="731"/>
      <c r="SPS413" s="731"/>
      <c r="SPT413" s="732"/>
      <c r="SPU413" s="629"/>
      <c r="SPV413" s="499"/>
      <c r="SPW413" s="731"/>
      <c r="SPX413" s="731"/>
      <c r="SPY413" s="731"/>
      <c r="SPZ413" s="731"/>
      <c r="SQA413" s="732"/>
      <c r="SQB413" s="629"/>
      <c r="SQC413" s="499"/>
      <c r="SQD413" s="731"/>
      <c r="SQE413" s="731"/>
      <c r="SQF413" s="731"/>
      <c r="SQG413" s="731"/>
      <c r="SQH413" s="732"/>
      <c r="SQI413" s="629"/>
      <c r="SQJ413" s="499"/>
      <c r="SQK413" s="731"/>
      <c r="SQL413" s="731"/>
      <c r="SQM413" s="731"/>
      <c r="SQN413" s="731"/>
      <c r="SQO413" s="732"/>
      <c r="SQP413" s="629"/>
      <c r="SQQ413" s="499"/>
      <c r="SQR413" s="731"/>
      <c r="SQS413" s="731"/>
      <c r="SQT413" s="731"/>
      <c r="SQU413" s="731"/>
      <c r="SQV413" s="732"/>
      <c r="SQW413" s="629"/>
      <c r="SQX413" s="499"/>
      <c r="SQY413" s="731"/>
      <c r="SQZ413" s="731"/>
      <c r="SRA413" s="731"/>
      <c r="SRB413" s="731"/>
      <c r="SRC413" s="732"/>
      <c r="SRD413" s="629"/>
      <c r="SRE413" s="499"/>
      <c r="SRF413" s="731"/>
      <c r="SRG413" s="731"/>
      <c r="SRH413" s="731"/>
      <c r="SRI413" s="731"/>
      <c r="SRJ413" s="732"/>
      <c r="SRK413" s="629"/>
      <c r="SRL413" s="499"/>
      <c r="SRM413" s="731"/>
      <c r="SRN413" s="731"/>
      <c r="SRO413" s="731"/>
      <c r="SRP413" s="731"/>
      <c r="SRQ413" s="732"/>
      <c r="SRR413" s="629"/>
      <c r="SRS413" s="499"/>
      <c r="SRT413" s="731"/>
      <c r="SRU413" s="731"/>
      <c r="SRV413" s="731"/>
      <c r="SRW413" s="731"/>
      <c r="SRX413" s="732"/>
      <c r="SRY413" s="629"/>
      <c r="SRZ413" s="499"/>
      <c r="SSA413" s="731"/>
      <c r="SSB413" s="731"/>
      <c r="SSC413" s="731"/>
      <c r="SSD413" s="731"/>
      <c r="SSE413" s="732"/>
      <c r="SSF413" s="629"/>
      <c r="SSG413" s="499"/>
      <c r="SSH413" s="731"/>
      <c r="SSI413" s="731"/>
      <c r="SSJ413" s="731"/>
      <c r="SSK413" s="731"/>
      <c r="SSL413" s="732"/>
      <c r="SSM413" s="629"/>
      <c r="SSN413" s="499"/>
      <c r="SSO413" s="731"/>
      <c r="SSP413" s="731"/>
      <c r="SSQ413" s="731"/>
      <c r="SSR413" s="731"/>
      <c r="SSS413" s="732"/>
      <c r="SST413" s="629"/>
      <c r="SSU413" s="499"/>
      <c r="SSV413" s="731"/>
      <c r="SSW413" s="731"/>
      <c r="SSX413" s="731"/>
      <c r="SSY413" s="731"/>
      <c r="SSZ413" s="732"/>
      <c r="STA413" s="629"/>
      <c r="STB413" s="499"/>
      <c r="STC413" s="731"/>
      <c r="STD413" s="731"/>
      <c r="STE413" s="731"/>
      <c r="STF413" s="731"/>
      <c r="STG413" s="732"/>
      <c r="STH413" s="629"/>
      <c r="STI413" s="499"/>
      <c r="STJ413" s="731"/>
      <c r="STK413" s="731"/>
      <c r="STL413" s="731"/>
      <c r="STM413" s="731"/>
      <c r="STN413" s="732"/>
      <c r="STO413" s="629"/>
      <c r="STP413" s="499"/>
      <c r="STQ413" s="731"/>
      <c r="STR413" s="731"/>
      <c r="STS413" s="731"/>
      <c r="STT413" s="731"/>
      <c r="STU413" s="732"/>
      <c r="STV413" s="629"/>
      <c r="STW413" s="499"/>
      <c r="STX413" s="731"/>
      <c r="STY413" s="731"/>
      <c r="STZ413" s="731"/>
      <c r="SUA413" s="731"/>
      <c r="SUB413" s="732"/>
      <c r="SUC413" s="629"/>
      <c r="SUD413" s="499"/>
      <c r="SUE413" s="731"/>
      <c r="SUF413" s="731"/>
      <c r="SUG413" s="731"/>
      <c r="SUH413" s="731"/>
      <c r="SUI413" s="732"/>
      <c r="SUJ413" s="629"/>
      <c r="SUK413" s="499"/>
      <c r="SUL413" s="731"/>
      <c r="SUM413" s="731"/>
      <c r="SUN413" s="731"/>
      <c r="SUO413" s="731"/>
      <c r="SUP413" s="732"/>
      <c r="SUQ413" s="629"/>
      <c r="SUR413" s="499"/>
      <c r="SUS413" s="731"/>
      <c r="SUT413" s="731"/>
      <c r="SUU413" s="731"/>
      <c r="SUV413" s="731"/>
      <c r="SUW413" s="732"/>
      <c r="SUX413" s="629"/>
      <c r="SUY413" s="499"/>
      <c r="SUZ413" s="731"/>
      <c r="SVA413" s="731"/>
      <c r="SVB413" s="731"/>
      <c r="SVC413" s="731"/>
      <c r="SVD413" s="732"/>
      <c r="SVE413" s="629"/>
      <c r="SVF413" s="499"/>
      <c r="SVG413" s="731"/>
      <c r="SVH413" s="731"/>
      <c r="SVI413" s="731"/>
      <c r="SVJ413" s="731"/>
      <c r="SVK413" s="732"/>
      <c r="SVL413" s="629"/>
      <c r="SVM413" s="499"/>
      <c r="SVN413" s="731"/>
      <c r="SVO413" s="731"/>
      <c r="SVP413" s="731"/>
      <c r="SVQ413" s="731"/>
      <c r="SVR413" s="732"/>
      <c r="SVS413" s="629"/>
      <c r="SVT413" s="499"/>
      <c r="SVU413" s="731"/>
      <c r="SVV413" s="731"/>
      <c r="SVW413" s="731"/>
      <c r="SVX413" s="731"/>
      <c r="SVY413" s="732"/>
      <c r="SVZ413" s="629"/>
      <c r="SWA413" s="499"/>
      <c r="SWB413" s="731"/>
      <c r="SWC413" s="731"/>
      <c r="SWD413" s="731"/>
      <c r="SWE413" s="731"/>
      <c r="SWF413" s="732"/>
      <c r="SWG413" s="629"/>
      <c r="SWH413" s="499"/>
      <c r="SWI413" s="731"/>
      <c r="SWJ413" s="731"/>
      <c r="SWK413" s="731"/>
      <c r="SWL413" s="731"/>
      <c r="SWM413" s="732"/>
      <c r="SWN413" s="629"/>
      <c r="SWO413" s="499"/>
      <c r="SWP413" s="731"/>
      <c r="SWQ413" s="731"/>
      <c r="SWR413" s="731"/>
      <c r="SWS413" s="731"/>
      <c r="SWT413" s="732"/>
      <c r="SWU413" s="629"/>
      <c r="SWV413" s="499"/>
      <c r="SWW413" s="731"/>
      <c r="SWX413" s="731"/>
      <c r="SWY413" s="731"/>
      <c r="SWZ413" s="731"/>
      <c r="SXA413" s="732"/>
      <c r="SXB413" s="629"/>
      <c r="SXC413" s="499"/>
      <c r="SXD413" s="731"/>
      <c r="SXE413" s="731"/>
      <c r="SXF413" s="731"/>
      <c r="SXG413" s="731"/>
      <c r="SXH413" s="732"/>
      <c r="SXI413" s="629"/>
      <c r="SXJ413" s="499"/>
      <c r="SXK413" s="731"/>
      <c r="SXL413" s="731"/>
      <c r="SXM413" s="731"/>
      <c r="SXN413" s="731"/>
      <c r="SXO413" s="732"/>
      <c r="SXP413" s="629"/>
      <c r="SXQ413" s="499"/>
      <c r="SXR413" s="731"/>
      <c r="SXS413" s="731"/>
      <c r="SXT413" s="731"/>
      <c r="SXU413" s="731"/>
      <c r="SXV413" s="732"/>
      <c r="SXW413" s="629"/>
      <c r="SXX413" s="499"/>
      <c r="SXY413" s="731"/>
      <c r="SXZ413" s="731"/>
      <c r="SYA413" s="731"/>
      <c r="SYB413" s="731"/>
      <c r="SYC413" s="732"/>
      <c r="SYD413" s="629"/>
      <c r="SYE413" s="499"/>
      <c r="SYF413" s="731"/>
      <c r="SYG413" s="731"/>
      <c r="SYH413" s="731"/>
      <c r="SYI413" s="731"/>
      <c r="SYJ413" s="732"/>
      <c r="SYK413" s="629"/>
      <c r="SYL413" s="499"/>
      <c r="SYM413" s="731"/>
      <c r="SYN413" s="731"/>
      <c r="SYO413" s="731"/>
      <c r="SYP413" s="731"/>
      <c r="SYQ413" s="732"/>
      <c r="SYR413" s="629"/>
      <c r="SYS413" s="499"/>
      <c r="SYT413" s="731"/>
      <c r="SYU413" s="731"/>
      <c r="SYV413" s="731"/>
      <c r="SYW413" s="731"/>
      <c r="SYX413" s="732"/>
      <c r="SYY413" s="629"/>
      <c r="SYZ413" s="499"/>
      <c r="SZA413" s="731"/>
      <c r="SZB413" s="731"/>
      <c r="SZC413" s="731"/>
      <c r="SZD413" s="731"/>
      <c r="SZE413" s="732"/>
      <c r="SZF413" s="629"/>
      <c r="SZG413" s="499"/>
      <c r="SZH413" s="731"/>
      <c r="SZI413" s="731"/>
      <c r="SZJ413" s="731"/>
      <c r="SZK413" s="731"/>
      <c r="SZL413" s="732"/>
      <c r="SZM413" s="629"/>
      <c r="SZN413" s="499"/>
      <c r="SZO413" s="731"/>
      <c r="SZP413" s="731"/>
      <c r="SZQ413" s="731"/>
      <c r="SZR413" s="731"/>
      <c r="SZS413" s="732"/>
      <c r="SZT413" s="629"/>
      <c r="SZU413" s="499"/>
      <c r="SZV413" s="731"/>
      <c r="SZW413" s="731"/>
      <c r="SZX413" s="731"/>
      <c r="SZY413" s="731"/>
      <c r="SZZ413" s="732"/>
      <c r="TAA413" s="629"/>
      <c r="TAB413" s="499"/>
      <c r="TAC413" s="731"/>
      <c r="TAD413" s="731"/>
      <c r="TAE413" s="731"/>
      <c r="TAF413" s="731"/>
      <c r="TAG413" s="732"/>
      <c r="TAH413" s="629"/>
      <c r="TAI413" s="499"/>
      <c r="TAJ413" s="731"/>
      <c r="TAK413" s="731"/>
      <c r="TAL413" s="731"/>
      <c r="TAM413" s="731"/>
      <c r="TAN413" s="732"/>
      <c r="TAO413" s="629"/>
      <c r="TAP413" s="499"/>
      <c r="TAQ413" s="731"/>
      <c r="TAR413" s="731"/>
      <c r="TAS413" s="731"/>
      <c r="TAT413" s="731"/>
      <c r="TAU413" s="732"/>
      <c r="TAV413" s="629"/>
      <c r="TAW413" s="499"/>
      <c r="TAX413" s="731"/>
      <c r="TAY413" s="731"/>
      <c r="TAZ413" s="731"/>
      <c r="TBA413" s="731"/>
      <c r="TBB413" s="732"/>
      <c r="TBC413" s="629"/>
      <c r="TBD413" s="499"/>
      <c r="TBE413" s="731"/>
      <c r="TBF413" s="731"/>
      <c r="TBG413" s="731"/>
      <c r="TBH413" s="731"/>
      <c r="TBI413" s="732"/>
      <c r="TBJ413" s="629"/>
      <c r="TBK413" s="499"/>
      <c r="TBL413" s="731"/>
      <c r="TBM413" s="731"/>
      <c r="TBN413" s="731"/>
      <c r="TBO413" s="731"/>
      <c r="TBP413" s="732"/>
      <c r="TBQ413" s="629"/>
      <c r="TBR413" s="499"/>
      <c r="TBS413" s="731"/>
      <c r="TBT413" s="731"/>
      <c r="TBU413" s="731"/>
      <c r="TBV413" s="731"/>
      <c r="TBW413" s="732"/>
      <c r="TBX413" s="629"/>
      <c r="TBY413" s="499"/>
      <c r="TBZ413" s="731"/>
      <c r="TCA413" s="731"/>
      <c r="TCB413" s="731"/>
      <c r="TCC413" s="731"/>
      <c r="TCD413" s="732"/>
      <c r="TCE413" s="629"/>
      <c r="TCF413" s="499"/>
      <c r="TCG413" s="731"/>
      <c r="TCH413" s="731"/>
      <c r="TCI413" s="731"/>
      <c r="TCJ413" s="731"/>
      <c r="TCK413" s="732"/>
      <c r="TCL413" s="629"/>
      <c r="TCM413" s="499"/>
      <c r="TCN413" s="731"/>
      <c r="TCO413" s="731"/>
      <c r="TCP413" s="731"/>
      <c r="TCQ413" s="731"/>
      <c r="TCR413" s="732"/>
      <c r="TCS413" s="629"/>
      <c r="TCT413" s="499"/>
      <c r="TCU413" s="731"/>
      <c r="TCV413" s="731"/>
      <c r="TCW413" s="731"/>
      <c r="TCX413" s="731"/>
      <c r="TCY413" s="732"/>
      <c r="TCZ413" s="629"/>
      <c r="TDA413" s="499"/>
      <c r="TDB413" s="731"/>
      <c r="TDC413" s="731"/>
      <c r="TDD413" s="731"/>
      <c r="TDE413" s="731"/>
      <c r="TDF413" s="732"/>
      <c r="TDG413" s="629"/>
      <c r="TDH413" s="499"/>
      <c r="TDI413" s="731"/>
      <c r="TDJ413" s="731"/>
      <c r="TDK413" s="731"/>
      <c r="TDL413" s="731"/>
      <c r="TDM413" s="732"/>
      <c r="TDN413" s="629"/>
      <c r="TDO413" s="499"/>
      <c r="TDP413" s="731"/>
      <c r="TDQ413" s="731"/>
      <c r="TDR413" s="731"/>
      <c r="TDS413" s="731"/>
      <c r="TDT413" s="732"/>
      <c r="TDU413" s="629"/>
      <c r="TDV413" s="499"/>
      <c r="TDW413" s="731"/>
      <c r="TDX413" s="731"/>
      <c r="TDY413" s="731"/>
      <c r="TDZ413" s="731"/>
      <c r="TEA413" s="732"/>
      <c r="TEB413" s="629"/>
      <c r="TEC413" s="499"/>
      <c r="TED413" s="731"/>
      <c r="TEE413" s="731"/>
      <c r="TEF413" s="731"/>
      <c r="TEG413" s="731"/>
      <c r="TEH413" s="732"/>
      <c r="TEI413" s="629"/>
      <c r="TEJ413" s="499"/>
      <c r="TEK413" s="731"/>
      <c r="TEL413" s="731"/>
      <c r="TEM413" s="731"/>
      <c r="TEN413" s="731"/>
      <c r="TEO413" s="732"/>
      <c r="TEP413" s="629"/>
      <c r="TEQ413" s="499"/>
      <c r="TER413" s="731"/>
      <c r="TES413" s="731"/>
      <c r="TET413" s="731"/>
      <c r="TEU413" s="731"/>
      <c r="TEV413" s="732"/>
      <c r="TEW413" s="629"/>
      <c r="TEX413" s="499"/>
      <c r="TEY413" s="731"/>
      <c r="TEZ413" s="731"/>
      <c r="TFA413" s="731"/>
      <c r="TFB413" s="731"/>
      <c r="TFC413" s="732"/>
      <c r="TFD413" s="629"/>
      <c r="TFE413" s="499"/>
      <c r="TFF413" s="731"/>
      <c r="TFG413" s="731"/>
      <c r="TFH413" s="731"/>
      <c r="TFI413" s="731"/>
      <c r="TFJ413" s="732"/>
      <c r="TFK413" s="629"/>
      <c r="TFL413" s="499"/>
      <c r="TFM413" s="731"/>
      <c r="TFN413" s="731"/>
      <c r="TFO413" s="731"/>
      <c r="TFP413" s="731"/>
      <c r="TFQ413" s="732"/>
      <c r="TFR413" s="629"/>
      <c r="TFS413" s="499"/>
      <c r="TFT413" s="731"/>
      <c r="TFU413" s="731"/>
      <c r="TFV413" s="731"/>
      <c r="TFW413" s="731"/>
      <c r="TFX413" s="732"/>
      <c r="TFY413" s="629"/>
      <c r="TFZ413" s="499"/>
      <c r="TGA413" s="731"/>
      <c r="TGB413" s="731"/>
      <c r="TGC413" s="731"/>
      <c r="TGD413" s="731"/>
      <c r="TGE413" s="732"/>
      <c r="TGF413" s="629"/>
      <c r="TGG413" s="499"/>
      <c r="TGH413" s="731"/>
      <c r="TGI413" s="731"/>
      <c r="TGJ413" s="731"/>
      <c r="TGK413" s="731"/>
      <c r="TGL413" s="732"/>
      <c r="TGM413" s="629"/>
      <c r="TGN413" s="499"/>
      <c r="TGO413" s="731"/>
      <c r="TGP413" s="731"/>
      <c r="TGQ413" s="731"/>
      <c r="TGR413" s="731"/>
      <c r="TGS413" s="732"/>
      <c r="TGT413" s="629"/>
      <c r="TGU413" s="499"/>
      <c r="TGV413" s="731"/>
      <c r="TGW413" s="731"/>
      <c r="TGX413" s="731"/>
      <c r="TGY413" s="731"/>
      <c r="TGZ413" s="732"/>
      <c r="THA413" s="629"/>
      <c r="THB413" s="499"/>
      <c r="THC413" s="731"/>
      <c r="THD413" s="731"/>
      <c r="THE413" s="731"/>
      <c r="THF413" s="731"/>
      <c r="THG413" s="732"/>
      <c r="THH413" s="629"/>
      <c r="THI413" s="499"/>
      <c r="THJ413" s="731"/>
      <c r="THK413" s="731"/>
      <c r="THL413" s="731"/>
      <c r="THM413" s="731"/>
      <c r="THN413" s="732"/>
      <c r="THO413" s="629"/>
      <c r="THP413" s="499"/>
      <c r="THQ413" s="731"/>
      <c r="THR413" s="731"/>
      <c r="THS413" s="731"/>
      <c r="THT413" s="731"/>
      <c r="THU413" s="732"/>
      <c r="THV413" s="629"/>
      <c r="THW413" s="499"/>
      <c r="THX413" s="731"/>
      <c r="THY413" s="731"/>
      <c r="THZ413" s="731"/>
      <c r="TIA413" s="731"/>
      <c r="TIB413" s="732"/>
      <c r="TIC413" s="629"/>
      <c r="TID413" s="499"/>
      <c r="TIE413" s="731"/>
      <c r="TIF413" s="731"/>
      <c r="TIG413" s="731"/>
      <c r="TIH413" s="731"/>
      <c r="TII413" s="732"/>
      <c r="TIJ413" s="629"/>
      <c r="TIK413" s="499"/>
      <c r="TIL413" s="731"/>
      <c r="TIM413" s="731"/>
      <c r="TIN413" s="731"/>
      <c r="TIO413" s="731"/>
      <c r="TIP413" s="732"/>
      <c r="TIQ413" s="629"/>
      <c r="TIR413" s="499"/>
      <c r="TIS413" s="731"/>
      <c r="TIT413" s="731"/>
      <c r="TIU413" s="731"/>
      <c r="TIV413" s="731"/>
      <c r="TIW413" s="732"/>
      <c r="TIX413" s="629"/>
      <c r="TIY413" s="499"/>
      <c r="TIZ413" s="731"/>
      <c r="TJA413" s="731"/>
      <c r="TJB413" s="731"/>
      <c r="TJC413" s="731"/>
      <c r="TJD413" s="732"/>
      <c r="TJE413" s="629"/>
      <c r="TJF413" s="499"/>
      <c r="TJG413" s="731"/>
      <c r="TJH413" s="731"/>
      <c r="TJI413" s="731"/>
      <c r="TJJ413" s="731"/>
      <c r="TJK413" s="732"/>
      <c r="TJL413" s="629"/>
      <c r="TJM413" s="499"/>
      <c r="TJN413" s="731"/>
      <c r="TJO413" s="731"/>
      <c r="TJP413" s="731"/>
      <c r="TJQ413" s="731"/>
      <c r="TJR413" s="732"/>
      <c r="TJS413" s="629"/>
      <c r="TJT413" s="499"/>
      <c r="TJU413" s="731"/>
      <c r="TJV413" s="731"/>
      <c r="TJW413" s="731"/>
      <c r="TJX413" s="731"/>
      <c r="TJY413" s="732"/>
      <c r="TJZ413" s="629"/>
      <c r="TKA413" s="499"/>
      <c r="TKB413" s="731"/>
      <c r="TKC413" s="731"/>
      <c r="TKD413" s="731"/>
      <c r="TKE413" s="731"/>
      <c r="TKF413" s="732"/>
      <c r="TKG413" s="629"/>
      <c r="TKH413" s="499"/>
      <c r="TKI413" s="731"/>
      <c r="TKJ413" s="731"/>
      <c r="TKK413" s="731"/>
      <c r="TKL413" s="731"/>
      <c r="TKM413" s="732"/>
      <c r="TKN413" s="629"/>
      <c r="TKO413" s="499"/>
      <c r="TKP413" s="731"/>
      <c r="TKQ413" s="731"/>
      <c r="TKR413" s="731"/>
      <c r="TKS413" s="731"/>
      <c r="TKT413" s="732"/>
      <c r="TKU413" s="629"/>
      <c r="TKV413" s="499"/>
      <c r="TKW413" s="731"/>
      <c r="TKX413" s="731"/>
      <c r="TKY413" s="731"/>
      <c r="TKZ413" s="731"/>
      <c r="TLA413" s="732"/>
      <c r="TLB413" s="629"/>
      <c r="TLC413" s="499"/>
      <c r="TLD413" s="731"/>
      <c r="TLE413" s="731"/>
      <c r="TLF413" s="731"/>
      <c r="TLG413" s="731"/>
      <c r="TLH413" s="732"/>
      <c r="TLI413" s="629"/>
      <c r="TLJ413" s="499"/>
      <c r="TLK413" s="731"/>
      <c r="TLL413" s="731"/>
      <c r="TLM413" s="731"/>
      <c r="TLN413" s="731"/>
      <c r="TLO413" s="732"/>
      <c r="TLP413" s="629"/>
      <c r="TLQ413" s="499"/>
      <c r="TLR413" s="731"/>
      <c r="TLS413" s="731"/>
      <c r="TLT413" s="731"/>
      <c r="TLU413" s="731"/>
      <c r="TLV413" s="732"/>
      <c r="TLW413" s="629"/>
      <c r="TLX413" s="499"/>
      <c r="TLY413" s="731"/>
      <c r="TLZ413" s="731"/>
      <c r="TMA413" s="731"/>
      <c r="TMB413" s="731"/>
      <c r="TMC413" s="732"/>
      <c r="TMD413" s="629"/>
      <c r="TME413" s="499"/>
      <c r="TMF413" s="731"/>
      <c r="TMG413" s="731"/>
      <c r="TMH413" s="731"/>
      <c r="TMI413" s="731"/>
      <c r="TMJ413" s="732"/>
      <c r="TMK413" s="629"/>
      <c r="TML413" s="499"/>
      <c r="TMM413" s="731"/>
      <c r="TMN413" s="731"/>
      <c r="TMO413" s="731"/>
      <c r="TMP413" s="731"/>
      <c r="TMQ413" s="732"/>
      <c r="TMR413" s="629"/>
      <c r="TMS413" s="499"/>
      <c r="TMT413" s="731"/>
      <c r="TMU413" s="731"/>
      <c r="TMV413" s="731"/>
      <c r="TMW413" s="731"/>
      <c r="TMX413" s="732"/>
      <c r="TMY413" s="629"/>
      <c r="TMZ413" s="499"/>
      <c r="TNA413" s="731"/>
      <c r="TNB413" s="731"/>
      <c r="TNC413" s="731"/>
      <c r="TND413" s="731"/>
      <c r="TNE413" s="732"/>
      <c r="TNF413" s="629"/>
      <c r="TNG413" s="499"/>
      <c r="TNH413" s="731"/>
      <c r="TNI413" s="731"/>
      <c r="TNJ413" s="731"/>
      <c r="TNK413" s="731"/>
      <c r="TNL413" s="732"/>
      <c r="TNM413" s="629"/>
      <c r="TNN413" s="499"/>
      <c r="TNO413" s="731"/>
      <c r="TNP413" s="731"/>
      <c r="TNQ413" s="731"/>
      <c r="TNR413" s="731"/>
      <c r="TNS413" s="732"/>
      <c r="TNT413" s="629"/>
      <c r="TNU413" s="499"/>
      <c r="TNV413" s="731"/>
      <c r="TNW413" s="731"/>
      <c r="TNX413" s="731"/>
      <c r="TNY413" s="731"/>
      <c r="TNZ413" s="732"/>
      <c r="TOA413" s="629"/>
      <c r="TOB413" s="499"/>
      <c r="TOC413" s="731"/>
      <c r="TOD413" s="731"/>
      <c r="TOE413" s="731"/>
      <c r="TOF413" s="731"/>
      <c r="TOG413" s="732"/>
      <c r="TOH413" s="629"/>
      <c r="TOI413" s="499"/>
      <c r="TOJ413" s="731"/>
      <c r="TOK413" s="731"/>
      <c r="TOL413" s="731"/>
      <c r="TOM413" s="731"/>
      <c r="TON413" s="732"/>
      <c r="TOO413" s="629"/>
      <c r="TOP413" s="499"/>
      <c r="TOQ413" s="731"/>
      <c r="TOR413" s="731"/>
      <c r="TOS413" s="731"/>
      <c r="TOT413" s="731"/>
      <c r="TOU413" s="732"/>
      <c r="TOV413" s="629"/>
      <c r="TOW413" s="499"/>
      <c r="TOX413" s="731"/>
      <c r="TOY413" s="731"/>
      <c r="TOZ413" s="731"/>
      <c r="TPA413" s="731"/>
      <c r="TPB413" s="732"/>
      <c r="TPC413" s="629"/>
      <c r="TPD413" s="499"/>
      <c r="TPE413" s="731"/>
      <c r="TPF413" s="731"/>
      <c r="TPG413" s="731"/>
      <c r="TPH413" s="731"/>
      <c r="TPI413" s="732"/>
      <c r="TPJ413" s="629"/>
      <c r="TPK413" s="499"/>
      <c r="TPL413" s="731"/>
      <c r="TPM413" s="731"/>
      <c r="TPN413" s="731"/>
      <c r="TPO413" s="731"/>
      <c r="TPP413" s="732"/>
      <c r="TPQ413" s="629"/>
      <c r="TPR413" s="499"/>
      <c r="TPS413" s="731"/>
      <c r="TPT413" s="731"/>
      <c r="TPU413" s="731"/>
      <c r="TPV413" s="731"/>
      <c r="TPW413" s="732"/>
      <c r="TPX413" s="629"/>
      <c r="TPY413" s="499"/>
      <c r="TPZ413" s="731"/>
      <c r="TQA413" s="731"/>
      <c r="TQB413" s="731"/>
      <c r="TQC413" s="731"/>
      <c r="TQD413" s="732"/>
      <c r="TQE413" s="629"/>
      <c r="TQF413" s="499"/>
      <c r="TQG413" s="731"/>
      <c r="TQH413" s="731"/>
      <c r="TQI413" s="731"/>
      <c r="TQJ413" s="731"/>
      <c r="TQK413" s="732"/>
      <c r="TQL413" s="629"/>
      <c r="TQM413" s="499"/>
      <c r="TQN413" s="731"/>
      <c r="TQO413" s="731"/>
      <c r="TQP413" s="731"/>
      <c r="TQQ413" s="731"/>
      <c r="TQR413" s="732"/>
      <c r="TQS413" s="629"/>
      <c r="TQT413" s="499"/>
      <c r="TQU413" s="731"/>
      <c r="TQV413" s="731"/>
      <c r="TQW413" s="731"/>
      <c r="TQX413" s="731"/>
      <c r="TQY413" s="732"/>
      <c r="TQZ413" s="629"/>
      <c r="TRA413" s="499"/>
      <c r="TRB413" s="731"/>
      <c r="TRC413" s="731"/>
      <c r="TRD413" s="731"/>
      <c r="TRE413" s="731"/>
      <c r="TRF413" s="732"/>
      <c r="TRG413" s="629"/>
      <c r="TRH413" s="499"/>
      <c r="TRI413" s="731"/>
      <c r="TRJ413" s="731"/>
      <c r="TRK413" s="731"/>
      <c r="TRL413" s="731"/>
      <c r="TRM413" s="732"/>
      <c r="TRN413" s="629"/>
      <c r="TRO413" s="499"/>
      <c r="TRP413" s="731"/>
      <c r="TRQ413" s="731"/>
      <c r="TRR413" s="731"/>
      <c r="TRS413" s="731"/>
      <c r="TRT413" s="732"/>
      <c r="TRU413" s="629"/>
      <c r="TRV413" s="499"/>
      <c r="TRW413" s="731"/>
      <c r="TRX413" s="731"/>
      <c r="TRY413" s="731"/>
      <c r="TRZ413" s="731"/>
      <c r="TSA413" s="732"/>
      <c r="TSB413" s="629"/>
      <c r="TSC413" s="499"/>
      <c r="TSD413" s="731"/>
      <c r="TSE413" s="731"/>
      <c r="TSF413" s="731"/>
      <c r="TSG413" s="731"/>
      <c r="TSH413" s="732"/>
      <c r="TSI413" s="629"/>
      <c r="TSJ413" s="499"/>
      <c r="TSK413" s="731"/>
      <c r="TSL413" s="731"/>
      <c r="TSM413" s="731"/>
      <c r="TSN413" s="731"/>
      <c r="TSO413" s="732"/>
      <c r="TSP413" s="629"/>
      <c r="TSQ413" s="499"/>
      <c r="TSR413" s="731"/>
      <c r="TSS413" s="731"/>
      <c r="TST413" s="731"/>
      <c r="TSU413" s="731"/>
      <c r="TSV413" s="732"/>
      <c r="TSW413" s="629"/>
      <c r="TSX413" s="499"/>
      <c r="TSY413" s="731"/>
      <c r="TSZ413" s="731"/>
      <c r="TTA413" s="731"/>
      <c r="TTB413" s="731"/>
      <c r="TTC413" s="732"/>
      <c r="TTD413" s="629"/>
      <c r="TTE413" s="499"/>
      <c r="TTF413" s="731"/>
      <c r="TTG413" s="731"/>
      <c r="TTH413" s="731"/>
      <c r="TTI413" s="731"/>
      <c r="TTJ413" s="732"/>
      <c r="TTK413" s="629"/>
      <c r="TTL413" s="499"/>
      <c r="TTM413" s="731"/>
      <c r="TTN413" s="731"/>
      <c r="TTO413" s="731"/>
      <c r="TTP413" s="731"/>
      <c r="TTQ413" s="732"/>
      <c r="TTR413" s="629"/>
      <c r="TTS413" s="499"/>
      <c r="TTT413" s="731"/>
      <c r="TTU413" s="731"/>
      <c r="TTV413" s="731"/>
      <c r="TTW413" s="731"/>
      <c r="TTX413" s="732"/>
      <c r="TTY413" s="629"/>
      <c r="TTZ413" s="499"/>
      <c r="TUA413" s="731"/>
      <c r="TUB413" s="731"/>
      <c r="TUC413" s="731"/>
      <c r="TUD413" s="731"/>
      <c r="TUE413" s="732"/>
      <c r="TUF413" s="629"/>
      <c r="TUG413" s="499"/>
      <c r="TUH413" s="731"/>
      <c r="TUI413" s="731"/>
      <c r="TUJ413" s="731"/>
      <c r="TUK413" s="731"/>
      <c r="TUL413" s="732"/>
      <c r="TUM413" s="629"/>
      <c r="TUN413" s="499"/>
      <c r="TUO413" s="731"/>
      <c r="TUP413" s="731"/>
      <c r="TUQ413" s="731"/>
      <c r="TUR413" s="731"/>
      <c r="TUS413" s="732"/>
      <c r="TUT413" s="629"/>
      <c r="TUU413" s="499"/>
      <c r="TUV413" s="731"/>
      <c r="TUW413" s="731"/>
      <c r="TUX413" s="731"/>
      <c r="TUY413" s="731"/>
      <c r="TUZ413" s="732"/>
      <c r="TVA413" s="629"/>
      <c r="TVB413" s="499"/>
      <c r="TVC413" s="731"/>
      <c r="TVD413" s="731"/>
      <c r="TVE413" s="731"/>
      <c r="TVF413" s="731"/>
      <c r="TVG413" s="732"/>
      <c r="TVH413" s="629"/>
      <c r="TVI413" s="499"/>
      <c r="TVJ413" s="731"/>
      <c r="TVK413" s="731"/>
      <c r="TVL413" s="731"/>
      <c r="TVM413" s="731"/>
      <c r="TVN413" s="732"/>
      <c r="TVO413" s="629"/>
      <c r="TVP413" s="499"/>
      <c r="TVQ413" s="731"/>
      <c r="TVR413" s="731"/>
      <c r="TVS413" s="731"/>
      <c r="TVT413" s="731"/>
      <c r="TVU413" s="732"/>
      <c r="TVV413" s="629"/>
      <c r="TVW413" s="499"/>
      <c r="TVX413" s="731"/>
      <c r="TVY413" s="731"/>
      <c r="TVZ413" s="731"/>
      <c r="TWA413" s="731"/>
      <c r="TWB413" s="732"/>
      <c r="TWC413" s="629"/>
      <c r="TWD413" s="499"/>
      <c r="TWE413" s="731"/>
      <c r="TWF413" s="731"/>
      <c r="TWG413" s="731"/>
      <c r="TWH413" s="731"/>
      <c r="TWI413" s="732"/>
      <c r="TWJ413" s="629"/>
      <c r="TWK413" s="499"/>
      <c r="TWL413" s="731"/>
      <c r="TWM413" s="731"/>
      <c r="TWN413" s="731"/>
      <c r="TWO413" s="731"/>
      <c r="TWP413" s="732"/>
      <c r="TWQ413" s="629"/>
      <c r="TWR413" s="499"/>
      <c r="TWS413" s="731"/>
      <c r="TWT413" s="731"/>
      <c r="TWU413" s="731"/>
      <c r="TWV413" s="731"/>
      <c r="TWW413" s="732"/>
      <c r="TWX413" s="629"/>
      <c r="TWY413" s="499"/>
      <c r="TWZ413" s="731"/>
      <c r="TXA413" s="731"/>
      <c r="TXB413" s="731"/>
      <c r="TXC413" s="731"/>
      <c r="TXD413" s="732"/>
      <c r="TXE413" s="629"/>
      <c r="TXF413" s="499"/>
      <c r="TXG413" s="731"/>
      <c r="TXH413" s="731"/>
      <c r="TXI413" s="731"/>
      <c r="TXJ413" s="731"/>
      <c r="TXK413" s="732"/>
      <c r="TXL413" s="629"/>
      <c r="TXM413" s="499"/>
      <c r="TXN413" s="731"/>
      <c r="TXO413" s="731"/>
      <c r="TXP413" s="731"/>
      <c r="TXQ413" s="731"/>
      <c r="TXR413" s="732"/>
      <c r="TXS413" s="629"/>
      <c r="TXT413" s="499"/>
      <c r="TXU413" s="731"/>
      <c r="TXV413" s="731"/>
      <c r="TXW413" s="731"/>
      <c r="TXX413" s="731"/>
      <c r="TXY413" s="732"/>
      <c r="TXZ413" s="629"/>
      <c r="TYA413" s="499"/>
      <c r="TYB413" s="731"/>
      <c r="TYC413" s="731"/>
      <c r="TYD413" s="731"/>
      <c r="TYE413" s="731"/>
      <c r="TYF413" s="732"/>
      <c r="TYG413" s="629"/>
      <c r="TYH413" s="499"/>
      <c r="TYI413" s="731"/>
      <c r="TYJ413" s="731"/>
      <c r="TYK413" s="731"/>
      <c r="TYL413" s="731"/>
      <c r="TYM413" s="732"/>
      <c r="TYN413" s="629"/>
      <c r="TYO413" s="499"/>
      <c r="TYP413" s="731"/>
      <c r="TYQ413" s="731"/>
      <c r="TYR413" s="731"/>
      <c r="TYS413" s="731"/>
      <c r="TYT413" s="732"/>
      <c r="TYU413" s="629"/>
      <c r="TYV413" s="499"/>
      <c r="TYW413" s="731"/>
      <c r="TYX413" s="731"/>
      <c r="TYY413" s="731"/>
      <c r="TYZ413" s="731"/>
      <c r="TZA413" s="732"/>
      <c r="TZB413" s="629"/>
      <c r="TZC413" s="499"/>
      <c r="TZD413" s="731"/>
      <c r="TZE413" s="731"/>
      <c r="TZF413" s="731"/>
      <c r="TZG413" s="731"/>
      <c r="TZH413" s="732"/>
      <c r="TZI413" s="629"/>
      <c r="TZJ413" s="499"/>
      <c r="TZK413" s="731"/>
      <c r="TZL413" s="731"/>
      <c r="TZM413" s="731"/>
      <c r="TZN413" s="731"/>
      <c r="TZO413" s="732"/>
      <c r="TZP413" s="629"/>
      <c r="TZQ413" s="499"/>
      <c r="TZR413" s="731"/>
      <c r="TZS413" s="731"/>
      <c r="TZT413" s="731"/>
      <c r="TZU413" s="731"/>
      <c r="TZV413" s="732"/>
      <c r="TZW413" s="629"/>
      <c r="TZX413" s="499"/>
      <c r="TZY413" s="731"/>
      <c r="TZZ413" s="731"/>
      <c r="UAA413" s="731"/>
      <c r="UAB413" s="731"/>
      <c r="UAC413" s="732"/>
      <c r="UAD413" s="629"/>
      <c r="UAE413" s="499"/>
      <c r="UAF413" s="731"/>
      <c r="UAG413" s="731"/>
      <c r="UAH413" s="731"/>
      <c r="UAI413" s="731"/>
      <c r="UAJ413" s="732"/>
      <c r="UAK413" s="629"/>
      <c r="UAL413" s="499"/>
      <c r="UAM413" s="731"/>
      <c r="UAN413" s="731"/>
      <c r="UAO413" s="731"/>
      <c r="UAP413" s="731"/>
      <c r="UAQ413" s="732"/>
      <c r="UAR413" s="629"/>
      <c r="UAS413" s="499"/>
      <c r="UAT413" s="731"/>
      <c r="UAU413" s="731"/>
      <c r="UAV413" s="731"/>
      <c r="UAW413" s="731"/>
      <c r="UAX413" s="732"/>
      <c r="UAY413" s="629"/>
      <c r="UAZ413" s="499"/>
      <c r="UBA413" s="731"/>
      <c r="UBB413" s="731"/>
      <c r="UBC413" s="731"/>
      <c r="UBD413" s="731"/>
      <c r="UBE413" s="732"/>
      <c r="UBF413" s="629"/>
      <c r="UBG413" s="499"/>
      <c r="UBH413" s="731"/>
      <c r="UBI413" s="731"/>
      <c r="UBJ413" s="731"/>
      <c r="UBK413" s="731"/>
      <c r="UBL413" s="732"/>
      <c r="UBM413" s="629"/>
      <c r="UBN413" s="499"/>
      <c r="UBO413" s="731"/>
      <c r="UBP413" s="731"/>
      <c r="UBQ413" s="731"/>
      <c r="UBR413" s="731"/>
      <c r="UBS413" s="732"/>
      <c r="UBT413" s="629"/>
      <c r="UBU413" s="499"/>
      <c r="UBV413" s="731"/>
      <c r="UBW413" s="731"/>
      <c r="UBX413" s="731"/>
      <c r="UBY413" s="731"/>
      <c r="UBZ413" s="732"/>
      <c r="UCA413" s="629"/>
      <c r="UCB413" s="499"/>
      <c r="UCC413" s="731"/>
      <c r="UCD413" s="731"/>
      <c r="UCE413" s="731"/>
      <c r="UCF413" s="731"/>
      <c r="UCG413" s="732"/>
      <c r="UCH413" s="629"/>
      <c r="UCI413" s="499"/>
      <c r="UCJ413" s="731"/>
      <c r="UCK413" s="731"/>
      <c r="UCL413" s="731"/>
      <c r="UCM413" s="731"/>
      <c r="UCN413" s="732"/>
      <c r="UCO413" s="629"/>
      <c r="UCP413" s="499"/>
      <c r="UCQ413" s="731"/>
      <c r="UCR413" s="731"/>
      <c r="UCS413" s="731"/>
      <c r="UCT413" s="731"/>
      <c r="UCU413" s="732"/>
      <c r="UCV413" s="629"/>
      <c r="UCW413" s="499"/>
      <c r="UCX413" s="731"/>
      <c r="UCY413" s="731"/>
      <c r="UCZ413" s="731"/>
      <c r="UDA413" s="731"/>
      <c r="UDB413" s="732"/>
      <c r="UDC413" s="629"/>
      <c r="UDD413" s="499"/>
      <c r="UDE413" s="731"/>
      <c r="UDF413" s="731"/>
      <c r="UDG413" s="731"/>
      <c r="UDH413" s="731"/>
      <c r="UDI413" s="732"/>
      <c r="UDJ413" s="629"/>
      <c r="UDK413" s="499"/>
      <c r="UDL413" s="731"/>
      <c r="UDM413" s="731"/>
      <c r="UDN413" s="731"/>
      <c r="UDO413" s="731"/>
      <c r="UDP413" s="732"/>
      <c r="UDQ413" s="629"/>
      <c r="UDR413" s="499"/>
      <c r="UDS413" s="731"/>
      <c r="UDT413" s="731"/>
      <c r="UDU413" s="731"/>
      <c r="UDV413" s="731"/>
      <c r="UDW413" s="732"/>
      <c r="UDX413" s="629"/>
      <c r="UDY413" s="499"/>
      <c r="UDZ413" s="731"/>
      <c r="UEA413" s="731"/>
      <c r="UEB413" s="731"/>
      <c r="UEC413" s="731"/>
      <c r="UED413" s="732"/>
      <c r="UEE413" s="629"/>
      <c r="UEF413" s="499"/>
      <c r="UEG413" s="731"/>
      <c r="UEH413" s="731"/>
      <c r="UEI413" s="731"/>
      <c r="UEJ413" s="731"/>
      <c r="UEK413" s="732"/>
      <c r="UEL413" s="629"/>
      <c r="UEM413" s="499"/>
      <c r="UEN413" s="731"/>
      <c r="UEO413" s="731"/>
      <c r="UEP413" s="731"/>
      <c r="UEQ413" s="731"/>
      <c r="UER413" s="732"/>
      <c r="UES413" s="629"/>
      <c r="UET413" s="499"/>
      <c r="UEU413" s="731"/>
      <c r="UEV413" s="731"/>
      <c r="UEW413" s="731"/>
      <c r="UEX413" s="731"/>
      <c r="UEY413" s="732"/>
      <c r="UEZ413" s="629"/>
      <c r="UFA413" s="499"/>
      <c r="UFB413" s="731"/>
      <c r="UFC413" s="731"/>
      <c r="UFD413" s="731"/>
      <c r="UFE413" s="731"/>
      <c r="UFF413" s="732"/>
      <c r="UFG413" s="629"/>
      <c r="UFH413" s="499"/>
      <c r="UFI413" s="731"/>
      <c r="UFJ413" s="731"/>
      <c r="UFK413" s="731"/>
      <c r="UFL413" s="731"/>
      <c r="UFM413" s="732"/>
      <c r="UFN413" s="629"/>
      <c r="UFO413" s="499"/>
      <c r="UFP413" s="731"/>
      <c r="UFQ413" s="731"/>
      <c r="UFR413" s="731"/>
      <c r="UFS413" s="731"/>
      <c r="UFT413" s="732"/>
      <c r="UFU413" s="629"/>
      <c r="UFV413" s="499"/>
      <c r="UFW413" s="731"/>
      <c r="UFX413" s="731"/>
      <c r="UFY413" s="731"/>
      <c r="UFZ413" s="731"/>
      <c r="UGA413" s="732"/>
      <c r="UGB413" s="629"/>
      <c r="UGC413" s="499"/>
      <c r="UGD413" s="731"/>
      <c r="UGE413" s="731"/>
      <c r="UGF413" s="731"/>
      <c r="UGG413" s="731"/>
      <c r="UGH413" s="732"/>
      <c r="UGI413" s="629"/>
      <c r="UGJ413" s="499"/>
      <c r="UGK413" s="731"/>
      <c r="UGL413" s="731"/>
      <c r="UGM413" s="731"/>
      <c r="UGN413" s="731"/>
      <c r="UGO413" s="732"/>
      <c r="UGP413" s="629"/>
      <c r="UGQ413" s="499"/>
      <c r="UGR413" s="731"/>
      <c r="UGS413" s="731"/>
      <c r="UGT413" s="731"/>
      <c r="UGU413" s="731"/>
      <c r="UGV413" s="732"/>
      <c r="UGW413" s="629"/>
      <c r="UGX413" s="499"/>
      <c r="UGY413" s="731"/>
      <c r="UGZ413" s="731"/>
      <c r="UHA413" s="731"/>
      <c r="UHB413" s="731"/>
      <c r="UHC413" s="732"/>
      <c r="UHD413" s="629"/>
      <c r="UHE413" s="499"/>
      <c r="UHF413" s="731"/>
      <c r="UHG413" s="731"/>
      <c r="UHH413" s="731"/>
      <c r="UHI413" s="731"/>
      <c r="UHJ413" s="732"/>
      <c r="UHK413" s="629"/>
      <c r="UHL413" s="499"/>
      <c r="UHM413" s="731"/>
      <c r="UHN413" s="731"/>
      <c r="UHO413" s="731"/>
      <c r="UHP413" s="731"/>
      <c r="UHQ413" s="732"/>
      <c r="UHR413" s="629"/>
      <c r="UHS413" s="499"/>
      <c r="UHT413" s="731"/>
      <c r="UHU413" s="731"/>
      <c r="UHV413" s="731"/>
      <c r="UHW413" s="731"/>
      <c r="UHX413" s="732"/>
      <c r="UHY413" s="629"/>
      <c r="UHZ413" s="499"/>
      <c r="UIA413" s="731"/>
      <c r="UIB413" s="731"/>
      <c r="UIC413" s="731"/>
      <c r="UID413" s="731"/>
      <c r="UIE413" s="732"/>
      <c r="UIF413" s="629"/>
      <c r="UIG413" s="499"/>
      <c r="UIH413" s="731"/>
      <c r="UII413" s="731"/>
      <c r="UIJ413" s="731"/>
      <c r="UIK413" s="731"/>
      <c r="UIL413" s="732"/>
      <c r="UIM413" s="629"/>
      <c r="UIN413" s="499"/>
      <c r="UIO413" s="731"/>
      <c r="UIP413" s="731"/>
      <c r="UIQ413" s="731"/>
      <c r="UIR413" s="731"/>
      <c r="UIS413" s="732"/>
      <c r="UIT413" s="629"/>
      <c r="UIU413" s="499"/>
      <c r="UIV413" s="731"/>
      <c r="UIW413" s="731"/>
      <c r="UIX413" s="731"/>
      <c r="UIY413" s="731"/>
      <c r="UIZ413" s="732"/>
      <c r="UJA413" s="629"/>
      <c r="UJB413" s="499"/>
      <c r="UJC413" s="731"/>
      <c r="UJD413" s="731"/>
      <c r="UJE413" s="731"/>
      <c r="UJF413" s="731"/>
      <c r="UJG413" s="732"/>
      <c r="UJH413" s="629"/>
      <c r="UJI413" s="499"/>
      <c r="UJJ413" s="731"/>
      <c r="UJK413" s="731"/>
      <c r="UJL413" s="731"/>
      <c r="UJM413" s="731"/>
      <c r="UJN413" s="732"/>
      <c r="UJO413" s="629"/>
      <c r="UJP413" s="499"/>
      <c r="UJQ413" s="731"/>
      <c r="UJR413" s="731"/>
      <c r="UJS413" s="731"/>
      <c r="UJT413" s="731"/>
      <c r="UJU413" s="732"/>
      <c r="UJV413" s="629"/>
      <c r="UJW413" s="499"/>
      <c r="UJX413" s="731"/>
      <c r="UJY413" s="731"/>
      <c r="UJZ413" s="731"/>
      <c r="UKA413" s="731"/>
      <c r="UKB413" s="732"/>
      <c r="UKC413" s="629"/>
      <c r="UKD413" s="499"/>
      <c r="UKE413" s="731"/>
      <c r="UKF413" s="731"/>
      <c r="UKG413" s="731"/>
      <c r="UKH413" s="731"/>
      <c r="UKI413" s="732"/>
      <c r="UKJ413" s="629"/>
      <c r="UKK413" s="499"/>
      <c r="UKL413" s="731"/>
      <c r="UKM413" s="731"/>
      <c r="UKN413" s="731"/>
      <c r="UKO413" s="731"/>
      <c r="UKP413" s="732"/>
      <c r="UKQ413" s="629"/>
      <c r="UKR413" s="499"/>
      <c r="UKS413" s="731"/>
      <c r="UKT413" s="731"/>
      <c r="UKU413" s="731"/>
      <c r="UKV413" s="731"/>
      <c r="UKW413" s="732"/>
      <c r="UKX413" s="629"/>
      <c r="UKY413" s="499"/>
      <c r="UKZ413" s="731"/>
      <c r="ULA413" s="731"/>
      <c r="ULB413" s="731"/>
      <c r="ULC413" s="731"/>
      <c r="ULD413" s="732"/>
      <c r="ULE413" s="629"/>
      <c r="ULF413" s="499"/>
      <c r="ULG413" s="731"/>
      <c r="ULH413" s="731"/>
      <c r="ULI413" s="731"/>
      <c r="ULJ413" s="731"/>
      <c r="ULK413" s="732"/>
      <c r="ULL413" s="629"/>
      <c r="ULM413" s="499"/>
      <c r="ULN413" s="731"/>
      <c r="ULO413" s="731"/>
      <c r="ULP413" s="731"/>
      <c r="ULQ413" s="731"/>
      <c r="ULR413" s="732"/>
      <c r="ULS413" s="629"/>
      <c r="ULT413" s="499"/>
      <c r="ULU413" s="731"/>
      <c r="ULV413" s="731"/>
      <c r="ULW413" s="731"/>
      <c r="ULX413" s="731"/>
      <c r="ULY413" s="732"/>
      <c r="ULZ413" s="629"/>
      <c r="UMA413" s="499"/>
      <c r="UMB413" s="731"/>
      <c r="UMC413" s="731"/>
      <c r="UMD413" s="731"/>
      <c r="UME413" s="731"/>
      <c r="UMF413" s="732"/>
      <c r="UMG413" s="629"/>
      <c r="UMH413" s="499"/>
      <c r="UMI413" s="731"/>
      <c r="UMJ413" s="731"/>
      <c r="UMK413" s="731"/>
      <c r="UML413" s="731"/>
      <c r="UMM413" s="732"/>
      <c r="UMN413" s="629"/>
      <c r="UMO413" s="499"/>
      <c r="UMP413" s="731"/>
      <c r="UMQ413" s="731"/>
      <c r="UMR413" s="731"/>
      <c r="UMS413" s="731"/>
      <c r="UMT413" s="732"/>
      <c r="UMU413" s="629"/>
      <c r="UMV413" s="499"/>
      <c r="UMW413" s="731"/>
      <c r="UMX413" s="731"/>
      <c r="UMY413" s="731"/>
      <c r="UMZ413" s="731"/>
      <c r="UNA413" s="732"/>
      <c r="UNB413" s="629"/>
      <c r="UNC413" s="499"/>
      <c r="UND413" s="731"/>
      <c r="UNE413" s="731"/>
      <c r="UNF413" s="731"/>
      <c r="UNG413" s="731"/>
      <c r="UNH413" s="732"/>
      <c r="UNI413" s="629"/>
      <c r="UNJ413" s="499"/>
      <c r="UNK413" s="731"/>
      <c r="UNL413" s="731"/>
      <c r="UNM413" s="731"/>
      <c r="UNN413" s="731"/>
      <c r="UNO413" s="732"/>
      <c r="UNP413" s="629"/>
      <c r="UNQ413" s="499"/>
      <c r="UNR413" s="731"/>
      <c r="UNS413" s="731"/>
      <c r="UNT413" s="731"/>
      <c r="UNU413" s="731"/>
      <c r="UNV413" s="732"/>
      <c r="UNW413" s="629"/>
      <c r="UNX413" s="499"/>
      <c r="UNY413" s="731"/>
      <c r="UNZ413" s="731"/>
      <c r="UOA413" s="731"/>
      <c r="UOB413" s="731"/>
      <c r="UOC413" s="732"/>
      <c r="UOD413" s="629"/>
      <c r="UOE413" s="499"/>
      <c r="UOF413" s="731"/>
      <c r="UOG413" s="731"/>
      <c r="UOH413" s="731"/>
      <c r="UOI413" s="731"/>
      <c r="UOJ413" s="732"/>
      <c r="UOK413" s="629"/>
      <c r="UOL413" s="499"/>
      <c r="UOM413" s="731"/>
      <c r="UON413" s="731"/>
      <c r="UOO413" s="731"/>
      <c r="UOP413" s="731"/>
      <c r="UOQ413" s="732"/>
      <c r="UOR413" s="629"/>
      <c r="UOS413" s="499"/>
      <c r="UOT413" s="731"/>
      <c r="UOU413" s="731"/>
      <c r="UOV413" s="731"/>
      <c r="UOW413" s="731"/>
      <c r="UOX413" s="732"/>
      <c r="UOY413" s="629"/>
      <c r="UOZ413" s="499"/>
      <c r="UPA413" s="731"/>
      <c r="UPB413" s="731"/>
      <c r="UPC413" s="731"/>
      <c r="UPD413" s="731"/>
      <c r="UPE413" s="732"/>
      <c r="UPF413" s="629"/>
      <c r="UPG413" s="499"/>
      <c r="UPH413" s="731"/>
      <c r="UPI413" s="731"/>
      <c r="UPJ413" s="731"/>
      <c r="UPK413" s="731"/>
      <c r="UPL413" s="732"/>
      <c r="UPM413" s="629"/>
      <c r="UPN413" s="499"/>
      <c r="UPO413" s="731"/>
      <c r="UPP413" s="731"/>
      <c r="UPQ413" s="731"/>
      <c r="UPR413" s="731"/>
      <c r="UPS413" s="732"/>
      <c r="UPT413" s="629"/>
      <c r="UPU413" s="499"/>
      <c r="UPV413" s="731"/>
      <c r="UPW413" s="731"/>
      <c r="UPX413" s="731"/>
      <c r="UPY413" s="731"/>
      <c r="UPZ413" s="732"/>
      <c r="UQA413" s="629"/>
      <c r="UQB413" s="499"/>
      <c r="UQC413" s="731"/>
      <c r="UQD413" s="731"/>
      <c r="UQE413" s="731"/>
      <c r="UQF413" s="731"/>
      <c r="UQG413" s="732"/>
      <c r="UQH413" s="629"/>
      <c r="UQI413" s="499"/>
      <c r="UQJ413" s="731"/>
      <c r="UQK413" s="731"/>
      <c r="UQL413" s="731"/>
      <c r="UQM413" s="731"/>
      <c r="UQN413" s="732"/>
      <c r="UQO413" s="629"/>
      <c r="UQP413" s="499"/>
      <c r="UQQ413" s="731"/>
      <c r="UQR413" s="731"/>
      <c r="UQS413" s="731"/>
      <c r="UQT413" s="731"/>
      <c r="UQU413" s="732"/>
      <c r="UQV413" s="629"/>
      <c r="UQW413" s="499"/>
      <c r="UQX413" s="731"/>
      <c r="UQY413" s="731"/>
      <c r="UQZ413" s="731"/>
      <c r="URA413" s="731"/>
      <c r="URB413" s="732"/>
      <c r="URC413" s="629"/>
      <c r="URD413" s="499"/>
      <c r="URE413" s="731"/>
      <c r="URF413" s="731"/>
      <c r="URG413" s="731"/>
      <c r="URH413" s="731"/>
      <c r="URI413" s="732"/>
      <c r="URJ413" s="629"/>
      <c r="URK413" s="499"/>
      <c r="URL413" s="731"/>
      <c r="URM413" s="731"/>
      <c r="URN413" s="731"/>
      <c r="URO413" s="731"/>
      <c r="URP413" s="732"/>
      <c r="URQ413" s="629"/>
      <c r="URR413" s="499"/>
      <c r="URS413" s="731"/>
      <c r="URT413" s="731"/>
      <c r="URU413" s="731"/>
      <c r="URV413" s="731"/>
      <c r="URW413" s="732"/>
      <c r="URX413" s="629"/>
      <c r="URY413" s="499"/>
      <c r="URZ413" s="731"/>
      <c r="USA413" s="731"/>
      <c r="USB413" s="731"/>
      <c r="USC413" s="731"/>
      <c r="USD413" s="732"/>
      <c r="USE413" s="629"/>
      <c r="USF413" s="499"/>
      <c r="USG413" s="731"/>
      <c r="USH413" s="731"/>
      <c r="USI413" s="731"/>
      <c r="USJ413" s="731"/>
      <c r="USK413" s="732"/>
      <c r="USL413" s="629"/>
      <c r="USM413" s="499"/>
      <c r="USN413" s="731"/>
      <c r="USO413" s="731"/>
      <c r="USP413" s="731"/>
      <c r="USQ413" s="731"/>
      <c r="USR413" s="732"/>
      <c r="USS413" s="629"/>
      <c r="UST413" s="499"/>
      <c r="USU413" s="731"/>
      <c r="USV413" s="731"/>
      <c r="USW413" s="731"/>
      <c r="USX413" s="731"/>
      <c r="USY413" s="732"/>
      <c r="USZ413" s="629"/>
      <c r="UTA413" s="499"/>
      <c r="UTB413" s="731"/>
      <c r="UTC413" s="731"/>
      <c r="UTD413" s="731"/>
      <c r="UTE413" s="731"/>
      <c r="UTF413" s="732"/>
      <c r="UTG413" s="629"/>
      <c r="UTH413" s="499"/>
      <c r="UTI413" s="731"/>
      <c r="UTJ413" s="731"/>
      <c r="UTK413" s="731"/>
      <c r="UTL413" s="731"/>
      <c r="UTM413" s="732"/>
      <c r="UTN413" s="629"/>
      <c r="UTO413" s="499"/>
      <c r="UTP413" s="731"/>
      <c r="UTQ413" s="731"/>
      <c r="UTR413" s="731"/>
      <c r="UTS413" s="731"/>
      <c r="UTT413" s="732"/>
      <c r="UTU413" s="629"/>
      <c r="UTV413" s="499"/>
      <c r="UTW413" s="731"/>
      <c r="UTX413" s="731"/>
      <c r="UTY413" s="731"/>
      <c r="UTZ413" s="731"/>
      <c r="UUA413" s="732"/>
      <c r="UUB413" s="629"/>
      <c r="UUC413" s="499"/>
      <c r="UUD413" s="731"/>
      <c r="UUE413" s="731"/>
      <c r="UUF413" s="731"/>
      <c r="UUG413" s="731"/>
      <c r="UUH413" s="732"/>
      <c r="UUI413" s="629"/>
      <c r="UUJ413" s="499"/>
      <c r="UUK413" s="731"/>
      <c r="UUL413" s="731"/>
      <c r="UUM413" s="731"/>
      <c r="UUN413" s="731"/>
      <c r="UUO413" s="732"/>
      <c r="UUP413" s="629"/>
      <c r="UUQ413" s="499"/>
      <c r="UUR413" s="731"/>
      <c r="UUS413" s="731"/>
      <c r="UUT413" s="731"/>
      <c r="UUU413" s="731"/>
      <c r="UUV413" s="732"/>
      <c r="UUW413" s="629"/>
      <c r="UUX413" s="499"/>
      <c r="UUY413" s="731"/>
      <c r="UUZ413" s="731"/>
      <c r="UVA413" s="731"/>
      <c r="UVB413" s="731"/>
      <c r="UVC413" s="732"/>
      <c r="UVD413" s="629"/>
      <c r="UVE413" s="499"/>
      <c r="UVF413" s="731"/>
      <c r="UVG413" s="731"/>
      <c r="UVH413" s="731"/>
      <c r="UVI413" s="731"/>
      <c r="UVJ413" s="732"/>
      <c r="UVK413" s="629"/>
      <c r="UVL413" s="499"/>
      <c r="UVM413" s="731"/>
      <c r="UVN413" s="731"/>
      <c r="UVO413" s="731"/>
      <c r="UVP413" s="731"/>
      <c r="UVQ413" s="732"/>
      <c r="UVR413" s="629"/>
      <c r="UVS413" s="499"/>
      <c r="UVT413" s="731"/>
      <c r="UVU413" s="731"/>
      <c r="UVV413" s="731"/>
      <c r="UVW413" s="731"/>
      <c r="UVX413" s="732"/>
      <c r="UVY413" s="629"/>
      <c r="UVZ413" s="499"/>
      <c r="UWA413" s="731"/>
      <c r="UWB413" s="731"/>
      <c r="UWC413" s="731"/>
      <c r="UWD413" s="731"/>
      <c r="UWE413" s="732"/>
      <c r="UWF413" s="629"/>
      <c r="UWG413" s="499"/>
      <c r="UWH413" s="731"/>
      <c r="UWI413" s="731"/>
      <c r="UWJ413" s="731"/>
      <c r="UWK413" s="731"/>
      <c r="UWL413" s="732"/>
      <c r="UWM413" s="629"/>
      <c r="UWN413" s="499"/>
      <c r="UWO413" s="731"/>
      <c r="UWP413" s="731"/>
      <c r="UWQ413" s="731"/>
      <c r="UWR413" s="731"/>
      <c r="UWS413" s="732"/>
      <c r="UWT413" s="629"/>
      <c r="UWU413" s="499"/>
      <c r="UWV413" s="731"/>
      <c r="UWW413" s="731"/>
      <c r="UWX413" s="731"/>
      <c r="UWY413" s="731"/>
      <c r="UWZ413" s="732"/>
      <c r="UXA413" s="629"/>
      <c r="UXB413" s="499"/>
      <c r="UXC413" s="731"/>
      <c r="UXD413" s="731"/>
      <c r="UXE413" s="731"/>
      <c r="UXF413" s="731"/>
      <c r="UXG413" s="732"/>
      <c r="UXH413" s="629"/>
      <c r="UXI413" s="499"/>
      <c r="UXJ413" s="731"/>
      <c r="UXK413" s="731"/>
      <c r="UXL413" s="731"/>
      <c r="UXM413" s="731"/>
      <c r="UXN413" s="732"/>
      <c r="UXO413" s="629"/>
      <c r="UXP413" s="499"/>
      <c r="UXQ413" s="731"/>
      <c r="UXR413" s="731"/>
      <c r="UXS413" s="731"/>
      <c r="UXT413" s="731"/>
      <c r="UXU413" s="732"/>
      <c r="UXV413" s="629"/>
      <c r="UXW413" s="499"/>
      <c r="UXX413" s="731"/>
      <c r="UXY413" s="731"/>
      <c r="UXZ413" s="731"/>
      <c r="UYA413" s="731"/>
      <c r="UYB413" s="732"/>
      <c r="UYC413" s="629"/>
      <c r="UYD413" s="499"/>
      <c r="UYE413" s="731"/>
      <c r="UYF413" s="731"/>
      <c r="UYG413" s="731"/>
      <c r="UYH413" s="731"/>
      <c r="UYI413" s="732"/>
      <c r="UYJ413" s="629"/>
      <c r="UYK413" s="499"/>
      <c r="UYL413" s="731"/>
      <c r="UYM413" s="731"/>
      <c r="UYN413" s="731"/>
      <c r="UYO413" s="731"/>
      <c r="UYP413" s="732"/>
      <c r="UYQ413" s="629"/>
      <c r="UYR413" s="499"/>
      <c r="UYS413" s="731"/>
      <c r="UYT413" s="731"/>
      <c r="UYU413" s="731"/>
      <c r="UYV413" s="731"/>
      <c r="UYW413" s="732"/>
      <c r="UYX413" s="629"/>
      <c r="UYY413" s="499"/>
      <c r="UYZ413" s="731"/>
      <c r="UZA413" s="731"/>
      <c r="UZB413" s="731"/>
      <c r="UZC413" s="731"/>
      <c r="UZD413" s="732"/>
      <c r="UZE413" s="629"/>
      <c r="UZF413" s="499"/>
      <c r="UZG413" s="731"/>
      <c r="UZH413" s="731"/>
      <c r="UZI413" s="731"/>
      <c r="UZJ413" s="731"/>
      <c r="UZK413" s="732"/>
      <c r="UZL413" s="629"/>
      <c r="UZM413" s="499"/>
      <c r="UZN413" s="731"/>
      <c r="UZO413" s="731"/>
      <c r="UZP413" s="731"/>
      <c r="UZQ413" s="731"/>
      <c r="UZR413" s="732"/>
      <c r="UZS413" s="629"/>
      <c r="UZT413" s="499"/>
      <c r="UZU413" s="731"/>
      <c r="UZV413" s="731"/>
      <c r="UZW413" s="731"/>
      <c r="UZX413" s="731"/>
      <c r="UZY413" s="732"/>
      <c r="UZZ413" s="629"/>
      <c r="VAA413" s="499"/>
      <c r="VAB413" s="731"/>
      <c r="VAC413" s="731"/>
      <c r="VAD413" s="731"/>
      <c r="VAE413" s="731"/>
      <c r="VAF413" s="732"/>
      <c r="VAG413" s="629"/>
      <c r="VAH413" s="499"/>
      <c r="VAI413" s="731"/>
      <c r="VAJ413" s="731"/>
      <c r="VAK413" s="731"/>
      <c r="VAL413" s="731"/>
      <c r="VAM413" s="732"/>
      <c r="VAN413" s="629"/>
      <c r="VAO413" s="499"/>
      <c r="VAP413" s="731"/>
      <c r="VAQ413" s="731"/>
      <c r="VAR413" s="731"/>
      <c r="VAS413" s="731"/>
      <c r="VAT413" s="732"/>
      <c r="VAU413" s="629"/>
      <c r="VAV413" s="499"/>
      <c r="VAW413" s="731"/>
      <c r="VAX413" s="731"/>
      <c r="VAY413" s="731"/>
      <c r="VAZ413" s="731"/>
      <c r="VBA413" s="732"/>
      <c r="VBB413" s="629"/>
      <c r="VBC413" s="499"/>
      <c r="VBD413" s="731"/>
      <c r="VBE413" s="731"/>
      <c r="VBF413" s="731"/>
      <c r="VBG413" s="731"/>
      <c r="VBH413" s="732"/>
      <c r="VBI413" s="629"/>
      <c r="VBJ413" s="499"/>
      <c r="VBK413" s="731"/>
      <c r="VBL413" s="731"/>
      <c r="VBM413" s="731"/>
      <c r="VBN413" s="731"/>
      <c r="VBO413" s="732"/>
      <c r="VBP413" s="629"/>
      <c r="VBQ413" s="499"/>
      <c r="VBR413" s="731"/>
      <c r="VBS413" s="731"/>
      <c r="VBT413" s="731"/>
      <c r="VBU413" s="731"/>
      <c r="VBV413" s="732"/>
      <c r="VBW413" s="629"/>
      <c r="VBX413" s="499"/>
      <c r="VBY413" s="731"/>
      <c r="VBZ413" s="731"/>
      <c r="VCA413" s="731"/>
      <c r="VCB413" s="731"/>
      <c r="VCC413" s="732"/>
      <c r="VCD413" s="629"/>
      <c r="VCE413" s="499"/>
      <c r="VCF413" s="731"/>
      <c r="VCG413" s="731"/>
      <c r="VCH413" s="731"/>
      <c r="VCI413" s="731"/>
      <c r="VCJ413" s="732"/>
      <c r="VCK413" s="629"/>
      <c r="VCL413" s="499"/>
      <c r="VCM413" s="731"/>
      <c r="VCN413" s="731"/>
      <c r="VCO413" s="731"/>
      <c r="VCP413" s="731"/>
      <c r="VCQ413" s="732"/>
      <c r="VCR413" s="629"/>
      <c r="VCS413" s="499"/>
      <c r="VCT413" s="731"/>
      <c r="VCU413" s="731"/>
      <c r="VCV413" s="731"/>
      <c r="VCW413" s="731"/>
      <c r="VCX413" s="732"/>
      <c r="VCY413" s="629"/>
      <c r="VCZ413" s="499"/>
      <c r="VDA413" s="731"/>
      <c r="VDB413" s="731"/>
      <c r="VDC413" s="731"/>
      <c r="VDD413" s="731"/>
      <c r="VDE413" s="732"/>
      <c r="VDF413" s="629"/>
      <c r="VDG413" s="499"/>
      <c r="VDH413" s="731"/>
      <c r="VDI413" s="731"/>
      <c r="VDJ413" s="731"/>
      <c r="VDK413" s="731"/>
      <c r="VDL413" s="732"/>
      <c r="VDM413" s="629"/>
      <c r="VDN413" s="499"/>
      <c r="VDO413" s="731"/>
      <c r="VDP413" s="731"/>
      <c r="VDQ413" s="731"/>
      <c r="VDR413" s="731"/>
      <c r="VDS413" s="732"/>
      <c r="VDT413" s="629"/>
      <c r="VDU413" s="499"/>
      <c r="VDV413" s="731"/>
      <c r="VDW413" s="731"/>
      <c r="VDX413" s="731"/>
      <c r="VDY413" s="731"/>
      <c r="VDZ413" s="732"/>
      <c r="VEA413" s="629"/>
      <c r="VEB413" s="499"/>
      <c r="VEC413" s="731"/>
      <c r="VED413" s="731"/>
      <c r="VEE413" s="731"/>
      <c r="VEF413" s="731"/>
      <c r="VEG413" s="732"/>
      <c r="VEH413" s="629"/>
      <c r="VEI413" s="499"/>
      <c r="VEJ413" s="731"/>
      <c r="VEK413" s="731"/>
      <c r="VEL413" s="731"/>
      <c r="VEM413" s="731"/>
      <c r="VEN413" s="732"/>
      <c r="VEO413" s="629"/>
      <c r="VEP413" s="499"/>
      <c r="VEQ413" s="731"/>
      <c r="VER413" s="731"/>
      <c r="VES413" s="731"/>
      <c r="VET413" s="731"/>
      <c r="VEU413" s="732"/>
      <c r="VEV413" s="629"/>
      <c r="VEW413" s="499"/>
      <c r="VEX413" s="731"/>
      <c r="VEY413" s="731"/>
      <c r="VEZ413" s="731"/>
      <c r="VFA413" s="731"/>
      <c r="VFB413" s="732"/>
      <c r="VFC413" s="629"/>
      <c r="VFD413" s="499"/>
      <c r="VFE413" s="731"/>
      <c r="VFF413" s="731"/>
      <c r="VFG413" s="731"/>
      <c r="VFH413" s="731"/>
      <c r="VFI413" s="732"/>
      <c r="VFJ413" s="629"/>
      <c r="VFK413" s="499"/>
      <c r="VFL413" s="731"/>
      <c r="VFM413" s="731"/>
      <c r="VFN413" s="731"/>
      <c r="VFO413" s="731"/>
      <c r="VFP413" s="732"/>
      <c r="VFQ413" s="629"/>
      <c r="VFR413" s="499"/>
      <c r="VFS413" s="731"/>
      <c r="VFT413" s="731"/>
      <c r="VFU413" s="731"/>
      <c r="VFV413" s="731"/>
      <c r="VFW413" s="732"/>
      <c r="VFX413" s="629"/>
      <c r="VFY413" s="499"/>
      <c r="VFZ413" s="731"/>
      <c r="VGA413" s="731"/>
      <c r="VGB413" s="731"/>
      <c r="VGC413" s="731"/>
      <c r="VGD413" s="732"/>
      <c r="VGE413" s="629"/>
      <c r="VGF413" s="499"/>
      <c r="VGG413" s="731"/>
      <c r="VGH413" s="731"/>
      <c r="VGI413" s="731"/>
      <c r="VGJ413" s="731"/>
      <c r="VGK413" s="732"/>
      <c r="VGL413" s="629"/>
      <c r="VGM413" s="499"/>
      <c r="VGN413" s="731"/>
      <c r="VGO413" s="731"/>
      <c r="VGP413" s="731"/>
      <c r="VGQ413" s="731"/>
      <c r="VGR413" s="732"/>
      <c r="VGS413" s="629"/>
      <c r="VGT413" s="499"/>
      <c r="VGU413" s="731"/>
      <c r="VGV413" s="731"/>
      <c r="VGW413" s="731"/>
      <c r="VGX413" s="731"/>
      <c r="VGY413" s="732"/>
      <c r="VGZ413" s="629"/>
      <c r="VHA413" s="499"/>
      <c r="VHB413" s="731"/>
      <c r="VHC413" s="731"/>
      <c r="VHD413" s="731"/>
      <c r="VHE413" s="731"/>
      <c r="VHF413" s="732"/>
      <c r="VHG413" s="629"/>
      <c r="VHH413" s="499"/>
      <c r="VHI413" s="731"/>
      <c r="VHJ413" s="731"/>
      <c r="VHK413" s="731"/>
      <c r="VHL413" s="731"/>
      <c r="VHM413" s="732"/>
      <c r="VHN413" s="629"/>
      <c r="VHO413" s="499"/>
      <c r="VHP413" s="731"/>
      <c r="VHQ413" s="731"/>
      <c r="VHR413" s="731"/>
      <c r="VHS413" s="731"/>
      <c r="VHT413" s="732"/>
      <c r="VHU413" s="629"/>
      <c r="VHV413" s="499"/>
      <c r="VHW413" s="731"/>
      <c r="VHX413" s="731"/>
      <c r="VHY413" s="731"/>
      <c r="VHZ413" s="731"/>
      <c r="VIA413" s="732"/>
      <c r="VIB413" s="629"/>
      <c r="VIC413" s="499"/>
      <c r="VID413" s="731"/>
      <c r="VIE413" s="731"/>
      <c r="VIF413" s="731"/>
      <c r="VIG413" s="731"/>
      <c r="VIH413" s="732"/>
      <c r="VII413" s="629"/>
      <c r="VIJ413" s="499"/>
      <c r="VIK413" s="731"/>
      <c r="VIL413" s="731"/>
      <c r="VIM413" s="731"/>
      <c r="VIN413" s="731"/>
      <c r="VIO413" s="732"/>
      <c r="VIP413" s="629"/>
      <c r="VIQ413" s="499"/>
      <c r="VIR413" s="731"/>
      <c r="VIS413" s="731"/>
      <c r="VIT413" s="731"/>
      <c r="VIU413" s="731"/>
      <c r="VIV413" s="732"/>
      <c r="VIW413" s="629"/>
      <c r="VIX413" s="499"/>
      <c r="VIY413" s="731"/>
      <c r="VIZ413" s="731"/>
      <c r="VJA413" s="731"/>
      <c r="VJB413" s="731"/>
      <c r="VJC413" s="732"/>
      <c r="VJD413" s="629"/>
      <c r="VJE413" s="499"/>
      <c r="VJF413" s="731"/>
      <c r="VJG413" s="731"/>
      <c r="VJH413" s="731"/>
      <c r="VJI413" s="731"/>
      <c r="VJJ413" s="732"/>
      <c r="VJK413" s="629"/>
      <c r="VJL413" s="499"/>
      <c r="VJM413" s="731"/>
      <c r="VJN413" s="731"/>
      <c r="VJO413" s="731"/>
      <c r="VJP413" s="731"/>
      <c r="VJQ413" s="732"/>
      <c r="VJR413" s="629"/>
      <c r="VJS413" s="499"/>
      <c r="VJT413" s="731"/>
      <c r="VJU413" s="731"/>
      <c r="VJV413" s="731"/>
      <c r="VJW413" s="731"/>
      <c r="VJX413" s="732"/>
      <c r="VJY413" s="629"/>
      <c r="VJZ413" s="499"/>
      <c r="VKA413" s="731"/>
      <c r="VKB413" s="731"/>
      <c r="VKC413" s="731"/>
      <c r="VKD413" s="731"/>
      <c r="VKE413" s="732"/>
      <c r="VKF413" s="629"/>
      <c r="VKG413" s="499"/>
      <c r="VKH413" s="731"/>
      <c r="VKI413" s="731"/>
      <c r="VKJ413" s="731"/>
      <c r="VKK413" s="731"/>
      <c r="VKL413" s="732"/>
      <c r="VKM413" s="629"/>
      <c r="VKN413" s="499"/>
      <c r="VKO413" s="731"/>
      <c r="VKP413" s="731"/>
      <c r="VKQ413" s="731"/>
      <c r="VKR413" s="731"/>
      <c r="VKS413" s="732"/>
      <c r="VKT413" s="629"/>
      <c r="VKU413" s="499"/>
      <c r="VKV413" s="731"/>
      <c r="VKW413" s="731"/>
      <c r="VKX413" s="731"/>
      <c r="VKY413" s="731"/>
      <c r="VKZ413" s="732"/>
      <c r="VLA413" s="629"/>
      <c r="VLB413" s="499"/>
      <c r="VLC413" s="731"/>
      <c r="VLD413" s="731"/>
      <c r="VLE413" s="731"/>
      <c r="VLF413" s="731"/>
      <c r="VLG413" s="732"/>
      <c r="VLH413" s="629"/>
      <c r="VLI413" s="499"/>
      <c r="VLJ413" s="731"/>
      <c r="VLK413" s="731"/>
      <c r="VLL413" s="731"/>
      <c r="VLM413" s="731"/>
      <c r="VLN413" s="732"/>
      <c r="VLO413" s="629"/>
      <c r="VLP413" s="499"/>
      <c r="VLQ413" s="731"/>
      <c r="VLR413" s="731"/>
      <c r="VLS413" s="731"/>
      <c r="VLT413" s="731"/>
      <c r="VLU413" s="732"/>
      <c r="VLV413" s="629"/>
      <c r="VLW413" s="499"/>
      <c r="VLX413" s="731"/>
      <c r="VLY413" s="731"/>
      <c r="VLZ413" s="731"/>
      <c r="VMA413" s="731"/>
      <c r="VMB413" s="732"/>
      <c r="VMC413" s="629"/>
      <c r="VMD413" s="499"/>
      <c r="VME413" s="731"/>
      <c r="VMF413" s="731"/>
      <c r="VMG413" s="731"/>
      <c r="VMH413" s="731"/>
      <c r="VMI413" s="732"/>
      <c r="VMJ413" s="629"/>
      <c r="VMK413" s="499"/>
      <c r="VML413" s="731"/>
      <c r="VMM413" s="731"/>
      <c r="VMN413" s="731"/>
      <c r="VMO413" s="731"/>
      <c r="VMP413" s="732"/>
      <c r="VMQ413" s="629"/>
      <c r="VMR413" s="499"/>
      <c r="VMS413" s="731"/>
      <c r="VMT413" s="731"/>
      <c r="VMU413" s="731"/>
      <c r="VMV413" s="731"/>
      <c r="VMW413" s="732"/>
      <c r="VMX413" s="629"/>
      <c r="VMY413" s="499"/>
      <c r="VMZ413" s="731"/>
      <c r="VNA413" s="731"/>
      <c r="VNB413" s="731"/>
      <c r="VNC413" s="731"/>
      <c r="VND413" s="732"/>
      <c r="VNE413" s="629"/>
      <c r="VNF413" s="499"/>
      <c r="VNG413" s="731"/>
      <c r="VNH413" s="731"/>
      <c r="VNI413" s="731"/>
      <c r="VNJ413" s="731"/>
      <c r="VNK413" s="732"/>
      <c r="VNL413" s="629"/>
      <c r="VNM413" s="499"/>
      <c r="VNN413" s="731"/>
      <c r="VNO413" s="731"/>
      <c r="VNP413" s="731"/>
      <c r="VNQ413" s="731"/>
      <c r="VNR413" s="732"/>
      <c r="VNS413" s="629"/>
      <c r="VNT413" s="499"/>
      <c r="VNU413" s="731"/>
      <c r="VNV413" s="731"/>
      <c r="VNW413" s="731"/>
      <c r="VNX413" s="731"/>
      <c r="VNY413" s="732"/>
      <c r="VNZ413" s="629"/>
      <c r="VOA413" s="499"/>
      <c r="VOB413" s="731"/>
      <c r="VOC413" s="731"/>
      <c r="VOD413" s="731"/>
      <c r="VOE413" s="731"/>
      <c r="VOF413" s="732"/>
      <c r="VOG413" s="629"/>
      <c r="VOH413" s="499"/>
      <c r="VOI413" s="731"/>
      <c r="VOJ413" s="731"/>
      <c r="VOK413" s="731"/>
      <c r="VOL413" s="731"/>
      <c r="VOM413" s="732"/>
      <c r="VON413" s="629"/>
      <c r="VOO413" s="499"/>
      <c r="VOP413" s="731"/>
      <c r="VOQ413" s="731"/>
      <c r="VOR413" s="731"/>
      <c r="VOS413" s="731"/>
      <c r="VOT413" s="732"/>
      <c r="VOU413" s="629"/>
      <c r="VOV413" s="499"/>
      <c r="VOW413" s="731"/>
      <c r="VOX413" s="731"/>
      <c r="VOY413" s="731"/>
      <c r="VOZ413" s="731"/>
      <c r="VPA413" s="732"/>
      <c r="VPB413" s="629"/>
      <c r="VPC413" s="499"/>
      <c r="VPD413" s="731"/>
      <c r="VPE413" s="731"/>
      <c r="VPF413" s="731"/>
      <c r="VPG413" s="731"/>
      <c r="VPH413" s="732"/>
      <c r="VPI413" s="629"/>
      <c r="VPJ413" s="499"/>
      <c r="VPK413" s="731"/>
      <c r="VPL413" s="731"/>
      <c r="VPM413" s="731"/>
      <c r="VPN413" s="731"/>
      <c r="VPO413" s="732"/>
      <c r="VPP413" s="629"/>
      <c r="VPQ413" s="499"/>
      <c r="VPR413" s="731"/>
      <c r="VPS413" s="731"/>
      <c r="VPT413" s="731"/>
      <c r="VPU413" s="731"/>
      <c r="VPV413" s="732"/>
      <c r="VPW413" s="629"/>
      <c r="VPX413" s="499"/>
      <c r="VPY413" s="731"/>
      <c r="VPZ413" s="731"/>
      <c r="VQA413" s="731"/>
      <c r="VQB413" s="731"/>
      <c r="VQC413" s="732"/>
      <c r="VQD413" s="629"/>
      <c r="VQE413" s="499"/>
      <c r="VQF413" s="731"/>
      <c r="VQG413" s="731"/>
      <c r="VQH413" s="731"/>
      <c r="VQI413" s="731"/>
      <c r="VQJ413" s="732"/>
      <c r="VQK413" s="629"/>
      <c r="VQL413" s="499"/>
      <c r="VQM413" s="731"/>
      <c r="VQN413" s="731"/>
      <c r="VQO413" s="731"/>
      <c r="VQP413" s="731"/>
      <c r="VQQ413" s="732"/>
      <c r="VQR413" s="629"/>
      <c r="VQS413" s="499"/>
      <c r="VQT413" s="731"/>
      <c r="VQU413" s="731"/>
      <c r="VQV413" s="731"/>
      <c r="VQW413" s="731"/>
      <c r="VQX413" s="732"/>
      <c r="VQY413" s="629"/>
      <c r="VQZ413" s="499"/>
      <c r="VRA413" s="731"/>
      <c r="VRB413" s="731"/>
      <c r="VRC413" s="731"/>
      <c r="VRD413" s="731"/>
      <c r="VRE413" s="732"/>
      <c r="VRF413" s="629"/>
      <c r="VRG413" s="499"/>
      <c r="VRH413" s="731"/>
      <c r="VRI413" s="731"/>
      <c r="VRJ413" s="731"/>
      <c r="VRK413" s="731"/>
      <c r="VRL413" s="732"/>
      <c r="VRM413" s="629"/>
      <c r="VRN413" s="499"/>
      <c r="VRO413" s="731"/>
      <c r="VRP413" s="731"/>
      <c r="VRQ413" s="731"/>
      <c r="VRR413" s="731"/>
      <c r="VRS413" s="732"/>
      <c r="VRT413" s="629"/>
      <c r="VRU413" s="499"/>
      <c r="VRV413" s="731"/>
      <c r="VRW413" s="731"/>
      <c r="VRX413" s="731"/>
      <c r="VRY413" s="731"/>
      <c r="VRZ413" s="732"/>
      <c r="VSA413" s="629"/>
      <c r="VSB413" s="499"/>
      <c r="VSC413" s="731"/>
      <c r="VSD413" s="731"/>
      <c r="VSE413" s="731"/>
      <c r="VSF413" s="731"/>
      <c r="VSG413" s="732"/>
      <c r="VSH413" s="629"/>
      <c r="VSI413" s="499"/>
      <c r="VSJ413" s="731"/>
      <c r="VSK413" s="731"/>
      <c r="VSL413" s="731"/>
      <c r="VSM413" s="731"/>
      <c r="VSN413" s="732"/>
      <c r="VSO413" s="629"/>
      <c r="VSP413" s="499"/>
      <c r="VSQ413" s="731"/>
      <c r="VSR413" s="731"/>
      <c r="VSS413" s="731"/>
      <c r="VST413" s="731"/>
      <c r="VSU413" s="732"/>
      <c r="VSV413" s="629"/>
      <c r="VSW413" s="499"/>
      <c r="VSX413" s="731"/>
      <c r="VSY413" s="731"/>
      <c r="VSZ413" s="731"/>
      <c r="VTA413" s="731"/>
      <c r="VTB413" s="732"/>
      <c r="VTC413" s="629"/>
      <c r="VTD413" s="499"/>
      <c r="VTE413" s="731"/>
      <c r="VTF413" s="731"/>
      <c r="VTG413" s="731"/>
      <c r="VTH413" s="731"/>
      <c r="VTI413" s="732"/>
      <c r="VTJ413" s="629"/>
      <c r="VTK413" s="499"/>
      <c r="VTL413" s="731"/>
      <c r="VTM413" s="731"/>
      <c r="VTN413" s="731"/>
      <c r="VTO413" s="731"/>
      <c r="VTP413" s="732"/>
      <c r="VTQ413" s="629"/>
      <c r="VTR413" s="499"/>
      <c r="VTS413" s="731"/>
      <c r="VTT413" s="731"/>
      <c r="VTU413" s="731"/>
      <c r="VTV413" s="731"/>
      <c r="VTW413" s="732"/>
      <c r="VTX413" s="629"/>
      <c r="VTY413" s="499"/>
      <c r="VTZ413" s="731"/>
      <c r="VUA413" s="731"/>
      <c r="VUB413" s="731"/>
      <c r="VUC413" s="731"/>
      <c r="VUD413" s="732"/>
      <c r="VUE413" s="629"/>
      <c r="VUF413" s="499"/>
      <c r="VUG413" s="731"/>
      <c r="VUH413" s="731"/>
      <c r="VUI413" s="731"/>
      <c r="VUJ413" s="731"/>
      <c r="VUK413" s="732"/>
      <c r="VUL413" s="629"/>
      <c r="VUM413" s="499"/>
      <c r="VUN413" s="731"/>
      <c r="VUO413" s="731"/>
      <c r="VUP413" s="731"/>
      <c r="VUQ413" s="731"/>
      <c r="VUR413" s="732"/>
      <c r="VUS413" s="629"/>
      <c r="VUT413" s="499"/>
      <c r="VUU413" s="731"/>
      <c r="VUV413" s="731"/>
      <c r="VUW413" s="731"/>
      <c r="VUX413" s="731"/>
      <c r="VUY413" s="732"/>
      <c r="VUZ413" s="629"/>
      <c r="VVA413" s="499"/>
      <c r="VVB413" s="731"/>
      <c r="VVC413" s="731"/>
      <c r="VVD413" s="731"/>
      <c r="VVE413" s="731"/>
      <c r="VVF413" s="732"/>
      <c r="VVG413" s="629"/>
      <c r="VVH413" s="499"/>
      <c r="VVI413" s="731"/>
      <c r="VVJ413" s="731"/>
      <c r="VVK413" s="731"/>
      <c r="VVL413" s="731"/>
      <c r="VVM413" s="732"/>
      <c r="VVN413" s="629"/>
      <c r="VVO413" s="499"/>
      <c r="VVP413" s="731"/>
      <c r="VVQ413" s="731"/>
      <c r="VVR413" s="731"/>
      <c r="VVS413" s="731"/>
      <c r="VVT413" s="732"/>
      <c r="VVU413" s="629"/>
      <c r="VVV413" s="499"/>
      <c r="VVW413" s="731"/>
      <c r="VVX413" s="731"/>
      <c r="VVY413" s="731"/>
      <c r="VVZ413" s="731"/>
      <c r="VWA413" s="732"/>
      <c r="VWB413" s="629"/>
      <c r="VWC413" s="499"/>
      <c r="VWD413" s="731"/>
      <c r="VWE413" s="731"/>
      <c r="VWF413" s="731"/>
      <c r="VWG413" s="731"/>
      <c r="VWH413" s="732"/>
      <c r="VWI413" s="629"/>
      <c r="VWJ413" s="499"/>
      <c r="VWK413" s="731"/>
      <c r="VWL413" s="731"/>
      <c r="VWM413" s="731"/>
      <c r="VWN413" s="731"/>
      <c r="VWO413" s="732"/>
      <c r="VWP413" s="629"/>
      <c r="VWQ413" s="499"/>
      <c r="VWR413" s="731"/>
      <c r="VWS413" s="731"/>
      <c r="VWT413" s="731"/>
      <c r="VWU413" s="731"/>
      <c r="VWV413" s="732"/>
      <c r="VWW413" s="629"/>
      <c r="VWX413" s="499"/>
      <c r="VWY413" s="731"/>
      <c r="VWZ413" s="731"/>
      <c r="VXA413" s="731"/>
      <c r="VXB413" s="731"/>
      <c r="VXC413" s="732"/>
      <c r="VXD413" s="629"/>
      <c r="VXE413" s="499"/>
      <c r="VXF413" s="731"/>
      <c r="VXG413" s="731"/>
      <c r="VXH413" s="731"/>
      <c r="VXI413" s="731"/>
      <c r="VXJ413" s="732"/>
      <c r="VXK413" s="629"/>
      <c r="VXL413" s="499"/>
      <c r="VXM413" s="731"/>
      <c r="VXN413" s="731"/>
      <c r="VXO413" s="731"/>
      <c r="VXP413" s="731"/>
      <c r="VXQ413" s="732"/>
      <c r="VXR413" s="629"/>
      <c r="VXS413" s="499"/>
      <c r="VXT413" s="731"/>
      <c r="VXU413" s="731"/>
      <c r="VXV413" s="731"/>
      <c r="VXW413" s="731"/>
      <c r="VXX413" s="732"/>
      <c r="VXY413" s="629"/>
      <c r="VXZ413" s="499"/>
      <c r="VYA413" s="731"/>
      <c r="VYB413" s="731"/>
      <c r="VYC413" s="731"/>
      <c r="VYD413" s="731"/>
      <c r="VYE413" s="732"/>
      <c r="VYF413" s="629"/>
      <c r="VYG413" s="499"/>
      <c r="VYH413" s="731"/>
      <c r="VYI413" s="731"/>
      <c r="VYJ413" s="731"/>
      <c r="VYK413" s="731"/>
      <c r="VYL413" s="732"/>
      <c r="VYM413" s="629"/>
      <c r="VYN413" s="499"/>
      <c r="VYO413" s="731"/>
      <c r="VYP413" s="731"/>
      <c r="VYQ413" s="731"/>
      <c r="VYR413" s="731"/>
      <c r="VYS413" s="732"/>
      <c r="VYT413" s="629"/>
      <c r="VYU413" s="499"/>
      <c r="VYV413" s="731"/>
      <c r="VYW413" s="731"/>
      <c r="VYX413" s="731"/>
      <c r="VYY413" s="731"/>
      <c r="VYZ413" s="732"/>
      <c r="VZA413" s="629"/>
      <c r="VZB413" s="499"/>
      <c r="VZC413" s="731"/>
      <c r="VZD413" s="731"/>
      <c r="VZE413" s="731"/>
      <c r="VZF413" s="731"/>
      <c r="VZG413" s="732"/>
      <c r="VZH413" s="629"/>
      <c r="VZI413" s="499"/>
      <c r="VZJ413" s="731"/>
      <c r="VZK413" s="731"/>
      <c r="VZL413" s="731"/>
      <c r="VZM413" s="731"/>
      <c r="VZN413" s="732"/>
      <c r="VZO413" s="629"/>
      <c r="VZP413" s="499"/>
      <c r="VZQ413" s="731"/>
      <c r="VZR413" s="731"/>
      <c r="VZS413" s="731"/>
      <c r="VZT413" s="731"/>
      <c r="VZU413" s="732"/>
      <c r="VZV413" s="629"/>
      <c r="VZW413" s="499"/>
      <c r="VZX413" s="731"/>
      <c r="VZY413" s="731"/>
      <c r="VZZ413" s="731"/>
      <c r="WAA413" s="731"/>
      <c r="WAB413" s="732"/>
      <c r="WAC413" s="629"/>
      <c r="WAD413" s="499"/>
      <c r="WAE413" s="731"/>
      <c r="WAF413" s="731"/>
      <c r="WAG413" s="731"/>
      <c r="WAH413" s="731"/>
      <c r="WAI413" s="732"/>
      <c r="WAJ413" s="629"/>
      <c r="WAK413" s="499"/>
      <c r="WAL413" s="731"/>
      <c r="WAM413" s="731"/>
      <c r="WAN413" s="731"/>
      <c r="WAO413" s="731"/>
      <c r="WAP413" s="732"/>
      <c r="WAQ413" s="629"/>
      <c r="WAR413" s="499"/>
      <c r="WAS413" s="731"/>
      <c r="WAT413" s="731"/>
      <c r="WAU413" s="731"/>
      <c r="WAV413" s="731"/>
      <c r="WAW413" s="732"/>
      <c r="WAX413" s="629"/>
      <c r="WAY413" s="499"/>
      <c r="WAZ413" s="731"/>
      <c r="WBA413" s="731"/>
      <c r="WBB413" s="731"/>
      <c r="WBC413" s="731"/>
      <c r="WBD413" s="732"/>
      <c r="WBE413" s="629"/>
      <c r="WBF413" s="499"/>
      <c r="WBG413" s="731"/>
      <c r="WBH413" s="731"/>
      <c r="WBI413" s="731"/>
      <c r="WBJ413" s="731"/>
      <c r="WBK413" s="732"/>
      <c r="WBL413" s="629"/>
      <c r="WBM413" s="499"/>
      <c r="WBN413" s="731"/>
      <c r="WBO413" s="731"/>
      <c r="WBP413" s="731"/>
      <c r="WBQ413" s="731"/>
      <c r="WBR413" s="732"/>
      <c r="WBS413" s="629"/>
      <c r="WBT413" s="499"/>
      <c r="WBU413" s="731"/>
      <c r="WBV413" s="731"/>
      <c r="WBW413" s="731"/>
      <c r="WBX413" s="731"/>
      <c r="WBY413" s="732"/>
      <c r="WBZ413" s="629"/>
      <c r="WCA413" s="499"/>
      <c r="WCB413" s="731"/>
      <c r="WCC413" s="731"/>
      <c r="WCD413" s="731"/>
      <c r="WCE413" s="731"/>
      <c r="WCF413" s="732"/>
      <c r="WCG413" s="629"/>
      <c r="WCH413" s="499"/>
      <c r="WCI413" s="731"/>
      <c r="WCJ413" s="731"/>
      <c r="WCK413" s="731"/>
      <c r="WCL413" s="731"/>
      <c r="WCM413" s="732"/>
      <c r="WCN413" s="629"/>
      <c r="WCO413" s="499"/>
      <c r="WCP413" s="731"/>
      <c r="WCQ413" s="731"/>
      <c r="WCR413" s="731"/>
      <c r="WCS413" s="731"/>
      <c r="WCT413" s="732"/>
      <c r="WCU413" s="629"/>
      <c r="WCV413" s="499"/>
      <c r="WCW413" s="731"/>
      <c r="WCX413" s="731"/>
      <c r="WCY413" s="731"/>
      <c r="WCZ413" s="731"/>
      <c r="WDA413" s="732"/>
      <c r="WDB413" s="629"/>
      <c r="WDC413" s="499"/>
      <c r="WDD413" s="731"/>
      <c r="WDE413" s="731"/>
      <c r="WDF413" s="731"/>
      <c r="WDG413" s="731"/>
      <c r="WDH413" s="732"/>
      <c r="WDI413" s="629"/>
      <c r="WDJ413" s="499"/>
      <c r="WDK413" s="731"/>
      <c r="WDL413" s="731"/>
      <c r="WDM413" s="731"/>
      <c r="WDN413" s="731"/>
      <c r="WDO413" s="732"/>
      <c r="WDP413" s="629"/>
      <c r="WDQ413" s="499"/>
      <c r="WDR413" s="731"/>
      <c r="WDS413" s="731"/>
      <c r="WDT413" s="731"/>
      <c r="WDU413" s="731"/>
      <c r="WDV413" s="732"/>
      <c r="WDW413" s="629"/>
      <c r="WDX413" s="499"/>
      <c r="WDY413" s="731"/>
      <c r="WDZ413" s="731"/>
      <c r="WEA413" s="731"/>
      <c r="WEB413" s="731"/>
      <c r="WEC413" s="732"/>
      <c r="WED413" s="629"/>
      <c r="WEE413" s="499"/>
      <c r="WEF413" s="731"/>
      <c r="WEG413" s="731"/>
      <c r="WEH413" s="731"/>
      <c r="WEI413" s="731"/>
      <c r="WEJ413" s="732"/>
      <c r="WEK413" s="629"/>
      <c r="WEL413" s="499"/>
      <c r="WEM413" s="731"/>
      <c r="WEN413" s="731"/>
      <c r="WEO413" s="731"/>
      <c r="WEP413" s="731"/>
      <c r="WEQ413" s="732"/>
      <c r="WER413" s="629"/>
      <c r="WES413" s="499"/>
      <c r="WET413" s="731"/>
      <c r="WEU413" s="731"/>
      <c r="WEV413" s="731"/>
      <c r="WEW413" s="731"/>
      <c r="WEX413" s="732"/>
      <c r="WEY413" s="629"/>
      <c r="WEZ413" s="499"/>
      <c r="WFA413" s="731"/>
      <c r="WFB413" s="731"/>
      <c r="WFC413" s="731"/>
      <c r="WFD413" s="731"/>
      <c r="WFE413" s="732"/>
      <c r="WFF413" s="629"/>
      <c r="WFG413" s="499"/>
      <c r="WFH413" s="731"/>
      <c r="WFI413" s="731"/>
      <c r="WFJ413" s="731"/>
      <c r="WFK413" s="731"/>
      <c r="WFL413" s="732"/>
      <c r="WFM413" s="629"/>
      <c r="WFN413" s="499"/>
      <c r="WFO413" s="731"/>
      <c r="WFP413" s="731"/>
      <c r="WFQ413" s="731"/>
      <c r="WFR413" s="731"/>
      <c r="WFS413" s="732"/>
      <c r="WFT413" s="629"/>
      <c r="WFU413" s="499"/>
      <c r="WFV413" s="731"/>
      <c r="WFW413" s="731"/>
      <c r="WFX413" s="731"/>
      <c r="WFY413" s="731"/>
      <c r="WFZ413" s="732"/>
      <c r="WGA413" s="629"/>
      <c r="WGB413" s="499"/>
      <c r="WGC413" s="731"/>
      <c r="WGD413" s="731"/>
      <c r="WGE413" s="731"/>
      <c r="WGF413" s="731"/>
      <c r="WGG413" s="732"/>
      <c r="WGH413" s="629"/>
      <c r="WGI413" s="499"/>
      <c r="WGJ413" s="731"/>
      <c r="WGK413" s="731"/>
      <c r="WGL413" s="731"/>
      <c r="WGM413" s="731"/>
      <c r="WGN413" s="732"/>
      <c r="WGO413" s="629"/>
      <c r="WGP413" s="499"/>
      <c r="WGQ413" s="731"/>
      <c r="WGR413" s="731"/>
      <c r="WGS413" s="731"/>
      <c r="WGT413" s="731"/>
      <c r="WGU413" s="732"/>
      <c r="WGV413" s="629"/>
      <c r="WGW413" s="499"/>
      <c r="WGX413" s="731"/>
      <c r="WGY413" s="731"/>
      <c r="WGZ413" s="731"/>
      <c r="WHA413" s="731"/>
      <c r="WHB413" s="732"/>
      <c r="WHC413" s="629"/>
      <c r="WHD413" s="499"/>
      <c r="WHE413" s="731"/>
      <c r="WHF413" s="731"/>
      <c r="WHG413" s="731"/>
      <c r="WHH413" s="731"/>
      <c r="WHI413" s="732"/>
      <c r="WHJ413" s="629"/>
      <c r="WHK413" s="499"/>
      <c r="WHL413" s="731"/>
      <c r="WHM413" s="731"/>
      <c r="WHN413" s="731"/>
      <c r="WHO413" s="731"/>
      <c r="WHP413" s="732"/>
      <c r="WHQ413" s="629"/>
      <c r="WHR413" s="499"/>
      <c r="WHS413" s="731"/>
      <c r="WHT413" s="731"/>
      <c r="WHU413" s="731"/>
      <c r="WHV413" s="731"/>
      <c r="WHW413" s="732"/>
      <c r="WHX413" s="629"/>
      <c r="WHY413" s="499"/>
      <c r="WHZ413" s="731"/>
      <c r="WIA413" s="731"/>
      <c r="WIB413" s="731"/>
      <c r="WIC413" s="731"/>
      <c r="WID413" s="732"/>
      <c r="WIE413" s="629"/>
      <c r="WIF413" s="499"/>
      <c r="WIG413" s="731"/>
      <c r="WIH413" s="731"/>
      <c r="WII413" s="731"/>
      <c r="WIJ413" s="731"/>
      <c r="WIK413" s="732"/>
      <c r="WIL413" s="629"/>
      <c r="WIM413" s="499"/>
      <c r="WIN413" s="731"/>
      <c r="WIO413" s="731"/>
      <c r="WIP413" s="731"/>
      <c r="WIQ413" s="731"/>
      <c r="WIR413" s="732"/>
      <c r="WIS413" s="629"/>
      <c r="WIT413" s="499"/>
      <c r="WIU413" s="731"/>
      <c r="WIV413" s="731"/>
      <c r="WIW413" s="731"/>
      <c r="WIX413" s="731"/>
      <c r="WIY413" s="732"/>
      <c r="WIZ413" s="629"/>
      <c r="WJA413" s="499"/>
      <c r="WJB413" s="731"/>
      <c r="WJC413" s="731"/>
      <c r="WJD413" s="731"/>
      <c r="WJE413" s="731"/>
      <c r="WJF413" s="732"/>
      <c r="WJG413" s="629"/>
      <c r="WJH413" s="499"/>
      <c r="WJI413" s="731"/>
      <c r="WJJ413" s="731"/>
      <c r="WJK413" s="731"/>
      <c r="WJL413" s="731"/>
      <c r="WJM413" s="732"/>
      <c r="WJN413" s="629"/>
      <c r="WJO413" s="499"/>
      <c r="WJP413" s="731"/>
      <c r="WJQ413" s="731"/>
      <c r="WJR413" s="731"/>
      <c r="WJS413" s="731"/>
      <c r="WJT413" s="732"/>
      <c r="WJU413" s="629"/>
      <c r="WJV413" s="499"/>
      <c r="WJW413" s="731"/>
      <c r="WJX413" s="731"/>
      <c r="WJY413" s="731"/>
      <c r="WJZ413" s="731"/>
      <c r="WKA413" s="732"/>
      <c r="WKB413" s="629"/>
      <c r="WKC413" s="499"/>
      <c r="WKD413" s="731"/>
      <c r="WKE413" s="731"/>
      <c r="WKF413" s="731"/>
      <c r="WKG413" s="731"/>
      <c r="WKH413" s="732"/>
      <c r="WKI413" s="629"/>
      <c r="WKJ413" s="499"/>
      <c r="WKK413" s="731"/>
      <c r="WKL413" s="731"/>
      <c r="WKM413" s="731"/>
      <c r="WKN413" s="731"/>
      <c r="WKO413" s="732"/>
      <c r="WKP413" s="629"/>
      <c r="WKQ413" s="499"/>
      <c r="WKR413" s="731"/>
      <c r="WKS413" s="731"/>
      <c r="WKT413" s="731"/>
      <c r="WKU413" s="731"/>
      <c r="WKV413" s="732"/>
      <c r="WKW413" s="629"/>
      <c r="WKX413" s="499"/>
      <c r="WKY413" s="731"/>
      <c r="WKZ413" s="731"/>
      <c r="WLA413" s="731"/>
      <c r="WLB413" s="731"/>
      <c r="WLC413" s="732"/>
      <c r="WLD413" s="629"/>
      <c r="WLE413" s="499"/>
      <c r="WLF413" s="731"/>
      <c r="WLG413" s="731"/>
      <c r="WLH413" s="731"/>
      <c r="WLI413" s="731"/>
      <c r="WLJ413" s="732"/>
      <c r="WLK413" s="629"/>
      <c r="WLL413" s="499"/>
      <c r="WLM413" s="731"/>
      <c r="WLN413" s="731"/>
      <c r="WLO413" s="731"/>
      <c r="WLP413" s="731"/>
      <c r="WLQ413" s="732"/>
      <c r="WLR413" s="629"/>
      <c r="WLS413" s="499"/>
      <c r="WLT413" s="731"/>
      <c r="WLU413" s="731"/>
      <c r="WLV413" s="731"/>
      <c r="WLW413" s="731"/>
      <c r="WLX413" s="732"/>
      <c r="WLY413" s="629"/>
      <c r="WLZ413" s="499"/>
      <c r="WMA413" s="731"/>
      <c r="WMB413" s="731"/>
      <c r="WMC413" s="731"/>
      <c r="WMD413" s="731"/>
      <c r="WME413" s="732"/>
      <c r="WMF413" s="629"/>
      <c r="WMG413" s="499"/>
      <c r="WMH413" s="731"/>
      <c r="WMI413" s="731"/>
      <c r="WMJ413" s="731"/>
      <c r="WMK413" s="731"/>
      <c r="WML413" s="732"/>
      <c r="WMM413" s="629"/>
      <c r="WMN413" s="499"/>
      <c r="WMO413" s="731"/>
      <c r="WMP413" s="731"/>
      <c r="WMQ413" s="731"/>
      <c r="WMR413" s="731"/>
      <c r="WMS413" s="732"/>
      <c r="WMT413" s="629"/>
      <c r="WMU413" s="499"/>
      <c r="WMV413" s="731"/>
      <c r="WMW413" s="731"/>
      <c r="WMX413" s="731"/>
      <c r="WMY413" s="731"/>
      <c r="WMZ413" s="732"/>
      <c r="WNA413" s="629"/>
      <c r="WNB413" s="499"/>
      <c r="WNC413" s="731"/>
      <c r="WND413" s="731"/>
      <c r="WNE413" s="731"/>
      <c r="WNF413" s="731"/>
      <c r="WNG413" s="732"/>
      <c r="WNH413" s="629"/>
      <c r="WNI413" s="499"/>
      <c r="WNJ413" s="731"/>
      <c r="WNK413" s="731"/>
      <c r="WNL413" s="731"/>
      <c r="WNM413" s="731"/>
      <c r="WNN413" s="732"/>
      <c r="WNO413" s="629"/>
      <c r="WNP413" s="499"/>
      <c r="WNQ413" s="731"/>
      <c r="WNR413" s="731"/>
      <c r="WNS413" s="731"/>
      <c r="WNT413" s="731"/>
      <c r="WNU413" s="732"/>
      <c r="WNV413" s="629"/>
      <c r="WNW413" s="499"/>
      <c r="WNX413" s="731"/>
      <c r="WNY413" s="731"/>
      <c r="WNZ413" s="731"/>
      <c r="WOA413" s="731"/>
      <c r="WOB413" s="732"/>
      <c r="WOC413" s="629"/>
      <c r="WOD413" s="499"/>
      <c r="WOE413" s="731"/>
      <c r="WOF413" s="731"/>
      <c r="WOG413" s="731"/>
      <c r="WOH413" s="731"/>
      <c r="WOI413" s="732"/>
      <c r="WOJ413" s="629"/>
      <c r="WOK413" s="499"/>
      <c r="WOL413" s="731"/>
      <c r="WOM413" s="731"/>
      <c r="WON413" s="731"/>
      <c r="WOO413" s="731"/>
      <c r="WOP413" s="732"/>
      <c r="WOQ413" s="629"/>
      <c r="WOR413" s="499"/>
      <c r="WOS413" s="731"/>
      <c r="WOT413" s="731"/>
      <c r="WOU413" s="731"/>
      <c r="WOV413" s="731"/>
      <c r="WOW413" s="732"/>
      <c r="WOX413" s="629"/>
      <c r="WOY413" s="499"/>
      <c r="WOZ413" s="731"/>
      <c r="WPA413" s="731"/>
      <c r="WPB413" s="731"/>
      <c r="WPC413" s="731"/>
      <c r="WPD413" s="732"/>
      <c r="WPE413" s="629"/>
      <c r="WPF413" s="499"/>
      <c r="WPG413" s="731"/>
      <c r="WPH413" s="731"/>
      <c r="WPI413" s="731"/>
      <c r="WPJ413" s="731"/>
      <c r="WPK413" s="732"/>
      <c r="WPL413" s="629"/>
      <c r="WPM413" s="499"/>
      <c r="WPN413" s="731"/>
      <c r="WPO413" s="731"/>
      <c r="WPP413" s="731"/>
      <c r="WPQ413" s="731"/>
      <c r="WPR413" s="732"/>
      <c r="WPS413" s="629"/>
      <c r="WPT413" s="499"/>
      <c r="WPU413" s="731"/>
      <c r="WPV413" s="731"/>
      <c r="WPW413" s="731"/>
      <c r="WPX413" s="731"/>
      <c r="WPY413" s="732"/>
      <c r="WPZ413" s="629"/>
      <c r="WQA413" s="499"/>
      <c r="WQB413" s="731"/>
      <c r="WQC413" s="731"/>
      <c r="WQD413" s="731"/>
      <c r="WQE413" s="731"/>
      <c r="WQF413" s="732"/>
      <c r="WQG413" s="629"/>
      <c r="WQH413" s="499"/>
      <c r="WQI413" s="731"/>
      <c r="WQJ413" s="731"/>
      <c r="WQK413" s="731"/>
      <c r="WQL413" s="731"/>
      <c r="WQM413" s="732"/>
      <c r="WQN413" s="629"/>
      <c r="WQO413" s="499"/>
      <c r="WQP413" s="731"/>
      <c r="WQQ413" s="731"/>
      <c r="WQR413" s="731"/>
      <c r="WQS413" s="731"/>
      <c r="WQT413" s="732"/>
      <c r="WQU413" s="629"/>
      <c r="WQV413" s="499"/>
      <c r="WQW413" s="731"/>
      <c r="WQX413" s="731"/>
      <c r="WQY413" s="731"/>
      <c r="WQZ413" s="731"/>
      <c r="WRA413" s="732"/>
      <c r="WRB413" s="629"/>
      <c r="WRC413" s="499"/>
      <c r="WRD413" s="731"/>
      <c r="WRE413" s="731"/>
      <c r="WRF413" s="731"/>
      <c r="WRG413" s="731"/>
      <c r="WRH413" s="732"/>
      <c r="WRI413" s="629"/>
      <c r="WRJ413" s="499"/>
      <c r="WRK413" s="731"/>
      <c r="WRL413" s="731"/>
      <c r="WRM413" s="731"/>
      <c r="WRN413" s="731"/>
      <c r="WRO413" s="732"/>
      <c r="WRP413" s="629"/>
      <c r="WRQ413" s="499"/>
      <c r="WRR413" s="731"/>
      <c r="WRS413" s="731"/>
      <c r="WRT413" s="731"/>
      <c r="WRU413" s="731"/>
      <c r="WRV413" s="732"/>
      <c r="WRW413" s="629"/>
      <c r="WRX413" s="499"/>
      <c r="WRY413" s="731"/>
      <c r="WRZ413" s="731"/>
      <c r="WSA413" s="731"/>
      <c r="WSB413" s="731"/>
      <c r="WSC413" s="732"/>
      <c r="WSD413" s="629"/>
      <c r="WSE413" s="499"/>
      <c r="WSF413" s="731"/>
      <c r="WSG413" s="731"/>
      <c r="WSH413" s="731"/>
      <c r="WSI413" s="731"/>
      <c r="WSJ413" s="732"/>
      <c r="WSK413" s="629"/>
      <c r="WSL413" s="499"/>
      <c r="WSM413" s="731"/>
      <c r="WSN413" s="731"/>
      <c r="WSO413" s="731"/>
      <c r="WSP413" s="731"/>
      <c r="WSQ413" s="732"/>
      <c r="WSR413" s="629"/>
      <c r="WSS413" s="499"/>
      <c r="WST413" s="731"/>
      <c r="WSU413" s="731"/>
      <c r="WSV413" s="731"/>
      <c r="WSW413" s="731"/>
      <c r="WSX413" s="732"/>
      <c r="WSY413" s="629"/>
      <c r="WSZ413" s="499"/>
      <c r="WTA413" s="731"/>
      <c r="WTB413" s="731"/>
      <c r="WTC413" s="731"/>
      <c r="WTD413" s="731"/>
      <c r="WTE413" s="732"/>
      <c r="WTF413" s="629"/>
      <c r="WTG413" s="499"/>
      <c r="WTH413" s="731"/>
      <c r="WTI413" s="731"/>
      <c r="WTJ413" s="731"/>
      <c r="WTK413" s="731"/>
      <c r="WTL413" s="732"/>
      <c r="WTM413" s="629"/>
      <c r="WTN413" s="499"/>
      <c r="WTO413" s="731"/>
      <c r="WTP413" s="731"/>
      <c r="WTQ413" s="731"/>
      <c r="WTR413" s="731"/>
      <c r="WTS413" s="732"/>
      <c r="WTT413" s="629"/>
      <c r="WTU413" s="499"/>
      <c r="WTV413" s="731"/>
      <c r="WTW413" s="731"/>
      <c r="WTX413" s="731"/>
      <c r="WTY413" s="731"/>
      <c r="WTZ413" s="732"/>
      <c r="WUA413" s="629"/>
      <c r="WUB413" s="499"/>
      <c r="WUC413" s="731"/>
      <c r="WUD413" s="731"/>
      <c r="WUE413" s="731"/>
      <c r="WUF413" s="731"/>
      <c r="WUG413" s="732"/>
      <c r="WUH413" s="629"/>
      <c r="WUI413" s="499"/>
      <c r="WUJ413" s="731"/>
      <c r="WUK413" s="731"/>
      <c r="WUL413" s="731"/>
      <c r="WUM413" s="731"/>
      <c r="WUN413" s="732"/>
      <c r="WUO413" s="629"/>
      <c r="WUP413" s="499"/>
      <c r="WUQ413" s="731"/>
      <c r="WUR413" s="731"/>
      <c r="WUS413" s="731"/>
      <c r="WUT413" s="731"/>
      <c r="WUU413" s="732"/>
      <c r="WUV413" s="629"/>
      <c r="WUW413" s="499"/>
      <c r="WUX413" s="731"/>
      <c r="WUY413" s="731"/>
      <c r="WUZ413" s="731"/>
      <c r="WVA413" s="731"/>
      <c r="WVB413" s="732"/>
      <c r="WVC413" s="629"/>
      <c r="WVD413" s="499"/>
      <c r="WVE413" s="731"/>
      <c r="WVF413" s="731"/>
      <c r="WVG413" s="731"/>
      <c r="WVH413" s="731"/>
      <c r="WVI413" s="732"/>
      <c r="WVJ413" s="629"/>
      <c r="WVK413" s="499"/>
      <c r="WVL413" s="731"/>
      <c r="WVM413" s="731"/>
      <c r="WVN413" s="731"/>
      <c r="WVO413" s="731"/>
      <c r="WVP413" s="732"/>
      <c r="WVQ413" s="629"/>
      <c r="WVR413" s="499"/>
      <c r="WVS413" s="731"/>
      <c r="WVT413" s="731"/>
      <c r="WVU413" s="731"/>
      <c r="WVV413" s="731"/>
      <c r="WVW413" s="732"/>
      <c r="WVX413" s="629"/>
      <c r="WVY413" s="499"/>
      <c r="WVZ413" s="731"/>
      <c r="WWA413" s="731"/>
      <c r="WWB413" s="731"/>
      <c r="WWC413" s="731"/>
      <c r="WWD413" s="732"/>
      <c r="WWE413" s="629"/>
      <c r="WWF413" s="499"/>
      <c r="WWG413" s="731"/>
      <c r="WWH413" s="731"/>
      <c r="WWI413" s="731"/>
      <c r="WWJ413" s="731"/>
      <c r="WWK413" s="732"/>
      <c r="WWL413" s="629"/>
      <c r="WWM413" s="499"/>
      <c r="WWN413" s="731"/>
      <c r="WWO413" s="731"/>
      <c r="WWP413" s="731"/>
      <c r="WWQ413" s="731"/>
      <c r="WWR413" s="732"/>
      <c r="WWS413" s="629"/>
      <c r="WWT413" s="499"/>
      <c r="WWU413" s="731"/>
      <c r="WWV413" s="731"/>
      <c r="WWW413" s="731"/>
      <c r="WWX413" s="731"/>
      <c r="WWY413" s="732"/>
      <c r="WWZ413" s="629"/>
      <c r="WXA413" s="499"/>
      <c r="WXB413" s="731"/>
      <c r="WXC413" s="731"/>
      <c r="WXD413" s="731"/>
      <c r="WXE413" s="731"/>
      <c r="WXF413" s="732"/>
      <c r="WXG413" s="629"/>
      <c r="WXH413" s="499"/>
      <c r="WXI413" s="731"/>
      <c r="WXJ413" s="731"/>
      <c r="WXK413" s="731"/>
      <c r="WXL413" s="731"/>
      <c r="WXM413" s="732"/>
      <c r="WXN413" s="629"/>
      <c r="WXO413" s="499"/>
      <c r="WXP413" s="731"/>
      <c r="WXQ413" s="731"/>
      <c r="WXR413" s="731"/>
      <c r="WXS413" s="731"/>
      <c r="WXT413" s="732"/>
      <c r="WXU413" s="629"/>
      <c r="WXV413" s="499"/>
      <c r="WXW413" s="731"/>
      <c r="WXX413" s="731"/>
      <c r="WXY413" s="731"/>
      <c r="WXZ413" s="731"/>
      <c r="WYA413" s="732"/>
      <c r="WYB413" s="629"/>
      <c r="WYC413" s="499"/>
      <c r="WYD413" s="731"/>
      <c r="WYE413" s="731"/>
      <c r="WYF413" s="731"/>
      <c r="WYG413" s="731"/>
      <c r="WYH413" s="732"/>
      <c r="WYI413" s="629"/>
      <c r="WYJ413" s="499"/>
      <c r="WYK413" s="731"/>
      <c r="WYL413" s="731"/>
      <c r="WYM413" s="731"/>
      <c r="WYN413" s="731"/>
      <c r="WYO413" s="732"/>
      <c r="WYP413" s="629"/>
      <c r="WYQ413" s="499"/>
      <c r="WYR413" s="731"/>
      <c r="WYS413" s="731"/>
      <c r="WYT413" s="731"/>
      <c r="WYU413" s="731"/>
      <c r="WYV413" s="732"/>
      <c r="WYW413" s="629"/>
      <c r="WYX413" s="499"/>
      <c r="WYY413" s="731"/>
      <c r="WYZ413" s="731"/>
      <c r="WZA413" s="731"/>
      <c r="WZB413" s="731"/>
      <c r="WZC413" s="732"/>
      <c r="WZD413" s="629"/>
      <c r="WZE413" s="499"/>
      <c r="WZF413" s="731"/>
      <c r="WZG413" s="731"/>
      <c r="WZH413" s="731"/>
      <c r="WZI413" s="731"/>
      <c r="WZJ413" s="732"/>
      <c r="WZK413" s="629"/>
      <c r="WZL413" s="499"/>
      <c r="WZM413" s="731"/>
      <c r="WZN413" s="731"/>
      <c r="WZO413" s="731"/>
      <c r="WZP413" s="731"/>
      <c r="WZQ413" s="732"/>
      <c r="WZR413" s="629"/>
      <c r="WZS413" s="499"/>
      <c r="WZT413" s="731"/>
      <c r="WZU413" s="731"/>
      <c r="WZV413" s="731"/>
      <c r="WZW413" s="731"/>
      <c r="WZX413" s="732"/>
      <c r="WZY413" s="629"/>
      <c r="WZZ413" s="499"/>
      <c r="XAA413" s="731"/>
      <c r="XAB413" s="731"/>
      <c r="XAC413" s="731"/>
      <c r="XAD413" s="731"/>
      <c r="XAE413" s="732"/>
      <c r="XAF413" s="629"/>
      <c r="XAG413" s="499"/>
      <c r="XAH413" s="731"/>
      <c r="XAI413" s="731"/>
      <c r="XAJ413" s="731"/>
      <c r="XAK413" s="731"/>
      <c r="XAL413" s="732"/>
      <c r="XAM413" s="629"/>
      <c r="XAN413" s="499"/>
      <c r="XAO413" s="731"/>
      <c r="XAP413" s="731"/>
      <c r="XAQ413" s="731"/>
      <c r="XAR413" s="731"/>
      <c r="XAS413" s="732"/>
      <c r="XAT413" s="629"/>
      <c r="XAU413" s="499"/>
      <c r="XAV413" s="731"/>
      <c r="XAW413" s="731"/>
      <c r="XAX413" s="731"/>
      <c r="XAY413" s="731"/>
      <c r="XAZ413" s="732"/>
      <c r="XBA413" s="629"/>
      <c r="XBB413" s="499"/>
      <c r="XBC413" s="731"/>
      <c r="XBD413" s="731"/>
      <c r="XBE413" s="731"/>
      <c r="XBF413" s="731"/>
      <c r="XBG413" s="732"/>
      <c r="XBH413" s="629"/>
      <c r="XBI413" s="499"/>
      <c r="XBJ413" s="731"/>
      <c r="XBK413" s="731"/>
      <c r="XBL413" s="731"/>
      <c r="XBM413" s="731"/>
      <c r="XBN413" s="732"/>
      <c r="XBO413" s="629"/>
      <c r="XBP413" s="499"/>
      <c r="XBQ413" s="731"/>
      <c r="XBR413" s="731"/>
      <c r="XBS413" s="731"/>
      <c r="XBT413" s="731"/>
      <c r="XBU413" s="732"/>
      <c r="XBV413" s="629"/>
      <c r="XBW413" s="499"/>
      <c r="XBX413" s="731"/>
      <c r="XBY413" s="731"/>
      <c r="XBZ413" s="731"/>
      <c r="XCA413" s="731"/>
      <c r="XCB413" s="732"/>
      <c r="XCC413" s="629"/>
      <c r="XCD413" s="499"/>
      <c r="XCE413" s="731"/>
      <c r="XCF413" s="731"/>
      <c r="XCG413" s="731"/>
      <c r="XCH413" s="731"/>
      <c r="XCI413" s="732"/>
      <c r="XCJ413" s="629"/>
      <c r="XCK413" s="499"/>
      <c r="XCL413" s="731"/>
      <c r="XCM413" s="731"/>
      <c r="XCN413" s="731"/>
      <c r="XCO413" s="731"/>
      <c r="XCP413" s="732"/>
      <c r="XCQ413" s="629"/>
      <c r="XCR413" s="499"/>
      <c r="XCS413" s="731"/>
      <c r="XCT413" s="731"/>
      <c r="XCU413" s="731"/>
      <c r="XCV413" s="731"/>
      <c r="XCW413" s="732"/>
      <c r="XCX413" s="629"/>
      <c r="XCY413" s="499"/>
      <c r="XCZ413" s="731"/>
      <c r="XDA413" s="731"/>
      <c r="XDB413" s="731"/>
      <c r="XDC413" s="731"/>
      <c r="XDD413" s="732"/>
      <c r="XDE413" s="629"/>
      <c r="XDF413" s="499"/>
      <c r="XDG413" s="731"/>
      <c r="XDH413" s="731"/>
      <c r="XDI413" s="731"/>
      <c r="XDJ413" s="731"/>
      <c r="XDK413" s="732"/>
      <c r="XDL413" s="629"/>
      <c r="XDM413" s="499"/>
      <c r="XDN413" s="731"/>
      <c r="XDO413" s="731"/>
      <c r="XDP413" s="731"/>
      <c r="XDQ413" s="731"/>
      <c r="XDR413" s="732"/>
      <c r="XDS413" s="629"/>
      <c r="XDT413" s="499"/>
      <c r="XDU413" s="731"/>
      <c r="XDV413" s="731"/>
      <c r="XDW413" s="731"/>
      <c r="XDX413" s="731"/>
      <c r="XDY413" s="732"/>
      <c r="XDZ413" s="629"/>
      <c r="XEA413" s="499"/>
      <c r="XEB413" s="731"/>
      <c r="XEC413" s="731"/>
      <c r="XED413" s="731"/>
      <c r="XEE413" s="731"/>
      <c r="XEF413" s="732"/>
      <c r="XEG413" s="629"/>
      <c r="XEH413" s="499"/>
      <c r="XEI413" s="731"/>
      <c r="XEJ413" s="731"/>
      <c r="XEK413" s="731"/>
      <c r="XEL413" s="731"/>
      <c r="XEM413" s="732"/>
      <c r="XEN413" s="629"/>
      <c r="XEO413" s="499"/>
      <c r="XEP413" s="731"/>
      <c r="XEQ413" s="731"/>
      <c r="XER413" s="731"/>
      <c r="XES413" s="731"/>
      <c r="XET413" s="732"/>
      <c r="XEU413" s="629"/>
      <c r="XEV413" s="499"/>
      <c r="XEW413" s="731"/>
      <c r="XEX413" s="731"/>
    </row>
    <row r="414" spans="1:16378" s="74" customFormat="1" ht="13">
      <c r="A414" s="350"/>
      <c r="B414" s="187"/>
      <c r="C414" s="323" t="s">
        <v>349</v>
      </c>
      <c r="D414" s="206"/>
      <c r="E414" s="195"/>
      <c r="F414" s="208"/>
      <c r="G414" s="227"/>
      <c r="H414" s="152"/>
      <c r="I414" s="152"/>
      <c r="J414" s="153"/>
    </row>
    <row r="415" spans="1:16378" s="74" customFormat="1" ht="13">
      <c r="A415" s="354" t="s">
        <v>1000</v>
      </c>
      <c r="B415" s="187"/>
      <c r="C415" s="205" t="s">
        <v>1031</v>
      </c>
      <c r="D415" s="212"/>
      <c r="E415" s="195"/>
      <c r="F415" s="213"/>
      <c r="G415" s="227"/>
      <c r="H415" s="152"/>
      <c r="I415" s="152"/>
      <c r="J415" s="153"/>
    </row>
    <row r="416" spans="1:16378" s="505" customFormat="1" ht="13">
      <c r="A416" s="682"/>
      <c r="B416" s="637"/>
      <c r="C416" s="683"/>
      <c r="D416" s="648"/>
      <c r="E416" s="649"/>
      <c r="F416" s="650"/>
      <c r="G416" s="722"/>
    </row>
    <row r="417" spans="1:31" s="505" customFormat="1" ht="13">
      <c r="B417" s="637"/>
      <c r="C417" s="684" t="s">
        <v>1001</v>
      </c>
      <c r="D417" s="543"/>
      <c r="E417" s="628"/>
      <c r="F417" s="685"/>
      <c r="G417" s="717"/>
      <c r="J417" s="686"/>
    </row>
    <row r="418" spans="1:31" s="505" customFormat="1" ht="13">
      <c r="B418" s="637"/>
      <c r="C418" s="687" t="s">
        <v>1002</v>
      </c>
      <c r="D418" s="543"/>
      <c r="E418" s="628"/>
      <c r="F418" s="685"/>
      <c r="G418" s="717"/>
      <c r="P418" s="639"/>
    </row>
    <row r="419" spans="1:31" s="505" customFormat="1" ht="13">
      <c r="B419" s="637"/>
      <c r="C419" s="687"/>
      <c r="D419" s="543"/>
      <c r="E419" s="628"/>
      <c r="F419" s="685"/>
      <c r="G419" s="717"/>
      <c r="P419" s="639"/>
    </row>
    <row r="420" spans="1:31" s="505" customFormat="1" ht="37.5">
      <c r="A420" s="636">
        <f>A408+1</f>
        <v>150</v>
      </c>
      <c r="B420" s="688">
        <v>1</v>
      </c>
      <c r="C420" s="509" t="s">
        <v>1003</v>
      </c>
      <c r="D420" s="543" t="s">
        <v>896</v>
      </c>
      <c r="E420" s="628">
        <v>3500</v>
      </c>
      <c r="F420" s="639"/>
      <c r="G420" s="718"/>
      <c r="O420" s="640"/>
      <c r="P420" s="686"/>
    </row>
    <row r="421" spans="1:31" s="505" customFormat="1">
      <c r="A421" s="663"/>
      <c r="B421" s="637"/>
      <c r="C421" s="509"/>
      <c r="D421" s="543"/>
      <c r="E421" s="628"/>
      <c r="F421" s="685"/>
      <c r="G421" s="718"/>
      <c r="O421" s="640"/>
      <c r="P421" s="686"/>
    </row>
    <row r="422" spans="1:31" s="505" customFormat="1" ht="37.5">
      <c r="A422" s="636">
        <f>A420+1</f>
        <v>151</v>
      </c>
      <c r="B422" s="688">
        <f>B420+1</f>
        <v>2</v>
      </c>
      <c r="C422" s="689" t="s">
        <v>1004</v>
      </c>
      <c r="D422" s="543" t="s">
        <v>27</v>
      </c>
      <c r="E422" s="628">
        <v>510</v>
      </c>
      <c r="F422" s="639"/>
      <c r="G422" s="718"/>
      <c r="O422" s="640"/>
      <c r="P422" s="686"/>
    </row>
    <row r="423" spans="1:31" s="505" customFormat="1">
      <c r="A423" s="663"/>
      <c r="B423" s="688"/>
      <c r="C423" s="659"/>
      <c r="D423" s="543"/>
      <c r="E423" s="644"/>
      <c r="F423" s="644"/>
      <c r="G423" s="723"/>
      <c r="O423" s="640"/>
      <c r="P423" s="686"/>
    </row>
    <row r="424" spans="1:31" s="505" customFormat="1" ht="62.5">
      <c r="A424" s="636">
        <f>A422+1</f>
        <v>152</v>
      </c>
      <c r="B424" s="688">
        <f>B422+1</f>
        <v>3</v>
      </c>
      <c r="C424" s="689" t="s">
        <v>1005</v>
      </c>
      <c r="D424" s="543" t="s">
        <v>896</v>
      </c>
      <c r="E424" s="628">
        <v>170</v>
      </c>
      <c r="F424" s="639"/>
      <c r="G424" s="718"/>
      <c r="O424" s="640"/>
      <c r="P424" s="686"/>
    </row>
    <row r="425" spans="1:31" s="505" customFormat="1">
      <c r="A425" s="663"/>
      <c r="B425" s="690"/>
      <c r="C425" s="509"/>
      <c r="D425" s="543"/>
      <c r="E425" s="628"/>
      <c r="F425" s="685"/>
      <c r="G425" s="718"/>
      <c r="O425" s="640"/>
      <c r="P425" s="686"/>
    </row>
    <row r="426" spans="1:31" s="505" customFormat="1" ht="75">
      <c r="A426" s="636">
        <f>A424+1</f>
        <v>153</v>
      </c>
      <c r="B426" s="688">
        <f>B424+1</f>
        <v>4</v>
      </c>
      <c r="C426" s="509" t="s">
        <v>1006</v>
      </c>
      <c r="D426" s="543" t="s">
        <v>896</v>
      </c>
      <c r="E426" s="628">
        <v>1750</v>
      </c>
      <c r="F426" s="639"/>
      <c r="G426" s="718"/>
      <c r="H426" s="691"/>
      <c r="K426" s="543"/>
      <c r="AD426" s="640"/>
      <c r="AE426" s="686"/>
    </row>
    <row r="427" spans="1:31" s="505" customFormat="1">
      <c r="A427" s="682"/>
      <c r="B427" s="690"/>
      <c r="C427" s="692"/>
      <c r="D427" s="693"/>
      <c r="E427" s="694"/>
      <c r="F427" s="645"/>
      <c r="G427" s="724"/>
      <c r="O427" s="681"/>
    </row>
    <row r="428" spans="1:31" s="505" customFormat="1" ht="13">
      <c r="B428" s="690"/>
      <c r="C428" s="695" t="s">
        <v>1007</v>
      </c>
      <c r="D428" s="648"/>
      <c r="E428" s="649"/>
      <c r="F428" s="696"/>
      <c r="G428" s="719"/>
      <c r="P428" s="697"/>
    </row>
    <row r="429" spans="1:31" s="505" customFormat="1" ht="13">
      <c r="B429" s="690"/>
      <c r="C429" s="687" t="s">
        <v>1008</v>
      </c>
      <c r="D429" s="648"/>
      <c r="E429" s="649"/>
      <c r="F429" s="696"/>
      <c r="G429" s="719"/>
      <c r="P429" s="697"/>
    </row>
    <row r="430" spans="1:31" s="505" customFormat="1">
      <c r="B430" s="690"/>
      <c r="C430" s="637"/>
      <c r="D430" s="648"/>
      <c r="E430" s="649"/>
      <c r="F430" s="696"/>
      <c r="G430" s="719"/>
      <c r="P430" s="697"/>
    </row>
    <row r="431" spans="1:31" s="505" customFormat="1" ht="37.5">
      <c r="A431" s="636">
        <f>A426+1</f>
        <v>154</v>
      </c>
      <c r="B431" s="688">
        <f>B426+1</f>
        <v>5</v>
      </c>
      <c r="C431" s="692" t="s">
        <v>1009</v>
      </c>
      <c r="D431" s="543" t="s">
        <v>13</v>
      </c>
      <c r="E431" s="628">
        <v>1670</v>
      </c>
      <c r="F431" s="639"/>
      <c r="G431" s="718"/>
      <c r="O431" s="681"/>
    </row>
    <row r="432" spans="1:31" s="505" customFormat="1">
      <c r="A432" s="663"/>
      <c r="B432" s="698"/>
      <c r="C432" s="521"/>
      <c r="D432" s="543"/>
      <c r="E432" s="660"/>
      <c r="F432" s="639"/>
      <c r="G432" s="718"/>
    </row>
    <row r="433" spans="1:16" s="505" customFormat="1" ht="50">
      <c r="A433" s="636">
        <f>A431+1</f>
        <v>155</v>
      </c>
      <c r="B433" s="688">
        <f>B431+1</f>
        <v>6</v>
      </c>
      <c r="C433" s="699" t="s">
        <v>1010</v>
      </c>
      <c r="D433" s="481" t="s">
        <v>896</v>
      </c>
      <c r="E433" s="628">
        <v>12660</v>
      </c>
      <c r="F433" s="639"/>
      <c r="G433" s="725"/>
      <c r="O433" s="672"/>
    </row>
    <row r="434" spans="1:16" s="505" customFormat="1">
      <c r="A434" s="682"/>
      <c r="B434" s="637"/>
      <c r="C434" s="699"/>
      <c r="D434" s="481"/>
      <c r="E434" s="660"/>
      <c r="F434" s="639"/>
      <c r="G434" s="725"/>
      <c r="O434" s="681"/>
    </row>
    <row r="435" spans="1:16" s="505" customFormat="1" ht="13">
      <c r="B435" s="690"/>
      <c r="C435" s="684" t="s">
        <v>1011</v>
      </c>
      <c r="D435" s="543"/>
      <c r="E435" s="660"/>
      <c r="F435" s="639"/>
      <c r="G435" s="718"/>
      <c r="P435" s="686"/>
    </row>
    <row r="436" spans="1:16" s="505" customFormat="1" ht="13">
      <c r="B436" s="690"/>
      <c r="C436" s="687" t="s">
        <v>1012</v>
      </c>
      <c r="D436" s="543"/>
      <c r="E436" s="660"/>
      <c r="F436" s="639"/>
      <c r="G436" s="718"/>
      <c r="P436" s="686"/>
    </row>
    <row r="437" spans="1:16" s="505" customFormat="1">
      <c r="B437" s="690"/>
      <c r="C437" s="655"/>
      <c r="D437" s="543"/>
      <c r="E437" s="660"/>
      <c r="F437" s="639"/>
      <c r="G437" s="718"/>
      <c r="P437" s="686"/>
    </row>
    <row r="438" spans="1:16" s="505" customFormat="1" ht="100">
      <c r="A438" s="636">
        <f>A433+1</f>
        <v>156</v>
      </c>
      <c r="B438" s="688">
        <f>B433+1</f>
        <v>7</v>
      </c>
      <c r="C438" s="700" t="s">
        <v>1013</v>
      </c>
      <c r="D438" s="543" t="s">
        <v>896</v>
      </c>
      <c r="E438" s="628">
        <v>390</v>
      </c>
      <c r="F438" s="639"/>
      <c r="G438" s="718"/>
      <c r="P438" s="686"/>
    </row>
    <row r="439" spans="1:16" s="505" customFormat="1">
      <c r="A439" s="663"/>
      <c r="B439" s="688"/>
      <c r="C439" s="700"/>
      <c r="D439" s="543"/>
      <c r="E439" s="660"/>
      <c r="F439" s="639"/>
      <c r="G439" s="718"/>
      <c r="P439" s="686"/>
    </row>
    <row r="440" spans="1:16" s="505" customFormat="1" ht="37.5">
      <c r="A440" s="636">
        <f>A438+1</f>
        <v>157</v>
      </c>
      <c r="B440" s="688">
        <f>B438+1</f>
        <v>8</v>
      </c>
      <c r="C440" s="509" t="s">
        <v>1014</v>
      </c>
      <c r="D440" s="543" t="s">
        <v>896</v>
      </c>
      <c r="E440" s="628">
        <v>3600</v>
      </c>
      <c r="F440" s="639"/>
      <c r="G440" s="718"/>
      <c r="P440" s="686"/>
    </row>
    <row r="441" spans="1:16" s="505" customFormat="1">
      <c r="A441" s="663"/>
      <c r="B441" s="688"/>
      <c r="C441" s="700"/>
      <c r="D441" s="543"/>
      <c r="E441" s="660"/>
      <c r="F441" s="639"/>
      <c r="G441" s="718"/>
      <c r="P441" s="686"/>
    </row>
    <row r="442" spans="1:16" s="505" customFormat="1" ht="13">
      <c r="A442" s="663"/>
      <c r="B442" s="690"/>
      <c r="C442" s="701" t="s">
        <v>1015</v>
      </c>
      <c r="D442" s="543"/>
      <c r="E442" s="660"/>
      <c r="F442" s="639"/>
      <c r="G442" s="718"/>
      <c r="P442" s="686"/>
    </row>
    <row r="443" spans="1:16" s="505" customFormat="1" ht="13">
      <c r="A443" s="663"/>
      <c r="B443" s="690"/>
      <c r="C443" s="701" t="s">
        <v>1016</v>
      </c>
      <c r="D443" s="543"/>
      <c r="E443" s="660"/>
      <c r="F443" s="639"/>
      <c r="G443" s="718"/>
      <c r="P443" s="686"/>
    </row>
    <row r="444" spans="1:16" s="505" customFormat="1" ht="13">
      <c r="A444" s="663"/>
      <c r="B444" s="690"/>
      <c r="C444" s="701"/>
      <c r="D444" s="543"/>
      <c r="E444" s="660"/>
      <c r="F444" s="639"/>
      <c r="G444" s="718"/>
      <c r="P444" s="686"/>
    </row>
    <row r="445" spans="1:16" s="505" customFormat="1" ht="37.5">
      <c r="A445" s="636">
        <f>A440+1</f>
        <v>158</v>
      </c>
      <c r="B445" s="688">
        <f>B440+1</f>
        <v>9</v>
      </c>
      <c r="C445" s="509" t="s">
        <v>1017</v>
      </c>
      <c r="D445" s="543" t="s">
        <v>13</v>
      </c>
      <c r="E445" s="628">
        <v>252</v>
      </c>
      <c r="F445" s="639"/>
      <c r="G445" s="718"/>
      <c r="O445" s="672"/>
    </row>
    <row r="446" spans="1:16" s="505" customFormat="1">
      <c r="A446" s="682"/>
      <c r="B446" s="637"/>
      <c r="C446" s="692"/>
      <c r="D446" s="693"/>
      <c r="E446" s="694"/>
      <c r="F446" s="645"/>
      <c r="G446" s="724"/>
      <c r="O446" s="681"/>
    </row>
    <row r="447" spans="1:16" s="505" customFormat="1" ht="13">
      <c r="A447" s="663"/>
      <c r="B447" s="690"/>
      <c r="C447" s="484" t="s">
        <v>1018</v>
      </c>
      <c r="D447" s="543"/>
      <c r="E447" s="660"/>
      <c r="F447" s="639"/>
      <c r="G447" s="718"/>
      <c r="P447" s="686"/>
    </row>
    <row r="448" spans="1:16" s="505" customFormat="1" ht="13">
      <c r="A448" s="663"/>
      <c r="B448" s="690"/>
      <c r="C448" s="701" t="s">
        <v>1019</v>
      </c>
      <c r="D448" s="543"/>
      <c r="E448" s="660"/>
      <c r="F448" s="639"/>
      <c r="G448" s="718"/>
      <c r="P448" s="686"/>
    </row>
    <row r="449" spans="1:31" s="505" customFormat="1" ht="13">
      <c r="A449" s="663"/>
      <c r="B449" s="690"/>
      <c r="C449" s="701"/>
      <c r="D449" s="543"/>
      <c r="E449" s="660"/>
      <c r="F449" s="639"/>
      <c r="G449" s="718"/>
      <c r="P449" s="686"/>
    </row>
    <row r="450" spans="1:31" s="505" customFormat="1" ht="50">
      <c r="A450" s="636">
        <f>A445+1</f>
        <v>159</v>
      </c>
      <c r="B450" s="688">
        <f>B445+1</f>
        <v>10</v>
      </c>
      <c r="C450" s="702" t="s">
        <v>1020</v>
      </c>
      <c r="D450" s="543" t="s">
        <v>1021</v>
      </c>
      <c r="E450" s="660">
        <v>1110</v>
      </c>
      <c r="F450" s="639"/>
      <c r="G450" s="726"/>
      <c r="O450" s="672"/>
    </row>
    <row r="451" spans="1:31" s="505" customFormat="1">
      <c r="A451" s="682"/>
      <c r="B451" s="637"/>
      <c r="C451" s="692"/>
      <c r="D451" s="693"/>
      <c r="E451" s="694"/>
      <c r="F451" s="645"/>
      <c r="G451" s="724"/>
      <c r="O451" s="681"/>
    </row>
    <row r="452" spans="1:31" s="505" customFormat="1" ht="13">
      <c r="A452" s="733" t="s">
        <v>1022</v>
      </c>
      <c r="B452" s="734"/>
      <c r="C452" s="796" t="s">
        <v>1029</v>
      </c>
      <c r="D452" s="796"/>
      <c r="E452" s="796"/>
      <c r="F452" s="796"/>
      <c r="G452" s="796"/>
      <c r="O452" s="681"/>
    </row>
    <row r="453" spans="1:31" s="505" customFormat="1" ht="13">
      <c r="A453" s="682"/>
      <c r="B453" s="637"/>
      <c r="C453" s="683"/>
      <c r="D453" s="648"/>
      <c r="E453" s="649"/>
      <c r="F453" s="650"/>
      <c r="G453" s="722"/>
    </row>
    <row r="454" spans="1:31" s="505" customFormat="1" ht="13">
      <c r="B454" s="637"/>
      <c r="C454" s="684" t="s">
        <v>1001</v>
      </c>
      <c r="D454" s="543"/>
      <c r="E454" s="628"/>
      <c r="F454" s="685"/>
      <c r="G454" s="717"/>
      <c r="P454" s="686"/>
    </row>
    <row r="455" spans="1:31" s="505" customFormat="1" ht="13">
      <c r="B455" s="637"/>
      <c r="C455" s="687" t="s">
        <v>1002</v>
      </c>
      <c r="D455" s="543"/>
      <c r="E455" s="628"/>
      <c r="F455" s="685"/>
      <c r="G455" s="717"/>
      <c r="P455" s="686"/>
    </row>
    <row r="456" spans="1:31" s="505" customFormat="1" ht="13">
      <c r="B456" s="637"/>
      <c r="C456" s="687"/>
      <c r="D456" s="543"/>
      <c r="E456" s="628"/>
      <c r="F456" s="685"/>
      <c r="G456" s="717"/>
      <c r="P456" s="686"/>
    </row>
    <row r="457" spans="1:31" s="505" customFormat="1" ht="37.5">
      <c r="A457" s="636">
        <f>A450+1</f>
        <v>160</v>
      </c>
      <c r="B457" s="688">
        <f>B450+1</f>
        <v>11</v>
      </c>
      <c r="C457" s="509" t="s">
        <v>1003</v>
      </c>
      <c r="D457" s="543" t="s">
        <v>896</v>
      </c>
      <c r="E457" s="628">
        <v>160</v>
      </c>
      <c r="F457" s="639"/>
      <c r="G457" s="718"/>
      <c r="O457" s="640"/>
      <c r="P457" s="686"/>
    </row>
    <row r="458" spans="1:31" s="505" customFormat="1">
      <c r="A458" s="663"/>
      <c r="B458" s="637"/>
      <c r="C458" s="509"/>
      <c r="D458" s="543"/>
      <c r="E458" s="628"/>
      <c r="F458" s="685"/>
      <c r="G458" s="718"/>
      <c r="O458" s="640"/>
      <c r="P458" s="686"/>
    </row>
    <row r="459" spans="1:31" s="505" customFormat="1" ht="82.15" customHeight="1">
      <c r="A459" s="636">
        <f>A457+1</f>
        <v>161</v>
      </c>
      <c r="B459" s="688">
        <f>B457+1</f>
        <v>12</v>
      </c>
      <c r="C459" s="509" t="s">
        <v>1023</v>
      </c>
      <c r="D459" s="543" t="s">
        <v>896</v>
      </c>
      <c r="E459" s="628">
        <v>180</v>
      </c>
      <c r="F459" s="639"/>
      <c r="G459" s="718"/>
      <c r="K459" s="543"/>
      <c r="AD459" s="640"/>
      <c r="AE459" s="686"/>
    </row>
    <row r="460" spans="1:31" s="505" customFormat="1">
      <c r="A460" s="663"/>
      <c r="B460" s="637"/>
      <c r="C460" s="509"/>
      <c r="D460" s="543"/>
      <c r="E460" s="628"/>
      <c r="F460" s="685"/>
      <c r="G460" s="718"/>
      <c r="O460" s="640"/>
      <c r="P460" s="686"/>
    </row>
    <row r="461" spans="1:31" s="505" customFormat="1" ht="13">
      <c r="B461" s="690"/>
      <c r="C461" s="695" t="s">
        <v>1007</v>
      </c>
      <c r="D461" s="648"/>
      <c r="E461" s="649"/>
      <c r="F461" s="696"/>
      <c r="G461" s="719"/>
      <c r="P461" s="697"/>
    </row>
    <row r="462" spans="1:31" s="505" customFormat="1" ht="13">
      <c r="B462" s="690"/>
      <c r="C462" s="687" t="s">
        <v>1008</v>
      </c>
      <c r="D462" s="648"/>
      <c r="E462" s="649"/>
      <c r="F462" s="696"/>
      <c r="G462" s="719"/>
      <c r="P462" s="697"/>
    </row>
    <row r="463" spans="1:31" s="505" customFormat="1">
      <c r="B463" s="690"/>
      <c r="C463" s="637"/>
      <c r="D463" s="648"/>
      <c r="E463" s="649"/>
      <c r="F463" s="696"/>
      <c r="G463" s="719"/>
      <c r="P463" s="697"/>
    </row>
    <row r="464" spans="1:31" s="505" customFormat="1" ht="37.5">
      <c r="A464" s="636">
        <f>A459+1</f>
        <v>162</v>
      </c>
      <c r="B464" s="688">
        <f>B459+1</f>
        <v>13</v>
      </c>
      <c r="C464" s="692" t="s">
        <v>1009</v>
      </c>
      <c r="D464" s="543" t="s">
        <v>13</v>
      </c>
      <c r="E464" s="628">
        <v>20</v>
      </c>
      <c r="F464" s="639"/>
      <c r="G464" s="718"/>
      <c r="O464" s="681"/>
    </row>
    <row r="465" spans="1:16" s="505" customFormat="1">
      <c r="A465" s="663"/>
      <c r="B465" s="698"/>
      <c r="C465" s="521"/>
      <c r="D465" s="543"/>
      <c r="E465" s="660"/>
      <c r="F465" s="639"/>
      <c r="G465" s="718"/>
    </row>
    <row r="466" spans="1:16" s="505" customFormat="1" ht="50">
      <c r="A466" s="636">
        <f>A464+1</f>
        <v>163</v>
      </c>
      <c r="B466" s="688">
        <f>B464+1</f>
        <v>14</v>
      </c>
      <c r="C466" s="699" t="s">
        <v>1010</v>
      </c>
      <c r="D466" s="481" t="s">
        <v>896</v>
      </c>
      <c r="E466" s="628">
        <v>170</v>
      </c>
      <c r="F466" s="639"/>
      <c r="G466" s="725"/>
      <c r="O466" s="672"/>
    </row>
    <row r="467" spans="1:16" s="505" customFormat="1">
      <c r="A467" s="682"/>
      <c r="B467" s="637"/>
      <c r="C467" s="699"/>
      <c r="D467" s="481"/>
      <c r="E467" s="660"/>
      <c r="F467" s="639"/>
      <c r="G467" s="725"/>
      <c r="O467" s="681"/>
    </row>
    <row r="468" spans="1:16" s="505" customFormat="1">
      <c r="A468" s="682"/>
      <c r="B468" s="637"/>
      <c r="C468" s="699"/>
      <c r="D468" s="481"/>
      <c r="E468" s="660"/>
      <c r="F468" s="639"/>
      <c r="G468" s="725"/>
      <c r="O468" s="681"/>
    </row>
    <row r="469" spans="1:16" s="505" customFormat="1">
      <c r="A469" s="682"/>
      <c r="B469" s="637"/>
      <c r="C469" s="699"/>
      <c r="D469" s="481"/>
      <c r="E469" s="660"/>
      <c r="F469" s="639"/>
      <c r="G469" s="725"/>
      <c r="O469" s="681"/>
    </row>
    <row r="470" spans="1:16" s="505" customFormat="1">
      <c r="A470" s="682"/>
      <c r="B470" s="637"/>
      <c r="C470" s="699"/>
      <c r="D470" s="481"/>
      <c r="E470" s="660"/>
      <c r="F470" s="639"/>
      <c r="G470" s="725"/>
      <c r="O470" s="681"/>
    </row>
    <row r="471" spans="1:16" s="505" customFormat="1">
      <c r="A471" s="682"/>
      <c r="B471" s="637"/>
      <c r="C471" s="699"/>
      <c r="D471" s="481"/>
      <c r="E471" s="660"/>
      <c r="F471" s="639"/>
      <c r="G471" s="725"/>
      <c r="O471" s="681"/>
    </row>
    <row r="472" spans="1:16" s="505" customFormat="1" ht="13">
      <c r="A472" s="733" t="s">
        <v>1024</v>
      </c>
      <c r="B472" s="734"/>
      <c r="C472" s="797" t="s">
        <v>1030</v>
      </c>
      <c r="D472" s="797"/>
      <c r="E472" s="797"/>
      <c r="F472" s="797"/>
      <c r="G472" s="797"/>
      <c r="O472" s="681"/>
    </row>
    <row r="473" spans="1:16" s="505" customFormat="1" ht="13">
      <c r="A473" s="682"/>
      <c r="B473" s="637"/>
      <c r="C473" s="683"/>
      <c r="D473" s="648"/>
      <c r="E473" s="649"/>
      <c r="F473" s="650"/>
      <c r="G473" s="722"/>
    </row>
    <row r="474" spans="1:16" s="505" customFormat="1" ht="13">
      <c r="B474" s="637"/>
      <c r="C474" s="684" t="s">
        <v>1001</v>
      </c>
      <c r="D474" s="543"/>
      <c r="E474" s="628"/>
      <c r="F474" s="685"/>
      <c r="G474" s="717"/>
      <c r="P474" s="686"/>
    </row>
    <row r="475" spans="1:16" s="505" customFormat="1" ht="13">
      <c r="B475" s="637"/>
      <c r="C475" s="687" t="s">
        <v>1002</v>
      </c>
      <c r="D475" s="543"/>
      <c r="E475" s="628"/>
      <c r="F475" s="685"/>
      <c r="G475" s="717"/>
      <c r="P475" s="686"/>
    </row>
    <row r="476" spans="1:16" s="505" customFormat="1" ht="13">
      <c r="B476" s="637"/>
      <c r="C476" s="687"/>
      <c r="D476" s="543"/>
      <c r="E476" s="628"/>
      <c r="F476" s="685"/>
      <c r="G476" s="717"/>
      <c r="P476" s="686"/>
    </row>
    <row r="477" spans="1:16" s="505" customFormat="1" ht="37.5">
      <c r="A477" s="636">
        <f>A466+1</f>
        <v>164</v>
      </c>
      <c r="B477" s="688">
        <f>B466+1</f>
        <v>15</v>
      </c>
      <c r="C477" s="509" t="s">
        <v>1003</v>
      </c>
      <c r="D477" s="543" t="s">
        <v>896</v>
      </c>
      <c r="E477" s="660">
        <v>1545</v>
      </c>
      <c r="F477" s="639"/>
      <c r="G477" s="718"/>
      <c r="O477" s="640"/>
      <c r="P477" s="686"/>
    </row>
    <row r="478" spans="1:16" s="505" customFormat="1">
      <c r="A478" s="663"/>
      <c r="B478" s="637"/>
      <c r="C478" s="509"/>
      <c r="D478" s="543"/>
      <c r="E478" s="628"/>
      <c r="F478" s="685"/>
      <c r="G478" s="718"/>
      <c r="O478" s="640"/>
      <c r="P478" s="686"/>
    </row>
    <row r="479" spans="1:16" s="505" customFormat="1" ht="13">
      <c r="A479" s="733" t="s">
        <v>1025</v>
      </c>
      <c r="B479" s="734"/>
      <c r="C479" s="797" t="s">
        <v>1058</v>
      </c>
      <c r="D479" s="797"/>
      <c r="E479" s="797"/>
      <c r="F479" s="797"/>
      <c r="G479" s="797"/>
      <c r="O479" s="681"/>
    </row>
    <row r="480" spans="1:16" s="505" customFormat="1" ht="13">
      <c r="A480" s="682"/>
      <c r="B480" s="637"/>
      <c r="C480" s="683"/>
      <c r="D480" s="648"/>
      <c r="E480" s="649"/>
      <c r="F480" s="650"/>
      <c r="G480" s="722"/>
    </row>
    <row r="481" spans="1:16" s="505" customFormat="1" ht="13">
      <c r="B481" s="637"/>
      <c r="C481" s="684" t="s">
        <v>1001</v>
      </c>
      <c r="D481" s="543"/>
      <c r="E481" s="628"/>
      <c r="F481" s="685"/>
      <c r="G481" s="717"/>
      <c r="P481" s="686"/>
    </row>
    <row r="482" spans="1:16" s="505" customFormat="1" ht="13">
      <c r="B482" s="637"/>
      <c r="C482" s="687" t="s">
        <v>1002</v>
      </c>
      <c r="D482" s="543"/>
      <c r="E482" s="628"/>
      <c r="F482" s="685"/>
      <c r="G482" s="717"/>
      <c r="P482" s="686"/>
    </row>
    <row r="483" spans="1:16" s="505" customFormat="1" ht="13">
      <c r="B483" s="637"/>
      <c r="C483" s="687"/>
      <c r="D483" s="543"/>
      <c r="E483" s="628"/>
      <c r="F483" s="685"/>
      <c r="G483" s="717"/>
      <c r="P483" s="686"/>
    </row>
    <row r="484" spans="1:16" s="505" customFormat="1" ht="37.5">
      <c r="A484" s="636">
        <f>A477+1</f>
        <v>165</v>
      </c>
      <c r="B484" s="688">
        <f>B477+1</f>
        <v>16</v>
      </c>
      <c r="C484" s="509" t="s">
        <v>1003</v>
      </c>
      <c r="D484" s="543" t="s">
        <v>896</v>
      </c>
      <c r="E484" s="660">
        <v>160</v>
      </c>
      <c r="F484" s="639"/>
      <c r="G484" s="718"/>
      <c r="O484" s="640"/>
      <c r="P484" s="686"/>
    </row>
    <row r="485" spans="1:16" s="505" customFormat="1" ht="13">
      <c r="B485" s="637"/>
      <c r="C485" s="687"/>
      <c r="D485" s="543"/>
      <c r="E485" s="628"/>
      <c r="F485" s="685"/>
      <c r="G485" s="717"/>
      <c r="P485" s="686"/>
    </row>
    <row r="486" spans="1:16" s="505" customFormat="1" ht="62.5">
      <c r="A486" s="636">
        <f>A484+1</f>
        <v>166</v>
      </c>
      <c r="B486" s="688">
        <f>B484+1</f>
        <v>17</v>
      </c>
      <c r="C486" s="509" t="s">
        <v>1026</v>
      </c>
      <c r="D486" s="543" t="s">
        <v>353</v>
      </c>
      <c r="E486" s="660">
        <v>285</v>
      </c>
      <c r="F486" s="639"/>
      <c r="G486" s="718"/>
      <c r="O486" s="640"/>
      <c r="P486" s="686"/>
    </row>
    <row r="487" spans="1:16" s="505" customFormat="1" ht="13">
      <c r="B487" s="637"/>
      <c r="C487" s="687"/>
      <c r="D487" s="543"/>
      <c r="E487" s="628"/>
      <c r="F487" s="685"/>
      <c r="G487" s="717"/>
      <c r="P487" s="686"/>
    </row>
    <row r="488" spans="1:16" ht="19.899999999999999" customHeight="1">
      <c r="A488" s="780" t="s">
        <v>538</v>
      </c>
      <c r="B488" s="780"/>
      <c r="C488" s="780"/>
      <c r="D488" s="780"/>
      <c r="E488" s="780"/>
      <c r="F488" s="780"/>
      <c r="G488" s="742">
        <f>SUM(G417:G487)</f>
        <v>0</v>
      </c>
    </row>
    <row r="489" spans="1:16" ht="19.899999999999999" customHeight="1">
      <c r="A489" s="780" t="s">
        <v>539</v>
      </c>
      <c r="B489" s="780"/>
      <c r="C489" s="780"/>
      <c r="D489" s="780"/>
      <c r="E489" s="780"/>
      <c r="F489" s="780"/>
      <c r="G489" s="742">
        <f>G488+G412</f>
        <v>0</v>
      </c>
    </row>
  </sheetData>
  <mergeCells count="2357">
    <mergeCell ref="K412:N412"/>
    <mergeCell ref="R412:U412"/>
    <mergeCell ref="Y412:AB412"/>
    <mergeCell ref="AF412:AI412"/>
    <mergeCell ref="DS412:DV412"/>
    <mergeCell ref="DZ412:EC412"/>
    <mergeCell ref="EG412:EJ412"/>
    <mergeCell ref="EN412:EQ412"/>
    <mergeCell ref="EU412:EX412"/>
    <mergeCell ref="FB412:FE412"/>
    <mergeCell ref="CC412:CF412"/>
    <mergeCell ref="CJ412:CM412"/>
    <mergeCell ref="CQ412:CT412"/>
    <mergeCell ref="CX412:DA412"/>
    <mergeCell ref="DE412:DH412"/>
    <mergeCell ref="DL412:DO412"/>
    <mergeCell ref="AM412:AP412"/>
    <mergeCell ref="AT412:AW412"/>
    <mergeCell ref="BA412:BD412"/>
    <mergeCell ref="BH412:BK412"/>
    <mergeCell ref="BO412:BR412"/>
    <mergeCell ref="BV412:BY412"/>
    <mergeCell ref="IO412:IR412"/>
    <mergeCell ref="IV412:IY412"/>
    <mergeCell ref="JC412:JF412"/>
    <mergeCell ref="JJ412:JM412"/>
    <mergeCell ref="JQ412:JT412"/>
    <mergeCell ref="JX412:KA412"/>
    <mergeCell ref="GY412:HB412"/>
    <mergeCell ref="HF412:HI412"/>
    <mergeCell ref="HM412:HP412"/>
    <mergeCell ref="HT412:HW412"/>
    <mergeCell ref="IA412:ID412"/>
    <mergeCell ref="IH412:IK412"/>
    <mergeCell ref="FI412:FL412"/>
    <mergeCell ref="FP412:FS412"/>
    <mergeCell ref="FW412:FZ412"/>
    <mergeCell ref="GD412:GG412"/>
    <mergeCell ref="GK412:GN412"/>
    <mergeCell ref="GR412:GU412"/>
    <mergeCell ref="NK412:NN412"/>
    <mergeCell ref="NR412:NU412"/>
    <mergeCell ref="NY412:OB412"/>
    <mergeCell ref="OF412:OI412"/>
    <mergeCell ref="OM412:OP412"/>
    <mergeCell ref="OT412:OW412"/>
    <mergeCell ref="LU412:LX412"/>
    <mergeCell ref="MB412:ME412"/>
    <mergeCell ref="MI412:ML412"/>
    <mergeCell ref="MP412:MS412"/>
    <mergeCell ref="MW412:MZ412"/>
    <mergeCell ref="ND412:NG412"/>
    <mergeCell ref="KE412:KH412"/>
    <mergeCell ref="KL412:KO412"/>
    <mergeCell ref="KS412:KV412"/>
    <mergeCell ref="KZ412:LC412"/>
    <mergeCell ref="LG412:LJ412"/>
    <mergeCell ref="LN412:LQ412"/>
    <mergeCell ref="SG412:SJ412"/>
    <mergeCell ref="SN412:SQ412"/>
    <mergeCell ref="SU412:SX412"/>
    <mergeCell ref="TB412:TE412"/>
    <mergeCell ref="TI412:TL412"/>
    <mergeCell ref="TP412:TS412"/>
    <mergeCell ref="QQ412:QT412"/>
    <mergeCell ref="QX412:RA412"/>
    <mergeCell ref="RE412:RH412"/>
    <mergeCell ref="RL412:RO412"/>
    <mergeCell ref="RS412:RV412"/>
    <mergeCell ref="RZ412:SC412"/>
    <mergeCell ref="PA412:PD412"/>
    <mergeCell ref="PH412:PK412"/>
    <mergeCell ref="PO412:PR412"/>
    <mergeCell ref="PV412:PY412"/>
    <mergeCell ref="QC412:QF412"/>
    <mergeCell ref="QJ412:QM412"/>
    <mergeCell ref="XC412:XF412"/>
    <mergeCell ref="XJ412:XM412"/>
    <mergeCell ref="XQ412:XT412"/>
    <mergeCell ref="XX412:YA412"/>
    <mergeCell ref="YE412:YH412"/>
    <mergeCell ref="YL412:YO412"/>
    <mergeCell ref="VM412:VP412"/>
    <mergeCell ref="VT412:VW412"/>
    <mergeCell ref="WA412:WD412"/>
    <mergeCell ref="WH412:WK412"/>
    <mergeCell ref="WO412:WR412"/>
    <mergeCell ref="WV412:WY412"/>
    <mergeCell ref="TW412:TZ412"/>
    <mergeCell ref="UD412:UG412"/>
    <mergeCell ref="UK412:UN412"/>
    <mergeCell ref="UR412:UU412"/>
    <mergeCell ref="UY412:VB412"/>
    <mergeCell ref="VF412:VI412"/>
    <mergeCell ref="ABY412:ACB412"/>
    <mergeCell ref="ACF412:ACI412"/>
    <mergeCell ref="ACM412:ACP412"/>
    <mergeCell ref="ACT412:ACW412"/>
    <mergeCell ref="ADA412:ADD412"/>
    <mergeCell ref="ADH412:ADK412"/>
    <mergeCell ref="AAI412:AAL412"/>
    <mergeCell ref="AAP412:AAS412"/>
    <mergeCell ref="AAW412:AAZ412"/>
    <mergeCell ref="ABD412:ABG412"/>
    <mergeCell ref="ABK412:ABN412"/>
    <mergeCell ref="ABR412:ABU412"/>
    <mergeCell ref="YS412:YV412"/>
    <mergeCell ref="YZ412:ZC412"/>
    <mergeCell ref="ZG412:ZJ412"/>
    <mergeCell ref="ZN412:ZQ412"/>
    <mergeCell ref="ZU412:ZX412"/>
    <mergeCell ref="AAB412:AAE412"/>
    <mergeCell ref="AGU412:AGX412"/>
    <mergeCell ref="AHB412:AHE412"/>
    <mergeCell ref="AHI412:AHL412"/>
    <mergeCell ref="AHP412:AHS412"/>
    <mergeCell ref="AHW412:AHZ412"/>
    <mergeCell ref="AID412:AIG412"/>
    <mergeCell ref="AFE412:AFH412"/>
    <mergeCell ref="AFL412:AFO412"/>
    <mergeCell ref="AFS412:AFV412"/>
    <mergeCell ref="AFZ412:AGC412"/>
    <mergeCell ref="AGG412:AGJ412"/>
    <mergeCell ref="AGN412:AGQ412"/>
    <mergeCell ref="ADO412:ADR412"/>
    <mergeCell ref="ADV412:ADY412"/>
    <mergeCell ref="AEC412:AEF412"/>
    <mergeCell ref="AEJ412:AEM412"/>
    <mergeCell ref="AEQ412:AET412"/>
    <mergeCell ref="AEX412:AFA412"/>
    <mergeCell ref="ALQ412:ALT412"/>
    <mergeCell ref="ALX412:AMA412"/>
    <mergeCell ref="AME412:AMH412"/>
    <mergeCell ref="AML412:AMO412"/>
    <mergeCell ref="AMS412:AMV412"/>
    <mergeCell ref="AMZ412:ANC412"/>
    <mergeCell ref="AKA412:AKD412"/>
    <mergeCell ref="AKH412:AKK412"/>
    <mergeCell ref="AKO412:AKR412"/>
    <mergeCell ref="AKV412:AKY412"/>
    <mergeCell ref="ALC412:ALF412"/>
    <mergeCell ref="ALJ412:ALM412"/>
    <mergeCell ref="AIK412:AIN412"/>
    <mergeCell ref="AIR412:AIU412"/>
    <mergeCell ref="AIY412:AJB412"/>
    <mergeCell ref="AJF412:AJI412"/>
    <mergeCell ref="AJM412:AJP412"/>
    <mergeCell ref="AJT412:AJW412"/>
    <mergeCell ref="AQM412:AQP412"/>
    <mergeCell ref="AQT412:AQW412"/>
    <mergeCell ref="ARA412:ARD412"/>
    <mergeCell ref="ARH412:ARK412"/>
    <mergeCell ref="ARO412:ARR412"/>
    <mergeCell ref="ARV412:ARY412"/>
    <mergeCell ref="AOW412:AOZ412"/>
    <mergeCell ref="APD412:APG412"/>
    <mergeCell ref="APK412:APN412"/>
    <mergeCell ref="APR412:APU412"/>
    <mergeCell ref="APY412:AQB412"/>
    <mergeCell ref="AQF412:AQI412"/>
    <mergeCell ref="ANG412:ANJ412"/>
    <mergeCell ref="ANN412:ANQ412"/>
    <mergeCell ref="ANU412:ANX412"/>
    <mergeCell ref="AOB412:AOE412"/>
    <mergeCell ref="AOI412:AOL412"/>
    <mergeCell ref="AOP412:AOS412"/>
    <mergeCell ref="AVI412:AVL412"/>
    <mergeCell ref="AVP412:AVS412"/>
    <mergeCell ref="AVW412:AVZ412"/>
    <mergeCell ref="AWD412:AWG412"/>
    <mergeCell ref="AWK412:AWN412"/>
    <mergeCell ref="AWR412:AWU412"/>
    <mergeCell ref="ATS412:ATV412"/>
    <mergeCell ref="ATZ412:AUC412"/>
    <mergeCell ref="AUG412:AUJ412"/>
    <mergeCell ref="AUN412:AUQ412"/>
    <mergeCell ref="AUU412:AUX412"/>
    <mergeCell ref="AVB412:AVE412"/>
    <mergeCell ref="ASC412:ASF412"/>
    <mergeCell ref="ASJ412:ASM412"/>
    <mergeCell ref="ASQ412:AST412"/>
    <mergeCell ref="ASX412:ATA412"/>
    <mergeCell ref="ATE412:ATH412"/>
    <mergeCell ref="ATL412:ATO412"/>
    <mergeCell ref="BAE412:BAH412"/>
    <mergeCell ref="BAL412:BAO412"/>
    <mergeCell ref="BAS412:BAV412"/>
    <mergeCell ref="BAZ412:BBC412"/>
    <mergeCell ref="BBG412:BBJ412"/>
    <mergeCell ref="BBN412:BBQ412"/>
    <mergeCell ref="AYO412:AYR412"/>
    <mergeCell ref="AYV412:AYY412"/>
    <mergeCell ref="AZC412:AZF412"/>
    <mergeCell ref="AZJ412:AZM412"/>
    <mergeCell ref="AZQ412:AZT412"/>
    <mergeCell ref="AZX412:BAA412"/>
    <mergeCell ref="AWY412:AXB412"/>
    <mergeCell ref="AXF412:AXI412"/>
    <mergeCell ref="AXM412:AXP412"/>
    <mergeCell ref="AXT412:AXW412"/>
    <mergeCell ref="AYA412:AYD412"/>
    <mergeCell ref="AYH412:AYK412"/>
    <mergeCell ref="BFA412:BFD412"/>
    <mergeCell ref="BFH412:BFK412"/>
    <mergeCell ref="BFO412:BFR412"/>
    <mergeCell ref="BFV412:BFY412"/>
    <mergeCell ref="BGC412:BGF412"/>
    <mergeCell ref="BGJ412:BGM412"/>
    <mergeCell ref="BDK412:BDN412"/>
    <mergeCell ref="BDR412:BDU412"/>
    <mergeCell ref="BDY412:BEB412"/>
    <mergeCell ref="BEF412:BEI412"/>
    <mergeCell ref="BEM412:BEP412"/>
    <mergeCell ref="BET412:BEW412"/>
    <mergeCell ref="BBU412:BBX412"/>
    <mergeCell ref="BCB412:BCE412"/>
    <mergeCell ref="BCI412:BCL412"/>
    <mergeCell ref="BCP412:BCS412"/>
    <mergeCell ref="BCW412:BCZ412"/>
    <mergeCell ref="BDD412:BDG412"/>
    <mergeCell ref="BJW412:BJZ412"/>
    <mergeCell ref="BKD412:BKG412"/>
    <mergeCell ref="BKK412:BKN412"/>
    <mergeCell ref="BKR412:BKU412"/>
    <mergeCell ref="BKY412:BLB412"/>
    <mergeCell ref="BLF412:BLI412"/>
    <mergeCell ref="BIG412:BIJ412"/>
    <mergeCell ref="BIN412:BIQ412"/>
    <mergeCell ref="BIU412:BIX412"/>
    <mergeCell ref="BJB412:BJE412"/>
    <mergeCell ref="BJI412:BJL412"/>
    <mergeCell ref="BJP412:BJS412"/>
    <mergeCell ref="BGQ412:BGT412"/>
    <mergeCell ref="BGX412:BHA412"/>
    <mergeCell ref="BHE412:BHH412"/>
    <mergeCell ref="BHL412:BHO412"/>
    <mergeCell ref="BHS412:BHV412"/>
    <mergeCell ref="BHZ412:BIC412"/>
    <mergeCell ref="BOS412:BOV412"/>
    <mergeCell ref="BOZ412:BPC412"/>
    <mergeCell ref="BPG412:BPJ412"/>
    <mergeCell ref="BPN412:BPQ412"/>
    <mergeCell ref="BPU412:BPX412"/>
    <mergeCell ref="BQB412:BQE412"/>
    <mergeCell ref="BNC412:BNF412"/>
    <mergeCell ref="BNJ412:BNM412"/>
    <mergeCell ref="BNQ412:BNT412"/>
    <mergeCell ref="BNX412:BOA412"/>
    <mergeCell ref="BOE412:BOH412"/>
    <mergeCell ref="BOL412:BOO412"/>
    <mergeCell ref="BLM412:BLP412"/>
    <mergeCell ref="BLT412:BLW412"/>
    <mergeCell ref="BMA412:BMD412"/>
    <mergeCell ref="BMH412:BMK412"/>
    <mergeCell ref="BMO412:BMR412"/>
    <mergeCell ref="BMV412:BMY412"/>
    <mergeCell ref="BTO412:BTR412"/>
    <mergeCell ref="BTV412:BTY412"/>
    <mergeCell ref="BUC412:BUF412"/>
    <mergeCell ref="BUJ412:BUM412"/>
    <mergeCell ref="BUQ412:BUT412"/>
    <mergeCell ref="BUX412:BVA412"/>
    <mergeCell ref="BRY412:BSB412"/>
    <mergeCell ref="BSF412:BSI412"/>
    <mergeCell ref="BSM412:BSP412"/>
    <mergeCell ref="BST412:BSW412"/>
    <mergeCell ref="BTA412:BTD412"/>
    <mergeCell ref="BTH412:BTK412"/>
    <mergeCell ref="BQI412:BQL412"/>
    <mergeCell ref="BQP412:BQS412"/>
    <mergeCell ref="BQW412:BQZ412"/>
    <mergeCell ref="BRD412:BRG412"/>
    <mergeCell ref="BRK412:BRN412"/>
    <mergeCell ref="BRR412:BRU412"/>
    <mergeCell ref="BYK412:BYN412"/>
    <mergeCell ref="BYR412:BYU412"/>
    <mergeCell ref="BYY412:BZB412"/>
    <mergeCell ref="BZF412:BZI412"/>
    <mergeCell ref="BZM412:BZP412"/>
    <mergeCell ref="BZT412:BZW412"/>
    <mergeCell ref="BWU412:BWX412"/>
    <mergeCell ref="BXB412:BXE412"/>
    <mergeCell ref="BXI412:BXL412"/>
    <mergeCell ref="BXP412:BXS412"/>
    <mergeCell ref="BXW412:BXZ412"/>
    <mergeCell ref="BYD412:BYG412"/>
    <mergeCell ref="BVE412:BVH412"/>
    <mergeCell ref="BVL412:BVO412"/>
    <mergeCell ref="BVS412:BVV412"/>
    <mergeCell ref="BVZ412:BWC412"/>
    <mergeCell ref="BWG412:BWJ412"/>
    <mergeCell ref="BWN412:BWQ412"/>
    <mergeCell ref="CDG412:CDJ412"/>
    <mergeCell ref="CDN412:CDQ412"/>
    <mergeCell ref="CDU412:CDX412"/>
    <mergeCell ref="CEB412:CEE412"/>
    <mergeCell ref="CEI412:CEL412"/>
    <mergeCell ref="CEP412:CES412"/>
    <mergeCell ref="CBQ412:CBT412"/>
    <mergeCell ref="CBX412:CCA412"/>
    <mergeCell ref="CCE412:CCH412"/>
    <mergeCell ref="CCL412:CCO412"/>
    <mergeCell ref="CCS412:CCV412"/>
    <mergeCell ref="CCZ412:CDC412"/>
    <mergeCell ref="CAA412:CAD412"/>
    <mergeCell ref="CAH412:CAK412"/>
    <mergeCell ref="CAO412:CAR412"/>
    <mergeCell ref="CAV412:CAY412"/>
    <mergeCell ref="CBC412:CBF412"/>
    <mergeCell ref="CBJ412:CBM412"/>
    <mergeCell ref="CIC412:CIF412"/>
    <mergeCell ref="CIJ412:CIM412"/>
    <mergeCell ref="CIQ412:CIT412"/>
    <mergeCell ref="CIX412:CJA412"/>
    <mergeCell ref="CJE412:CJH412"/>
    <mergeCell ref="CJL412:CJO412"/>
    <mergeCell ref="CGM412:CGP412"/>
    <mergeCell ref="CGT412:CGW412"/>
    <mergeCell ref="CHA412:CHD412"/>
    <mergeCell ref="CHH412:CHK412"/>
    <mergeCell ref="CHO412:CHR412"/>
    <mergeCell ref="CHV412:CHY412"/>
    <mergeCell ref="CEW412:CEZ412"/>
    <mergeCell ref="CFD412:CFG412"/>
    <mergeCell ref="CFK412:CFN412"/>
    <mergeCell ref="CFR412:CFU412"/>
    <mergeCell ref="CFY412:CGB412"/>
    <mergeCell ref="CGF412:CGI412"/>
    <mergeCell ref="CMY412:CNB412"/>
    <mergeCell ref="CNF412:CNI412"/>
    <mergeCell ref="CNM412:CNP412"/>
    <mergeCell ref="CNT412:CNW412"/>
    <mergeCell ref="COA412:COD412"/>
    <mergeCell ref="COH412:COK412"/>
    <mergeCell ref="CLI412:CLL412"/>
    <mergeCell ref="CLP412:CLS412"/>
    <mergeCell ref="CLW412:CLZ412"/>
    <mergeCell ref="CMD412:CMG412"/>
    <mergeCell ref="CMK412:CMN412"/>
    <mergeCell ref="CMR412:CMU412"/>
    <mergeCell ref="CJS412:CJV412"/>
    <mergeCell ref="CJZ412:CKC412"/>
    <mergeCell ref="CKG412:CKJ412"/>
    <mergeCell ref="CKN412:CKQ412"/>
    <mergeCell ref="CKU412:CKX412"/>
    <mergeCell ref="CLB412:CLE412"/>
    <mergeCell ref="CRU412:CRX412"/>
    <mergeCell ref="CSB412:CSE412"/>
    <mergeCell ref="CSI412:CSL412"/>
    <mergeCell ref="CSP412:CSS412"/>
    <mergeCell ref="CSW412:CSZ412"/>
    <mergeCell ref="CTD412:CTG412"/>
    <mergeCell ref="CQE412:CQH412"/>
    <mergeCell ref="CQL412:CQO412"/>
    <mergeCell ref="CQS412:CQV412"/>
    <mergeCell ref="CQZ412:CRC412"/>
    <mergeCell ref="CRG412:CRJ412"/>
    <mergeCell ref="CRN412:CRQ412"/>
    <mergeCell ref="COO412:COR412"/>
    <mergeCell ref="COV412:COY412"/>
    <mergeCell ref="CPC412:CPF412"/>
    <mergeCell ref="CPJ412:CPM412"/>
    <mergeCell ref="CPQ412:CPT412"/>
    <mergeCell ref="CPX412:CQA412"/>
    <mergeCell ref="CWQ412:CWT412"/>
    <mergeCell ref="CWX412:CXA412"/>
    <mergeCell ref="CXE412:CXH412"/>
    <mergeCell ref="CXL412:CXO412"/>
    <mergeCell ref="CXS412:CXV412"/>
    <mergeCell ref="CXZ412:CYC412"/>
    <mergeCell ref="CVA412:CVD412"/>
    <mergeCell ref="CVH412:CVK412"/>
    <mergeCell ref="CVO412:CVR412"/>
    <mergeCell ref="CVV412:CVY412"/>
    <mergeCell ref="CWC412:CWF412"/>
    <mergeCell ref="CWJ412:CWM412"/>
    <mergeCell ref="CTK412:CTN412"/>
    <mergeCell ref="CTR412:CTU412"/>
    <mergeCell ref="CTY412:CUB412"/>
    <mergeCell ref="CUF412:CUI412"/>
    <mergeCell ref="CUM412:CUP412"/>
    <mergeCell ref="CUT412:CUW412"/>
    <mergeCell ref="DBM412:DBP412"/>
    <mergeCell ref="DBT412:DBW412"/>
    <mergeCell ref="DCA412:DCD412"/>
    <mergeCell ref="DCH412:DCK412"/>
    <mergeCell ref="DCO412:DCR412"/>
    <mergeCell ref="DCV412:DCY412"/>
    <mergeCell ref="CZW412:CZZ412"/>
    <mergeCell ref="DAD412:DAG412"/>
    <mergeCell ref="DAK412:DAN412"/>
    <mergeCell ref="DAR412:DAU412"/>
    <mergeCell ref="DAY412:DBB412"/>
    <mergeCell ref="DBF412:DBI412"/>
    <mergeCell ref="CYG412:CYJ412"/>
    <mergeCell ref="CYN412:CYQ412"/>
    <mergeCell ref="CYU412:CYX412"/>
    <mergeCell ref="CZB412:CZE412"/>
    <mergeCell ref="CZI412:CZL412"/>
    <mergeCell ref="CZP412:CZS412"/>
    <mergeCell ref="DGI412:DGL412"/>
    <mergeCell ref="DGP412:DGS412"/>
    <mergeCell ref="DGW412:DGZ412"/>
    <mergeCell ref="DHD412:DHG412"/>
    <mergeCell ref="DHK412:DHN412"/>
    <mergeCell ref="DHR412:DHU412"/>
    <mergeCell ref="DES412:DEV412"/>
    <mergeCell ref="DEZ412:DFC412"/>
    <mergeCell ref="DFG412:DFJ412"/>
    <mergeCell ref="DFN412:DFQ412"/>
    <mergeCell ref="DFU412:DFX412"/>
    <mergeCell ref="DGB412:DGE412"/>
    <mergeCell ref="DDC412:DDF412"/>
    <mergeCell ref="DDJ412:DDM412"/>
    <mergeCell ref="DDQ412:DDT412"/>
    <mergeCell ref="DDX412:DEA412"/>
    <mergeCell ref="DEE412:DEH412"/>
    <mergeCell ref="DEL412:DEO412"/>
    <mergeCell ref="DLE412:DLH412"/>
    <mergeCell ref="DLL412:DLO412"/>
    <mergeCell ref="DLS412:DLV412"/>
    <mergeCell ref="DLZ412:DMC412"/>
    <mergeCell ref="DMG412:DMJ412"/>
    <mergeCell ref="DMN412:DMQ412"/>
    <mergeCell ref="DJO412:DJR412"/>
    <mergeCell ref="DJV412:DJY412"/>
    <mergeCell ref="DKC412:DKF412"/>
    <mergeCell ref="DKJ412:DKM412"/>
    <mergeCell ref="DKQ412:DKT412"/>
    <mergeCell ref="DKX412:DLA412"/>
    <mergeCell ref="DHY412:DIB412"/>
    <mergeCell ref="DIF412:DII412"/>
    <mergeCell ref="DIM412:DIP412"/>
    <mergeCell ref="DIT412:DIW412"/>
    <mergeCell ref="DJA412:DJD412"/>
    <mergeCell ref="DJH412:DJK412"/>
    <mergeCell ref="DQA412:DQD412"/>
    <mergeCell ref="DQH412:DQK412"/>
    <mergeCell ref="DQO412:DQR412"/>
    <mergeCell ref="DQV412:DQY412"/>
    <mergeCell ref="DRC412:DRF412"/>
    <mergeCell ref="DRJ412:DRM412"/>
    <mergeCell ref="DOK412:DON412"/>
    <mergeCell ref="DOR412:DOU412"/>
    <mergeCell ref="DOY412:DPB412"/>
    <mergeCell ref="DPF412:DPI412"/>
    <mergeCell ref="DPM412:DPP412"/>
    <mergeCell ref="DPT412:DPW412"/>
    <mergeCell ref="DMU412:DMX412"/>
    <mergeCell ref="DNB412:DNE412"/>
    <mergeCell ref="DNI412:DNL412"/>
    <mergeCell ref="DNP412:DNS412"/>
    <mergeCell ref="DNW412:DNZ412"/>
    <mergeCell ref="DOD412:DOG412"/>
    <mergeCell ref="DUW412:DUZ412"/>
    <mergeCell ref="DVD412:DVG412"/>
    <mergeCell ref="DVK412:DVN412"/>
    <mergeCell ref="DVR412:DVU412"/>
    <mergeCell ref="DVY412:DWB412"/>
    <mergeCell ref="DWF412:DWI412"/>
    <mergeCell ref="DTG412:DTJ412"/>
    <mergeCell ref="DTN412:DTQ412"/>
    <mergeCell ref="DTU412:DTX412"/>
    <mergeCell ref="DUB412:DUE412"/>
    <mergeCell ref="DUI412:DUL412"/>
    <mergeCell ref="DUP412:DUS412"/>
    <mergeCell ref="DRQ412:DRT412"/>
    <mergeCell ref="DRX412:DSA412"/>
    <mergeCell ref="DSE412:DSH412"/>
    <mergeCell ref="DSL412:DSO412"/>
    <mergeCell ref="DSS412:DSV412"/>
    <mergeCell ref="DSZ412:DTC412"/>
    <mergeCell ref="DZS412:DZV412"/>
    <mergeCell ref="DZZ412:EAC412"/>
    <mergeCell ref="EAG412:EAJ412"/>
    <mergeCell ref="EAN412:EAQ412"/>
    <mergeCell ref="EAU412:EAX412"/>
    <mergeCell ref="EBB412:EBE412"/>
    <mergeCell ref="DYC412:DYF412"/>
    <mergeCell ref="DYJ412:DYM412"/>
    <mergeCell ref="DYQ412:DYT412"/>
    <mergeCell ref="DYX412:DZA412"/>
    <mergeCell ref="DZE412:DZH412"/>
    <mergeCell ref="DZL412:DZO412"/>
    <mergeCell ref="DWM412:DWP412"/>
    <mergeCell ref="DWT412:DWW412"/>
    <mergeCell ref="DXA412:DXD412"/>
    <mergeCell ref="DXH412:DXK412"/>
    <mergeCell ref="DXO412:DXR412"/>
    <mergeCell ref="DXV412:DXY412"/>
    <mergeCell ref="EEO412:EER412"/>
    <mergeCell ref="EEV412:EEY412"/>
    <mergeCell ref="EFC412:EFF412"/>
    <mergeCell ref="EFJ412:EFM412"/>
    <mergeCell ref="EFQ412:EFT412"/>
    <mergeCell ref="EFX412:EGA412"/>
    <mergeCell ref="ECY412:EDB412"/>
    <mergeCell ref="EDF412:EDI412"/>
    <mergeCell ref="EDM412:EDP412"/>
    <mergeCell ref="EDT412:EDW412"/>
    <mergeCell ref="EEA412:EED412"/>
    <mergeCell ref="EEH412:EEK412"/>
    <mergeCell ref="EBI412:EBL412"/>
    <mergeCell ref="EBP412:EBS412"/>
    <mergeCell ref="EBW412:EBZ412"/>
    <mergeCell ref="ECD412:ECG412"/>
    <mergeCell ref="ECK412:ECN412"/>
    <mergeCell ref="ECR412:ECU412"/>
    <mergeCell ref="EJK412:EJN412"/>
    <mergeCell ref="EJR412:EJU412"/>
    <mergeCell ref="EJY412:EKB412"/>
    <mergeCell ref="EKF412:EKI412"/>
    <mergeCell ref="EKM412:EKP412"/>
    <mergeCell ref="EKT412:EKW412"/>
    <mergeCell ref="EHU412:EHX412"/>
    <mergeCell ref="EIB412:EIE412"/>
    <mergeCell ref="EII412:EIL412"/>
    <mergeCell ref="EIP412:EIS412"/>
    <mergeCell ref="EIW412:EIZ412"/>
    <mergeCell ref="EJD412:EJG412"/>
    <mergeCell ref="EGE412:EGH412"/>
    <mergeCell ref="EGL412:EGO412"/>
    <mergeCell ref="EGS412:EGV412"/>
    <mergeCell ref="EGZ412:EHC412"/>
    <mergeCell ref="EHG412:EHJ412"/>
    <mergeCell ref="EHN412:EHQ412"/>
    <mergeCell ref="EOG412:EOJ412"/>
    <mergeCell ref="EON412:EOQ412"/>
    <mergeCell ref="EOU412:EOX412"/>
    <mergeCell ref="EPB412:EPE412"/>
    <mergeCell ref="EPI412:EPL412"/>
    <mergeCell ref="EPP412:EPS412"/>
    <mergeCell ref="EMQ412:EMT412"/>
    <mergeCell ref="EMX412:ENA412"/>
    <mergeCell ref="ENE412:ENH412"/>
    <mergeCell ref="ENL412:ENO412"/>
    <mergeCell ref="ENS412:ENV412"/>
    <mergeCell ref="ENZ412:EOC412"/>
    <mergeCell ref="ELA412:ELD412"/>
    <mergeCell ref="ELH412:ELK412"/>
    <mergeCell ref="ELO412:ELR412"/>
    <mergeCell ref="ELV412:ELY412"/>
    <mergeCell ref="EMC412:EMF412"/>
    <mergeCell ref="EMJ412:EMM412"/>
    <mergeCell ref="ETC412:ETF412"/>
    <mergeCell ref="ETJ412:ETM412"/>
    <mergeCell ref="ETQ412:ETT412"/>
    <mergeCell ref="ETX412:EUA412"/>
    <mergeCell ref="EUE412:EUH412"/>
    <mergeCell ref="EUL412:EUO412"/>
    <mergeCell ref="ERM412:ERP412"/>
    <mergeCell ref="ERT412:ERW412"/>
    <mergeCell ref="ESA412:ESD412"/>
    <mergeCell ref="ESH412:ESK412"/>
    <mergeCell ref="ESO412:ESR412"/>
    <mergeCell ref="ESV412:ESY412"/>
    <mergeCell ref="EPW412:EPZ412"/>
    <mergeCell ref="EQD412:EQG412"/>
    <mergeCell ref="EQK412:EQN412"/>
    <mergeCell ref="EQR412:EQU412"/>
    <mergeCell ref="EQY412:ERB412"/>
    <mergeCell ref="ERF412:ERI412"/>
    <mergeCell ref="EXY412:EYB412"/>
    <mergeCell ref="EYF412:EYI412"/>
    <mergeCell ref="EYM412:EYP412"/>
    <mergeCell ref="EYT412:EYW412"/>
    <mergeCell ref="EZA412:EZD412"/>
    <mergeCell ref="EZH412:EZK412"/>
    <mergeCell ref="EWI412:EWL412"/>
    <mergeCell ref="EWP412:EWS412"/>
    <mergeCell ref="EWW412:EWZ412"/>
    <mergeCell ref="EXD412:EXG412"/>
    <mergeCell ref="EXK412:EXN412"/>
    <mergeCell ref="EXR412:EXU412"/>
    <mergeCell ref="EUS412:EUV412"/>
    <mergeCell ref="EUZ412:EVC412"/>
    <mergeCell ref="EVG412:EVJ412"/>
    <mergeCell ref="EVN412:EVQ412"/>
    <mergeCell ref="EVU412:EVX412"/>
    <mergeCell ref="EWB412:EWE412"/>
    <mergeCell ref="FCU412:FCX412"/>
    <mergeCell ref="FDB412:FDE412"/>
    <mergeCell ref="FDI412:FDL412"/>
    <mergeCell ref="FDP412:FDS412"/>
    <mergeCell ref="FDW412:FDZ412"/>
    <mergeCell ref="FED412:FEG412"/>
    <mergeCell ref="FBE412:FBH412"/>
    <mergeCell ref="FBL412:FBO412"/>
    <mergeCell ref="FBS412:FBV412"/>
    <mergeCell ref="FBZ412:FCC412"/>
    <mergeCell ref="FCG412:FCJ412"/>
    <mergeCell ref="FCN412:FCQ412"/>
    <mergeCell ref="EZO412:EZR412"/>
    <mergeCell ref="EZV412:EZY412"/>
    <mergeCell ref="FAC412:FAF412"/>
    <mergeCell ref="FAJ412:FAM412"/>
    <mergeCell ref="FAQ412:FAT412"/>
    <mergeCell ref="FAX412:FBA412"/>
    <mergeCell ref="FHQ412:FHT412"/>
    <mergeCell ref="FHX412:FIA412"/>
    <mergeCell ref="FIE412:FIH412"/>
    <mergeCell ref="FIL412:FIO412"/>
    <mergeCell ref="FIS412:FIV412"/>
    <mergeCell ref="FIZ412:FJC412"/>
    <mergeCell ref="FGA412:FGD412"/>
    <mergeCell ref="FGH412:FGK412"/>
    <mergeCell ref="FGO412:FGR412"/>
    <mergeCell ref="FGV412:FGY412"/>
    <mergeCell ref="FHC412:FHF412"/>
    <mergeCell ref="FHJ412:FHM412"/>
    <mergeCell ref="FEK412:FEN412"/>
    <mergeCell ref="FER412:FEU412"/>
    <mergeCell ref="FEY412:FFB412"/>
    <mergeCell ref="FFF412:FFI412"/>
    <mergeCell ref="FFM412:FFP412"/>
    <mergeCell ref="FFT412:FFW412"/>
    <mergeCell ref="FMM412:FMP412"/>
    <mergeCell ref="FMT412:FMW412"/>
    <mergeCell ref="FNA412:FND412"/>
    <mergeCell ref="FNH412:FNK412"/>
    <mergeCell ref="FNO412:FNR412"/>
    <mergeCell ref="FNV412:FNY412"/>
    <mergeCell ref="FKW412:FKZ412"/>
    <mergeCell ref="FLD412:FLG412"/>
    <mergeCell ref="FLK412:FLN412"/>
    <mergeCell ref="FLR412:FLU412"/>
    <mergeCell ref="FLY412:FMB412"/>
    <mergeCell ref="FMF412:FMI412"/>
    <mergeCell ref="FJG412:FJJ412"/>
    <mergeCell ref="FJN412:FJQ412"/>
    <mergeCell ref="FJU412:FJX412"/>
    <mergeCell ref="FKB412:FKE412"/>
    <mergeCell ref="FKI412:FKL412"/>
    <mergeCell ref="FKP412:FKS412"/>
    <mergeCell ref="FRI412:FRL412"/>
    <mergeCell ref="FRP412:FRS412"/>
    <mergeCell ref="FRW412:FRZ412"/>
    <mergeCell ref="FSD412:FSG412"/>
    <mergeCell ref="FSK412:FSN412"/>
    <mergeCell ref="FSR412:FSU412"/>
    <mergeCell ref="FPS412:FPV412"/>
    <mergeCell ref="FPZ412:FQC412"/>
    <mergeCell ref="FQG412:FQJ412"/>
    <mergeCell ref="FQN412:FQQ412"/>
    <mergeCell ref="FQU412:FQX412"/>
    <mergeCell ref="FRB412:FRE412"/>
    <mergeCell ref="FOC412:FOF412"/>
    <mergeCell ref="FOJ412:FOM412"/>
    <mergeCell ref="FOQ412:FOT412"/>
    <mergeCell ref="FOX412:FPA412"/>
    <mergeCell ref="FPE412:FPH412"/>
    <mergeCell ref="FPL412:FPO412"/>
    <mergeCell ref="FWE412:FWH412"/>
    <mergeCell ref="FWL412:FWO412"/>
    <mergeCell ref="FWS412:FWV412"/>
    <mergeCell ref="FWZ412:FXC412"/>
    <mergeCell ref="FXG412:FXJ412"/>
    <mergeCell ref="FXN412:FXQ412"/>
    <mergeCell ref="FUO412:FUR412"/>
    <mergeCell ref="FUV412:FUY412"/>
    <mergeCell ref="FVC412:FVF412"/>
    <mergeCell ref="FVJ412:FVM412"/>
    <mergeCell ref="FVQ412:FVT412"/>
    <mergeCell ref="FVX412:FWA412"/>
    <mergeCell ref="FSY412:FTB412"/>
    <mergeCell ref="FTF412:FTI412"/>
    <mergeCell ref="FTM412:FTP412"/>
    <mergeCell ref="FTT412:FTW412"/>
    <mergeCell ref="FUA412:FUD412"/>
    <mergeCell ref="FUH412:FUK412"/>
    <mergeCell ref="GBA412:GBD412"/>
    <mergeCell ref="GBH412:GBK412"/>
    <mergeCell ref="GBO412:GBR412"/>
    <mergeCell ref="GBV412:GBY412"/>
    <mergeCell ref="GCC412:GCF412"/>
    <mergeCell ref="GCJ412:GCM412"/>
    <mergeCell ref="FZK412:FZN412"/>
    <mergeCell ref="FZR412:FZU412"/>
    <mergeCell ref="FZY412:GAB412"/>
    <mergeCell ref="GAF412:GAI412"/>
    <mergeCell ref="GAM412:GAP412"/>
    <mergeCell ref="GAT412:GAW412"/>
    <mergeCell ref="FXU412:FXX412"/>
    <mergeCell ref="FYB412:FYE412"/>
    <mergeCell ref="FYI412:FYL412"/>
    <mergeCell ref="FYP412:FYS412"/>
    <mergeCell ref="FYW412:FYZ412"/>
    <mergeCell ref="FZD412:FZG412"/>
    <mergeCell ref="GFW412:GFZ412"/>
    <mergeCell ref="GGD412:GGG412"/>
    <mergeCell ref="GGK412:GGN412"/>
    <mergeCell ref="GGR412:GGU412"/>
    <mergeCell ref="GGY412:GHB412"/>
    <mergeCell ref="GHF412:GHI412"/>
    <mergeCell ref="GEG412:GEJ412"/>
    <mergeCell ref="GEN412:GEQ412"/>
    <mergeCell ref="GEU412:GEX412"/>
    <mergeCell ref="GFB412:GFE412"/>
    <mergeCell ref="GFI412:GFL412"/>
    <mergeCell ref="GFP412:GFS412"/>
    <mergeCell ref="GCQ412:GCT412"/>
    <mergeCell ref="GCX412:GDA412"/>
    <mergeCell ref="GDE412:GDH412"/>
    <mergeCell ref="GDL412:GDO412"/>
    <mergeCell ref="GDS412:GDV412"/>
    <mergeCell ref="GDZ412:GEC412"/>
    <mergeCell ref="GKS412:GKV412"/>
    <mergeCell ref="GKZ412:GLC412"/>
    <mergeCell ref="GLG412:GLJ412"/>
    <mergeCell ref="GLN412:GLQ412"/>
    <mergeCell ref="GLU412:GLX412"/>
    <mergeCell ref="GMB412:GME412"/>
    <mergeCell ref="GJC412:GJF412"/>
    <mergeCell ref="GJJ412:GJM412"/>
    <mergeCell ref="GJQ412:GJT412"/>
    <mergeCell ref="GJX412:GKA412"/>
    <mergeCell ref="GKE412:GKH412"/>
    <mergeCell ref="GKL412:GKO412"/>
    <mergeCell ref="GHM412:GHP412"/>
    <mergeCell ref="GHT412:GHW412"/>
    <mergeCell ref="GIA412:GID412"/>
    <mergeCell ref="GIH412:GIK412"/>
    <mergeCell ref="GIO412:GIR412"/>
    <mergeCell ref="GIV412:GIY412"/>
    <mergeCell ref="GPO412:GPR412"/>
    <mergeCell ref="GPV412:GPY412"/>
    <mergeCell ref="GQC412:GQF412"/>
    <mergeCell ref="GQJ412:GQM412"/>
    <mergeCell ref="GQQ412:GQT412"/>
    <mergeCell ref="GQX412:GRA412"/>
    <mergeCell ref="GNY412:GOB412"/>
    <mergeCell ref="GOF412:GOI412"/>
    <mergeCell ref="GOM412:GOP412"/>
    <mergeCell ref="GOT412:GOW412"/>
    <mergeCell ref="GPA412:GPD412"/>
    <mergeCell ref="GPH412:GPK412"/>
    <mergeCell ref="GMI412:GML412"/>
    <mergeCell ref="GMP412:GMS412"/>
    <mergeCell ref="GMW412:GMZ412"/>
    <mergeCell ref="GND412:GNG412"/>
    <mergeCell ref="GNK412:GNN412"/>
    <mergeCell ref="GNR412:GNU412"/>
    <mergeCell ref="GUK412:GUN412"/>
    <mergeCell ref="GUR412:GUU412"/>
    <mergeCell ref="GUY412:GVB412"/>
    <mergeCell ref="GVF412:GVI412"/>
    <mergeCell ref="GVM412:GVP412"/>
    <mergeCell ref="GVT412:GVW412"/>
    <mergeCell ref="GSU412:GSX412"/>
    <mergeCell ref="GTB412:GTE412"/>
    <mergeCell ref="GTI412:GTL412"/>
    <mergeCell ref="GTP412:GTS412"/>
    <mergeCell ref="GTW412:GTZ412"/>
    <mergeCell ref="GUD412:GUG412"/>
    <mergeCell ref="GRE412:GRH412"/>
    <mergeCell ref="GRL412:GRO412"/>
    <mergeCell ref="GRS412:GRV412"/>
    <mergeCell ref="GRZ412:GSC412"/>
    <mergeCell ref="GSG412:GSJ412"/>
    <mergeCell ref="GSN412:GSQ412"/>
    <mergeCell ref="GZG412:GZJ412"/>
    <mergeCell ref="GZN412:GZQ412"/>
    <mergeCell ref="GZU412:GZX412"/>
    <mergeCell ref="HAB412:HAE412"/>
    <mergeCell ref="HAI412:HAL412"/>
    <mergeCell ref="HAP412:HAS412"/>
    <mergeCell ref="GXQ412:GXT412"/>
    <mergeCell ref="GXX412:GYA412"/>
    <mergeCell ref="GYE412:GYH412"/>
    <mergeCell ref="GYL412:GYO412"/>
    <mergeCell ref="GYS412:GYV412"/>
    <mergeCell ref="GYZ412:GZC412"/>
    <mergeCell ref="GWA412:GWD412"/>
    <mergeCell ref="GWH412:GWK412"/>
    <mergeCell ref="GWO412:GWR412"/>
    <mergeCell ref="GWV412:GWY412"/>
    <mergeCell ref="GXC412:GXF412"/>
    <mergeCell ref="GXJ412:GXM412"/>
    <mergeCell ref="HEC412:HEF412"/>
    <mergeCell ref="HEJ412:HEM412"/>
    <mergeCell ref="HEQ412:HET412"/>
    <mergeCell ref="HEX412:HFA412"/>
    <mergeCell ref="HFE412:HFH412"/>
    <mergeCell ref="HFL412:HFO412"/>
    <mergeCell ref="HCM412:HCP412"/>
    <mergeCell ref="HCT412:HCW412"/>
    <mergeCell ref="HDA412:HDD412"/>
    <mergeCell ref="HDH412:HDK412"/>
    <mergeCell ref="HDO412:HDR412"/>
    <mergeCell ref="HDV412:HDY412"/>
    <mergeCell ref="HAW412:HAZ412"/>
    <mergeCell ref="HBD412:HBG412"/>
    <mergeCell ref="HBK412:HBN412"/>
    <mergeCell ref="HBR412:HBU412"/>
    <mergeCell ref="HBY412:HCB412"/>
    <mergeCell ref="HCF412:HCI412"/>
    <mergeCell ref="HIY412:HJB412"/>
    <mergeCell ref="HJF412:HJI412"/>
    <mergeCell ref="HJM412:HJP412"/>
    <mergeCell ref="HJT412:HJW412"/>
    <mergeCell ref="HKA412:HKD412"/>
    <mergeCell ref="HKH412:HKK412"/>
    <mergeCell ref="HHI412:HHL412"/>
    <mergeCell ref="HHP412:HHS412"/>
    <mergeCell ref="HHW412:HHZ412"/>
    <mergeCell ref="HID412:HIG412"/>
    <mergeCell ref="HIK412:HIN412"/>
    <mergeCell ref="HIR412:HIU412"/>
    <mergeCell ref="HFS412:HFV412"/>
    <mergeCell ref="HFZ412:HGC412"/>
    <mergeCell ref="HGG412:HGJ412"/>
    <mergeCell ref="HGN412:HGQ412"/>
    <mergeCell ref="HGU412:HGX412"/>
    <mergeCell ref="HHB412:HHE412"/>
    <mergeCell ref="HNU412:HNX412"/>
    <mergeCell ref="HOB412:HOE412"/>
    <mergeCell ref="HOI412:HOL412"/>
    <mergeCell ref="HOP412:HOS412"/>
    <mergeCell ref="HOW412:HOZ412"/>
    <mergeCell ref="HPD412:HPG412"/>
    <mergeCell ref="HME412:HMH412"/>
    <mergeCell ref="HML412:HMO412"/>
    <mergeCell ref="HMS412:HMV412"/>
    <mergeCell ref="HMZ412:HNC412"/>
    <mergeCell ref="HNG412:HNJ412"/>
    <mergeCell ref="HNN412:HNQ412"/>
    <mergeCell ref="HKO412:HKR412"/>
    <mergeCell ref="HKV412:HKY412"/>
    <mergeCell ref="HLC412:HLF412"/>
    <mergeCell ref="HLJ412:HLM412"/>
    <mergeCell ref="HLQ412:HLT412"/>
    <mergeCell ref="HLX412:HMA412"/>
    <mergeCell ref="HSQ412:HST412"/>
    <mergeCell ref="HSX412:HTA412"/>
    <mergeCell ref="HTE412:HTH412"/>
    <mergeCell ref="HTL412:HTO412"/>
    <mergeCell ref="HTS412:HTV412"/>
    <mergeCell ref="HTZ412:HUC412"/>
    <mergeCell ref="HRA412:HRD412"/>
    <mergeCell ref="HRH412:HRK412"/>
    <mergeCell ref="HRO412:HRR412"/>
    <mergeCell ref="HRV412:HRY412"/>
    <mergeCell ref="HSC412:HSF412"/>
    <mergeCell ref="HSJ412:HSM412"/>
    <mergeCell ref="HPK412:HPN412"/>
    <mergeCell ref="HPR412:HPU412"/>
    <mergeCell ref="HPY412:HQB412"/>
    <mergeCell ref="HQF412:HQI412"/>
    <mergeCell ref="HQM412:HQP412"/>
    <mergeCell ref="HQT412:HQW412"/>
    <mergeCell ref="HXM412:HXP412"/>
    <mergeCell ref="HXT412:HXW412"/>
    <mergeCell ref="HYA412:HYD412"/>
    <mergeCell ref="HYH412:HYK412"/>
    <mergeCell ref="HYO412:HYR412"/>
    <mergeCell ref="HYV412:HYY412"/>
    <mergeCell ref="HVW412:HVZ412"/>
    <mergeCell ref="HWD412:HWG412"/>
    <mergeCell ref="HWK412:HWN412"/>
    <mergeCell ref="HWR412:HWU412"/>
    <mergeCell ref="HWY412:HXB412"/>
    <mergeCell ref="HXF412:HXI412"/>
    <mergeCell ref="HUG412:HUJ412"/>
    <mergeCell ref="HUN412:HUQ412"/>
    <mergeCell ref="HUU412:HUX412"/>
    <mergeCell ref="HVB412:HVE412"/>
    <mergeCell ref="HVI412:HVL412"/>
    <mergeCell ref="HVP412:HVS412"/>
    <mergeCell ref="ICI412:ICL412"/>
    <mergeCell ref="ICP412:ICS412"/>
    <mergeCell ref="ICW412:ICZ412"/>
    <mergeCell ref="IDD412:IDG412"/>
    <mergeCell ref="IDK412:IDN412"/>
    <mergeCell ref="IDR412:IDU412"/>
    <mergeCell ref="IAS412:IAV412"/>
    <mergeCell ref="IAZ412:IBC412"/>
    <mergeCell ref="IBG412:IBJ412"/>
    <mergeCell ref="IBN412:IBQ412"/>
    <mergeCell ref="IBU412:IBX412"/>
    <mergeCell ref="ICB412:ICE412"/>
    <mergeCell ref="HZC412:HZF412"/>
    <mergeCell ref="HZJ412:HZM412"/>
    <mergeCell ref="HZQ412:HZT412"/>
    <mergeCell ref="HZX412:IAA412"/>
    <mergeCell ref="IAE412:IAH412"/>
    <mergeCell ref="IAL412:IAO412"/>
    <mergeCell ref="IHE412:IHH412"/>
    <mergeCell ref="IHL412:IHO412"/>
    <mergeCell ref="IHS412:IHV412"/>
    <mergeCell ref="IHZ412:IIC412"/>
    <mergeCell ref="IIG412:IIJ412"/>
    <mergeCell ref="IIN412:IIQ412"/>
    <mergeCell ref="IFO412:IFR412"/>
    <mergeCell ref="IFV412:IFY412"/>
    <mergeCell ref="IGC412:IGF412"/>
    <mergeCell ref="IGJ412:IGM412"/>
    <mergeCell ref="IGQ412:IGT412"/>
    <mergeCell ref="IGX412:IHA412"/>
    <mergeCell ref="IDY412:IEB412"/>
    <mergeCell ref="IEF412:IEI412"/>
    <mergeCell ref="IEM412:IEP412"/>
    <mergeCell ref="IET412:IEW412"/>
    <mergeCell ref="IFA412:IFD412"/>
    <mergeCell ref="IFH412:IFK412"/>
    <mergeCell ref="IMA412:IMD412"/>
    <mergeCell ref="IMH412:IMK412"/>
    <mergeCell ref="IMO412:IMR412"/>
    <mergeCell ref="IMV412:IMY412"/>
    <mergeCell ref="INC412:INF412"/>
    <mergeCell ref="INJ412:INM412"/>
    <mergeCell ref="IKK412:IKN412"/>
    <mergeCell ref="IKR412:IKU412"/>
    <mergeCell ref="IKY412:ILB412"/>
    <mergeCell ref="ILF412:ILI412"/>
    <mergeCell ref="ILM412:ILP412"/>
    <mergeCell ref="ILT412:ILW412"/>
    <mergeCell ref="IIU412:IIX412"/>
    <mergeCell ref="IJB412:IJE412"/>
    <mergeCell ref="IJI412:IJL412"/>
    <mergeCell ref="IJP412:IJS412"/>
    <mergeCell ref="IJW412:IJZ412"/>
    <mergeCell ref="IKD412:IKG412"/>
    <mergeCell ref="IQW412:IQZ412"/>
    <mergeCell ref="IRD412:IRG412"/>
    <mergeCell ref="IRK412:IRN412"/>
    <mergeCell ref="IRR412:IRU412"/>
    <mergeCell ref="IRY412:ISB412"/>
    <mergeCell ref="ISF412:ISI412"/>
    <mergeCell ref="IPG412:IPJ412"/>
    <mergeCell ref="IPN412:IPQ412"/>
    <mergeCell ref="IPU412:IPX412"/>
    <mergeCell ref="IQB412:IQE412"/>
    <mergeCell ref="IQI412:IQL412"/>
    <mergeCell ref="IQP412:IQS412"/>
    <mergeCell ref="INQ412:INT412"/>
    <mergeCell ref="INX412:IOA412"/>
    <mergeCell ref="IOE412:IOH412"/>
    <mergeCell ref="IOL412:IOO412"/>
    <mergeCell ref="IOS412:IOV412"/>
    <mergeCell ref="IOZ412:IPC412"/>
    <mergeCell ref="IVS412:IVV412"/>
    <mergeCell ref="IVZ412:IWC412"/>
    <mergeCell ref="IWG412:IWJ412"/>
    <mergeCell ref="IWN412:IWQ412"/>
    <mergeCell ref="IWU412:IWX412"/>
    <mergeCell ref="IXB412:IXE412"/>
    <mergeCell ref="IUC412:IUF412"/>
    <mergeCell ref="IUJ412:IUM412"/>
    <mergeCell ref="IUQ412:IUT412"/>
    <mergeCell ref="IUX412:IVA412"/>
    <mergeCell ref="IVE412:IVH412"/>
    <mergeCell ref="IVL412:IVO412"/>
    <mergeCell ref="ISM412:ISP412"/>
    <mergeCell ref="IST412:ISW412"/>
    <mergeCell ref="ITA412:ITD412"/>
    <mergeCell ref="ITH412:ITK412"/>
    <mergeCell ref="ITO412:ITR412"/>
    <mergeCell ref="ITV412:ITY412"/>
    <mergeCell ref="JAO412:JAR412"/>
    <mergeCell ref="JAV412:JAY412"/>
    <mergeCell ref="JBC412:JBF412"/>
    <mergeCell ref="JBJ412:JBM412"/>
    <mergeCell ref="JBQ412:JBT412"/>
    <mergeCell ref="JBX412:JCA412"/>
    <mergeCell ref="IYY412:IZB412"/>
    <mergeCell ref="IZF412:IZI412"/>
    <mergeCell ref="IZM412:IZP412"/>
    <mergeCell ref="IZT412:IZW412"/>
    <mergeCell ref="JAA412:JAD412"/>
    <mergeCell ref="JAH412:JAK412"/>
    <mergeCell ref="IXI412:IXL412"/>
    <mergeCell ref="IXP412:IXS412"/>
    <mergeCell ref="IXW412:IXZ412"/>
    <mergeCell ref="IYD412:IYG412"/>
    <mergeCell ref="IYK412:IYN412"/>
    <mergeCell ref="IYR412:IYU412"/>
    <mergeCell ref="JFK412:JFN412"/>
    <mergeCell ref="JFR412:JFU412"/>
    <mergeCell ref="JFY412:JGB412"/>
    <mergeCell ref="JGF412:JGI412"/>
    <mergeCell ref="JGM412:JGP412"/>
    <mergeCell ref="JGT412:JGW412"/>
    <mergeCell ref="JDU412:JDX412"/>
    <mergeCell ref="JEB412:JEE412"/>
    <mergeCell ref="JEI412:JEL412"/>
    <mergeCell ref="JEP412:JES412"/>
    <mergeCell ref="JEW412:JEZ412"/>
    <mergeCell ref="JFD412:JFG412"/>
    <mergeCell ref="JCE412:JCH412"/>
    <mergeCell ref="JCL412:JCO412"/>
    <mergeCell ref="JCS412:JCV412"/>
    <mergeCell ref="JCZ412:JDC412"/>
    <mergeCell ref="JDG412:JDJ412"/>
    <mergeCell ref="JDN412:JDQ412"/>
    <mergeCell ref="JKG412:JKJ412"/>
    <mergeCell ref="JKN412:JKQ412"/>
    <mergeCell ref="JKU412:JKX412"/>
    <mergeCell ref="JLB412:JLE412"/>
    <mergeCell ref="JLI412:JLL412"/>
    <mergeCell ref="JLP412:JLS412"/>
    <mergeCell ref="JIQ412:JIT412"/>
    <mergeCell ref="JIX412:JJA412"/>
    <mergeCell ref="JJE412:JJH412"/>
    <mergeCell ref="JJL412:JJO412"/>
    <mergeCell ref="JJS412:JJV412"/>
    <mergeCell ref="JJZ412:JKC412"/>
    <mergeCell ref="JHA412:JHD412"/>
    <mergeCell ref="JHH412:JHK412"/>
    <mergeCell ref="JHO412:JHR412"/>
    <mergeCell ref="JHV412:JHY412"/>
    <mergeCell ref="JIC412:JIF412"/>
    <mergeCell ref="JIJ412:JIM412"/>
    <mergeCell ref="JPC412:JPF412"/>
    <mergeCell ref="JPJ412:JPM412"/>
    <mergeCell ref="JPQ412:JPT412"/>
    <mergeCell ref="JPX412:JQA412"/>
    <mergeCell ref="JQE412:JQH412"/>
    <mergeCell ref="JQL412:JQO412"/>
    <mergeCell ref="JNM412:JNP412"/>
    <mergeCell ref="JNT412:JNW412"/>
    <mergeCell ref="JOA412:JOD412"/>
    <mergeCell ref="JOH412:JOK412"/>
    <mergeCell ref="JOO412:JOR412"/>
    <mergeCell ref="JOV412:JOY412"/>
    <mergeCell ref="JLW412:JLZ412"/>
    <mergeCell ref="JMD412:JMG412"/>
    <mergeCell ref="JMK412:JMN412"/>
    <mergeCell ref="JMR412:JMU412"/>
    <mergeCell ref="JMY412:JNB412"/>
    <mergeCell ref="JNF412:JNI412"/>
    <mergeCell ref="JTY412:JUB412"/>
    <mergeCell ref="JUF412:JUI412"/>
    <mergeCell ref="JUM412:JUP412"/>
    <mergeCell ref="JUT412:JUW412"/>
    <mergeCell ref="JVA412:JVD412"/>
    <mergeCell ref="JVH412:JVK412"/>
    <mergeCell ref="JSI412:JSL412"/>
    <mergeCell ref="JSP412:JSS412"/>
    <mergeCell ref="JSW412:JSZ412"/>
    <mergeCell ref="JTD412:JTG412"/>
    <mergeCell ref="JTK412:JTN412"/>
    <mergeCell ref="JTR412:JTU412"/>
    <mergeCell ref="JQS412:JQV412"/>
    <mergeCell ref="JQZ412:JRC412"/>
    <mergeCell ref="JRG412:JRJ412"/>
    <mergeCell ref="JRN412:JRQ412"/>
    <mergeCell ref="JRU412:JRX412"/>
    <mergeCell ref="JSB412:JSE412"/>
    <mergeCell ref="JYU412:JYX412"/>
    <mergeCell ref="JZB412:JZE412"/>
    <mergeCell ref="JZI412:JZL412"/>
    <mergeCell ref="JZP412:JZS412"/>
    <mergeCell ref="JZW412:JZZ412"/>
    <mergeCell ref="KAD412:KAG412"/>
    <mergeCell ref="JXE412:JXH412"/>
    <mergeCell ref="JXL412:JXO412"/>
    <mergeCell ref="JXS412:JXV412"/>
    <mergeCell ref="JXZ412:JYC412"/>
    <mergeCell ref="JYG412:JYJ412"/>
    <mergeCell ref="JYN412:JYQ412"/>
    <mergeCell ref="JVO412:JVR412"/>
    <mergeCell ref="JVV412:JVY412"/>
    <mergeCell ref="JWC412:JWF412"/>
    <mergeCell ref="JWJ412:JWM412"/>
    <mergeCell ref="JWQ412:JWT412"/>
    <mergeCell ref="JWX412:JXA412"/>
    <mergeCell ref="KDQ412:KDT412"/>
    <mergeCell ref="KDX412:KEA412"/>
    <mergeCell ref="KEE412:KEH412"/>
    <mergeCell ref="KEL412:KEO412"/>
    <mergeCell ref="KES412:KEV412"/>
    <mergeCell ref="KEZ412:KFC412"/>
    <mergeCell ref="KCA412:KCD412"/>
    <mergeCell ref="KCH412:KCK412"/>
    <mergeCell ref="KCO412:KCR412"/>
    <mergeCell ref="KCV412:KCY412"/>
    <mergeCell ref="KDC412:KDF412"/>
    <mergeCell ref="KDJ412:KDM412"/>
    <mergeCell ref="KAK412:KAN412"/>
    <mergeCell ref="KAR412:KAU412"/>
    <mergeCell ref="KAY412:KBB412"/>
    <mergeCell ref="KBF412:KBI412"/>
    <mergeCell ref="KBM412:KBP412"/>
    <mergeCell ref="KBT412:KBW412"/>
    <mergeCell ref="KIM412:KIP412"/>
    <mergeCell ref="KIT412:KIW412"/>
    <mergeCell ref="KJA412:KJD412"/>
    <mergeCell ref="KJH412:KJK412"/>
    <mergeCell ref="KJO412:KJR412"/>
    <mergeCell ref="KJV412:KJY412"/>
    <mergeCell ref="KGW412:KGZ412"/>
    <mergeCell ref="KHD412:KHG412"/>
    <mergeCell ref="KHK412:KHN412"/>
    <mergeCell ref="KHR412:KHU412"/>
    <mergeCell ref="KHY412:KIB412"/>
    <mergeCell ref="KIF412:KII412"/>
    <mergeCell ref="KFG412:KFJ412"/>
    <mergeCell ref="KFN412:KFQ412"/>
    <mergeCell ref="KFU412:KFX412"/>
    <mergeCell ref="KGB412:KGE412"/>
    <mergeCell ref="KGI412:KGL412"/>
    <mergeCell ref="KGP412:KGS412"/>
    <mergeCell ref="KNI412:KNL412"/>
    <mergeCell ref="KNP412:KNS412"/>
    <mergeCell ref="KNW412:KNZ412"/>
    <mergeCell ref="KOD412:KOG412"/>
    <mergeCell ref="KOK412:KON412"/>
    <mergeCell ref="KOR412:KOU412"/>
    <mergeCell ref="KLS412:KLV412"/>
    <mergeCell ref="KLZ412:KMC412"/>
    <mergeCell ref="KMG412:KMJ412"/>
    <mergeCell ref="KMN412:KMQ412"/>
    <mergeCell ref="KMU412:KMX412"/>
    <mergeCell ref="KNB412:KNE412"/>
    <mergeCell ref="KKC412:KKF412"/>
    <mergeCell ref="KKJ412:KKM412"/>
    <mergeCell ref="KKQ412:KKT412"/>
    <mergeCell ref="KKX412:KLA412"/>
    <mergeCell ref="KLE412:KLH412"/>
    <mergeCell ref="KLL412:KLO412"/>
    <mergeCell ref="KSE412:KSH412"/>
    <mergeCell ref="KSL412:KSO412"/>
    <mergeCell ref="KSS412:KSV412"/>
    <mergeCell ref="KSZ412:KTC412"/>
    <mergeCell ref="KTG412:KTJ412"/>
    <mergeCell ref="KTN412:KTQ412"/>
    <mergeCell ref="KQO412:KQR412"/>
    <mergeCell ref="KQV412:KQY412"/>
    <mergeCell ref="KRC412:KRF412"/>
    <mergeCell ref="KRJ412:KRM412"/>
    <mergeCell ref="KRQ412:KRT412"/>
    <mergeCell ref="KRX412:KSA412"/>
    <mergeCell ref="KOY412:KPB412"/>
    <mergeCell ref="KPF412:KPI412"/>
    <mergeCell ref="KPM412:KPP412"/>
    <mergeCell ref="KPT412:KPW412"/>
    <mergeCell ref="KQA412:KQD412"/>
    <mergeCell ref="KQH412:KQK412"/>
    <mergeCell ref="KXA412:KXD412"/>
    <mergeCell ref="KXH412:KXK412"/>
    <mergeCell ref="KXO412:KXR412"/>
    <mergeCell ref="KXV412:KXY412"/>
    <mergeCell ref="KYC412:KYF412"/>
    <mergeCell ref="KYJ412:KYM412"/>
    <mergeCell ref="KVK412:KVN412"/>
    <mergeCell ref="KVR412:KVU412"/>
    <mergeCell ref="KVY412:KWB412"/>
    <mergeCell ref="KWF412:KWI412"/>
    <mergeCell ref="KWM412:KWP412"/>
    <mergeCell ref="KWT412:KWW412"/>
    <mergeCell ref="KTU412:KTX412"/>
    <mergeCell ref="KUB412:KUE412"/>
    <mergeCell ref="KUI412:KUL412"/>
    <mergeCell ref="KUP412:KUS412"/>
    <mergeCell ref="KUW412:KUZ412"/>
    <mergeCell ref="KVD412:KVG412"/>
    <mergeCell ref="LBW412:LBZ412"/>
    <mergeCell ref="LCD412:LCG412"/>
    <mergeCell ref="LCK412:LCN412"/>
    <mergeCell ref="LCR412:LCU412"/>
    <mergeCell ref="LCY412:LDB412"/>
    <mergeCell ref="LDF412:LDI412"/>
    <mergeCell ref="LAG412:LAJ412"/>
    <mergeCell ref="LAN412:LAQ412"/>
    <mergeCell ref="LAU412:LAX412"/>
    <mergeCell ref="LBB412:LBE412"/>
    <mergeCell ref="LBI412:LBL412"/>
    <mergeCell ref="LBP412:LBS412"/>
    <mergeCell ref="KYQ412:KYT412"/>
    <mergeCell ref="KYX412:KZA412"/>
    <mergeCell ref="KZE412:KZH412"/>
    <mergeCell ref="KZL412:KZO412"/>
    <mergeCell ref="KZS412:KZV412"/>
    <mergeCell ref="KZZ412:LAC412"/>
    <mergeCell ref="LGS412:LGV412"/>
    <mergeCell ref="LGZ412:LHC412"/>
    <mergeCell ref="LHG412:LHJ412"/>
    <mergeCell ref="LHN412:LHQ412"/>
    <mergeCell ref="LHU412:LHX412"/>
    <mergeCell ref="LIB412:LIE412"/>
    <mergeCell ref="LFC412:LFF412"/>
    <mergeCell ref="LFJ412:LFM412"/>
    <mergeCell ref="LFQ412:LFT412"/>
    <mergeCell ref="LFX412:LGA412"/>
    <mergeCell ref="LGE412:LGH412"/>
    <mergeCell ref="LGL412:LGO412"/>
    <mergeCell ref="LDM412:LDP412"/>
    <mergeCell ref="LDT412:LDW412"/>
    <mergeCell ref="LEA412:LED412"/>
    <mergeCell ref="LEH412:LEK412"/>
    <mergeCell ref="LEO412:LER412"/>
    <mergeCell ref="LEV412:LEY412"/>
    <mergeCell ref="LLO412:LLR412"/>
    <mergeCell ref="LLV412:LLY412"/>
    <mergeCell ref="LMC412:LMF412"/>
    <mergeCell ref="LMJ412:LMM412"/>
    <mergeCell ref="LMQ412:LMT412"/>
    <mergeCell ref="LMX412:LNA412"/>
    <mergeCell ref="LJY412:LKB412"/>
    <mergeCell ref="LKF412:LKI412"/>
    <mergeCell ref="LKM412:LKP412"/>
    <mergeCell ref="LKT412:LKW412"/>
    <mergeCell ref="LLA412:LLD412"/>
    <mergeCell ref="LLH412:LLK412"/>
    <mergeCell ref="LII412:LIL412"/>
    <mergeCell ref="LIP412:LIS412"/>
    <mergeCell ref="LIW412:LIZ412"/>
    <mergeCell ref="LJD412:LJG412"/>
    <mergeCell ref="LJK412:LJN412"/>
    <mergeCell ref="LJR412:LJU412"/>
    <mergeCell ref="LQK412:LQN412"/>
    <mergeCell ref="LQR412:LQU412"/>
    <mergeCell ref="LQY412:LRB412"/>
    <mergeCell ref="LRF412:LRI412"/>
    <mergeCell ref="LRM412:LRP412"/>
    <mergeCell ref="LRT412:LRW412"/>
    <mergeCell ref="LOU412:LOX412"/>
    <mergeCell ref="LPB412:LPE412"/>
    <mergeCell ref="LPI412:LPL412"/>
    <mergeCell ref="LPP412:LPS412"/>
    <mergeCell ref="LPW412:LPZ412"/>
    <mergeCell ref="LQD412:LQG412"/>
    <mergeCell ref="LNE412:LNH412"/>
    <mergeCell ref="LNL412:LNO412"/>
    <mergeCell ref="LNS412:LNV412"/>
    <mergeCell ref="LNZ412:LOC412"/>
    <mergeCell ref="LOG412:LOJ412"/>
    <mergeCell ref="LON412:LOQ412"/>
    <mergeCell ref="LVG412:LVJ412"/>
    <mergeCell ref="LVN412:LVQ412"/>
    <mergeCell ref="LVU412:LVX412"/>
    <mergeCell ref="LWB412:LWE412"/>
    <mergeCell ref="LWI412:LWL412"/>
    <mergeCell ref="LWP412:LWS412"/>
    <mergeCell ref="LTQ412:LTT412"/>
    <mergeCell ref="LTX412:LUA412"/>
    <mergeCell ref="LUE412:LUH412"/>
    <mergeCell ref="LUL412:LUO412"/>
    <mergeCell ref="LUS412:LUV412"/>
    <mergeCell ref="LUZ412:LVC412"/>
    <mergeCell ref="LSA412:LSD412"/>
    <mergeCell ref="LSH412:LSK412"/>
    <mergeCell ref="LSO412:LSR412"/>
    <mergeCell ref="LSV412:LSY412"/>
    <mergeCell ref="LTC412:LTF412"/>
    <mergeCell ref="LTJ412:LTM412"/>
    <mergeCell ref="MAC412:MAF412"/>
    <mergeCell ref="MAJ412:MAM412"/>
    <mergeCell ref="MAQ412:MAT412"/>
    <mergeCell ref="MAX412:MBA412"/>
    <mergeCell ref="MBE412:MBH412"/>
    <mergeCell ref="MBL412:MBO412"/>
    <mergeCell ref="LYM412:LYP412"/>
    <mergeCell ref="LYT412:LYW412"/>
    <mergeCell ref="LZA412:LZD412"/>
    <mergeCell ref="LZH412:LZK412"/>
    <mergeCell ref="LZO412:LZR412"/>
    <mergeCell ref="LZV412:LZY412"/>
    <mergeCell ref="LWW412:LWZ412"/>
    <mergeCell ref="LXD412:LXG412"/>
    <mergeCell ref="LXK412:LXN412"/>
    <mergeCell ref="LXR412:LXU412"/>
    <mergeCell ref="LXY412:LYB412"/>
    <mergeCell ref="LYF412:LYI412"/>
    <mergeCell ref="MEY412:MFB412"/>
    <mergeCell ref="MFF412:MFI412"/>
    <mergeCell ref="MFM412:MFP412"/>
    <mergeCell ref="MFT412:MFW412"/>
    <mergeCell ref="MGA412:MGD412"/>
    <mergeCell ref="MGH412:MGK412"/>
    <mergeCell ref="MDI412:MDL412"/>
    <mergeCell ref="MDP412:MDS412"/>
    <mergeCell ref="MDW412:MDZ412"/>
    <mergeCell ref="MED412:MEG412"/>
    <mergeCell ref="MEK412:MEN412"/>
    <mergeCell ref="MER412:MEU412"/>
    <mergeCell ref="MBS412:MBV412"/>
    <mergeCell ref="MBZ412:MCC412"/>
    <mergeCell ref="MCG412:MCJ412"/>
    <mergeCell ref="MCN412:MCQ412"/>
    <mergeCell ref="MCU412:MCX412"/>
    <mergeCell ref="MDB412:MDE412"/>
    <mergeCell ref="MJU412:MJX412"/>
    <mergeCell ref="MKB412:MKE412"/>
    <mergeCell ref="MKI412:MKL412"/>
    <mergeCell ref="MKP412:MKS412"/>
    <mergeCell ref="MKW412:MKZ412"/>
    <mergeCell ref="MLD412:MLG412"/>
    <mergeCell ref="MIE412:MIH412"/>
    <mergeCell ref="MIL412:MIO412"/>
    <mergeCell ref="MIS412:MIV412"/>
    <mergeCell ref="MIZ412:MJC412"/>
    <mergeCell ref="MJG412:MJJ412"/>
    <mergeCell ref="MJN412:MJQ412"/>
    <mergeCell ref="MGO412:MGR412"/>
    <mergeCell ref="MGV412:MGY412"/>
    <mergeCell ref="MHC412:MHF412"/>
    <mergeCell ref="MHJ412:MHM412"/>
    <mergeCell ref="MHQ412:MHT412"/>
    <mergeCell ref="MHX412:MIA412"/>
    <mergeCell ref="MOQ412:MOT412"/>
    <mergeCell ref="MOX412:MPA412"/>
    <mergeCell ref="MPE412:MPH412"/>
    <mergeCell ref="MPL412:MPO412"/>
    <mergeCell ref="MPS412:MPV412"/>
    <mergeCell ref="MPZ412:MQC412"/>
    <mergeCell ref="MNA412:MND412"/>
    <mergeCell ref="MNH412:MNK412"/>
    <mergeCell ref="MNO412:MNR412"/>
    <mergeCell ref="MNV412:MNY412"/>
    <mergeCell ref="MOC412:MOF412"/>
    <mergeCell ref="MOJ412:MOM412"/>
    <mergeCell ref="MLK412:MLN412"/>
    <mergeCell ref="MLR412:MLU412"/>
    <mergeCell ref="MLY412:MMB412"/>
    <mergeCell ref="MMF412:MMI412"/>
    <mergeCell ref="MMM412:MMP412"/>
    <mergeCell ref="MMT412:MMW412"/>
    <mergeCell ref="MTM412:MTP412"/>
    <mergeCell ref="MTT412:MTW412"/>
    <mergeCell ref="MUA412:MUD412"/>
    <mergeCell ref="MUH412:MUK412"/>
    <mergeCell ref="MUO412:MUR412"/>
    <mergeCell ref="MUV412:MUY412"/>
    <mergeCell ref="MRW412:MRZ412"/>
    <mergeCell ref="MSD412:MSG412"/>
    <mergeCell ref="MSK412:MSN412"/>
    <mergeCell ref="MSR412:MSU412"/>
    <mergeCell ref="MSY412:MTB412"/>
    <mergeCell ref="MTF412:MTI412"/>
    <mergeCell ref="MQG412:MQJ412"/>
    <mergeCell ref="MQN412:MQQ412"/>
    <mergeCell ref="MQU412:MQX412"/>
    <mergeCell ref="MRB412:MRE412"/>
    <mergeCell ref="MRI412:MRL412"/>
    <mergeCell ref="MRP412:MRS412"/>
    <mergeCell ref="MYI412:MYL412"/>
    <mergeCell ref="MYP412:MYS412"/>
    <mergeCell ref="MYW412:MYZ412"/>
    <mergeCell ref="MZD412:MZG412"/>
    <mergeCell ref="MZK412:MZN412"/>
    <mergeCell ref="MZR412:MZU412"/>
    <mergeCell ref="MWS412:MWV412"/>
    <mergeCell ref="MWZ412:MXC412"/>
    <mergeCell ref="MXG412:MXJ412"/>
    <mergeCell ref="MXN412:MXQ412"/>
    <mergeCell ref="MXU412:MXX412"/>
    <mergeCell ref="MYB412:MYE412"/>
    <mergeCell ref="MVC412:MVF412"/>
    <mergeCell ref="MVJ412:MVM412"/>
    <mergeCell ref="MVQ412:MVT412"/>
    <mergeCell ref="MVX412:MWA412"/>
    <mergeCell ref="MWE412:MWH412"/>
    <mergeCell ref="MWL412:MWO412"/>
    <mergeCell ref="NDE412:NDH412"/>
    <mergeCell ref="NDL412:NDO412"/>
    <mergeCell ref="NDS412:NDV412"/>
    <mergeCell ref="NDZ412:NEC412"/>
    <mergeCell ref="NEG412:NEJ412"/>
    <mergeCell ref="NEN412:NEQ412"/>
    <mergeCell ref="NBO412:NBR412"/>
    <mergeCell ref="NBV412:NBY412"/>
    <mergeCell ref="NCC412:NCF412"/>
    <mergeCell ref="NCJ412:NCM412"/>
    <mergeCell ref="NCQ412:NCT412"/>
    <mergeCell ref="NCX412:NDA412"/>
    <mergeCell ref="MZY412:NAB412"/>
    <mergeCell ref="NAF412:NAI412"/>
    <mergeCell ref="NAM412:NAP412"/>
    <mergeCell ref="NAT412:NAW412"/>
    <mergeCell ref="NBA412:NBD412"/>
    <mergeCell ref="NBH412:NBK412"/>
    <mergeCell ref="NIA412:NID412"/>
    <mergeCell ref="NIH412:NIK412"/>
    <mergeCell ref="NIO412:NIR412"/>
    <mergeCell ref="NIV412:NIY412"/>
    <mergeCell ref="NJC412:NJF412"/>
    <mergeCell ref="NJJ412:NJM412"/>
    <mergeCell ref="NGK412:NGN412"/>
    <mergeCell ref="NGR412:NGU412"/>
    <mergeCell ref="NGY412:NHB412"/>
    <mergeCell ref="NHF412:NHI412"/>
    <mergeCell ref="NHM412:NHP412"/>
    <mergeCell ref="NHT412:NHW412"/>
    <mergeCell ref="NEU412:NEX412"/>
    <mergeCell ref="NFB412:NFE412"/>
    <mergeCell ref="NFI412:NFL412"/>
    <mergeCell ref="NFP412:NFS412"/>
    <mergeCell ref="NFW412:NFZ412"/>
    <mergeCell ref="NGD412:NGG412"/>
    <mergeCell ref="NMW412:NMZ412"/>
    <mergeCell ref="NND412:NNG412"/>
    <mergeCell ref="NNK412:NNN412"/>
    <mergeCell ref="NNR412:NNU412"/>
    <mergeCell ref="NNY412:NOB412"/>
    <mergeCell ref="NOF412:NOI412"/>
    <mergeCell ref="NLG412:NLJ412"/>
    <mergeCell ref="NLN412:NLQ412"/>
    <mergeCell ref="NLU412:NLX412"/>
    <mergeCell ref="NMB412:NME412"/>
    <mergeCell ref="NMI412:NML412"/>
    <mergeCell ref="NMP412:NMS412"/>
    <mergeCell ref="NJQ412:NJT412"/>
    <mergeCell ref="NJX412:NKA412"/>
    <mergeCell ref="NKE412:NKH412"/>
    <mergeCell ref="NKL412:NKO412"/>
    <mergeCell ref="NKS412:NKV412"/>
    <mergeCell ref="NKZ412:NLC412"/>
    <mergeCell ref="NRS412:NRV412"/>
    <mergeCell ref="NRZ412:NSC412"/>
    <mergeCell ref="NSG412:NSJ412"/>
    <mergeCell ref="NSN412:NSQ412"/>
    <mergeCell ref="NSU412:NSX412"/>
    <mergeCell ref="NTB412:NTE412"/>
    <mergeCell ref="NQC412:NQF412"/>
    <mergeCell ref="NQJ412:NQM412"/>
    <mergeCell ref="NQQ412:NQT412"/>
    <mergeCell ref="NQX412:NRA412"/>
    <mergeCell ref="NRE412:NRH412"/>
    <mergeCell ref="NRL412:NRO412"/>
    <mergeCell ref="NOM412:NOP412"/>
    <mergeCell ref="NOT412:NOW412"/>
    <mergeCell ref="NPA412:NPD412"/>
    <mergeCell ref="NPH412:NPK412"/>
    <mergeCell ref="NPO412:NPR412"/>
    <mergeCell ref="NPV412:NPY412"/>
    <mergeCell ref="NWO412:NWR412"/>
    <mergeCell ref="NWV412:NWY412"/>
    <mergeCell ref="NXC412:NXF412"/>
    <mergeCell ref="NXJ412:NXM412"/>
    <mergeCell ref="NXQ412:NXT412"/>
    <mergeCell ref="NXX412:NYA412"/>
    <mergeCell ref="NUY412:NVB412"/>
    <mergeCell ref="NVF412:NVI412"/>
    <mergeCell ref="NVM412:NVP412"/>
    <mergeCell ref="NVT412:NVW412"/>
    <mergeCell ref="NWA412:NWD412"/>
    <mergeCell ref="NWH412:NWK412"/>
    <mergeCell ref="NTI412:NTL412"/>
    <mergeCell ref="NTP412:NTS412"/>
    <mergeCell ref="NTW412:NTZ412"/>
    <mergeCell ref="NUD412:NUG412"/>
    <mergeCell ref="NUK412:NUN412"/>
    <mergeCell ref="NUR412:NUU412"/>
    <mergeCell ref="OBK412:OBN412"/>
    <mergeCell ref="OBR412:OBU412"/>
    <mergeCell ref="OBY412:OCB412"/>
    <mergeCell ref="OCF412:OCI412"/>
    <mergeCell ref="OCM412:OCP412"/>
    <mergeCell ref="OCT412:OCW412"/>
    <mergeCell ref="NZU412:NZX412"/>
    <mergeCell ref="OAB412:OAE412"/>
    <mergeCell ref="OAI412:OAL412"/>
    <mergeCell ref="OAP412:OAS412"/>
    <mergeCell ref="OAW412:OAZ412"/>
    <mergeCell ref="OBD412:OBG412"/>
    <mergeCell ref="NYE412:NYH412"/>
    <mergeCell ref="NYL412:NYO412"/>
    <mergeCell ref="NYS412:NYV412"/>
    <mergeCell ref="NYZ412:NZC412"/>
    <mergeCell ref="NZG412:NZJ412"/>
    <mergeCell ref="NZN412:NZQ412"/>
    <mergeCell ref="OGG412:OGJ412"/>
    <mergeCell ref="OGN412:OGQ412"/>
    <mergeCell ref="OGU412:OGX412"/>
    <mergeCell ref="OHB412:OHE412"/>
    <mergeCell ref="OHI412:OHL412"/>
    <mergeCell ref="OHP412:OHS412"/>
    <mergeCell ref="OEQ412:OET412"/>
    <mergeCell ref="OEX412:OFA412"/>
    <mergeCell ref="OFE412:OFH412"/>
    <mergeCell ref="OFL412:OFO412"/>
    <mergeCell ref="OFS412:OFV412"/>
    <mergeCell ref="OFZ412:OGC412"/>
    <mergeCell ref="ODA412:ODD412"/>
    <mergeCell ref="ODH412:ODK412"/>
    <mergeCell ref="ODO412:ODR412"/>
    <mergeCell ref="ODV412:ODY412"/>
    <mergeCell ref="OEC412:OEF412"/>
    <mergeCell ref="OEJ412:OEM412"/>
    <mergeCell ref="OLC412:OLF412"/>
    <mergeCell ref="OLJ412:OLM412"/>
    <mergeCell ref="OLQ412:OLT412"/>
    <mergeCell ref="OLX412:OMA412"/>
    <mergeCell ref="OME412:OMH412"/>
    <mergeCell ref="OML412:OMO412"/>
    <mergeCell ref="OJM412:OJP412"/>
    <mergeCell ref="OJT412:OJW412"/>
    <mergeCell ref="OKA412:OKD412"/>
    <mergeCell ref="OKH412:OKK412"/>
    <mergeCell ref="OKO412:OKR412"/>
    <mergeCell ref="OKV412:OKY412"/>
    <mergeCell ref="OHW412:OHZ412"/>
    <mergeCell ref="OID412:OIG412"/>
    <mergeCell ref="OIK412:OIN412"/>
    <mergeCell ref="OIR412:OIU412"/>
    <mergeCell ref="OIY412:OJB412"/>
    <mergeCell ref="OJF412:OJI412"/>
    <mergeCell ref="OPY412:OQB412"/>
    <mergeCell ref="OQF412:OQI412"/>
    <mergeCell ref="OQM412:OQP412"/>
    <mergeCell ref="OQT412:OQW412"/>
    <mergeCell ref="ORA412:ORD412"/>
    <mergeCell ref="ORH412:ORK412"/>
    <mergeCell ref="OOI412:OOL412"/>
    <mergeCell ref="OOP412:OOS412"/>
    <mergeCell ref="OOW412:OOZ412"/>
    <mergeCell ref="OPD412:OPG412"/>
    <mergeCell ref="OPK412:OPN412"/>
    <mergeCell ref="OPR412:OPU412"/>
    <mergeCell ref="OMS412:OMV412"/>
    <mergeCell ref="OMZ412:ONC412"/>
    <mergeCell ref="ONG412:ONJ412"/>
    <mergeCell ref="ONN412:ONQ412"/>
    <mergeCell ref="ONU412:ONX412"/>
    <mergeCell ref="OOB412:OOE412"/>
    <mergeCell ref="OUU412:OUX412"/>
    <mergeCell ref="OVB412:OVE412"/>
    <mergeCell ref="OVI412:OVL412"/>
    <mergeCell ref="OVP412:OVS412"/>
    <mergeCell ref="OVW412:OVZ412"/>
    <mergeCell ref="OWD412:OWG412"/>
    <mergeCell ref="OTE412:OTH412"/>
    <mergeCell ref="OTL412:OTO412"/>
    <mergeCell ref="OTS412:OTV412"/>
    <mergeCell ref="OTZ412:OUC412"/>
    <mergeCell ref="OUG412:OUJ412"/>
    <mergeCell ref="OUN412:OUQ412"/>
    <mergeCell ref="ORO412:ORR412"/>
    <mergeCell ref="ORV412:ORY412"/>
    <mergeCell ref="OSC412:OSF412"/>
    <mergeCell ref="OSJ412:OSM412"/>
    <mergeCell ref="OSQ412:OST412"/>
    <mergeCell ref="OSX412:OTA412"/>
    <mergeCell ref="OZQ412:OZT412"/>
    <mergeCell ref="OZX412:PAA412"/>
    <mergeCell ref="PAE412:PAH412"/>
    <mergeCell ref="PAL412:PAO412"/>
    <mergeCell ref="PAS412:PAV412"/>
    <mergeCell ref="PAZ412:PBC412"/>
    <mergeCell ref="OYA412:OYD412"/>
    <mergeCell ref="OYH412:OYK412"/>
    <mergeCell ref="OYO412:OYR412"/>
    <mergeCell ref="OYV412:OYY412"/>
    <mergeCell ref="OZC412:OZF412"/>
    <mergeCell ref="OZJ412:OZM412"/>
    <mergeCell ref="OWK412:OWN412"/>
    <mergeCell ref="OWR412:OWU412"/>
    <mergeCell ref="OWY412:OXB412"/>
    <mergeCell ref="OXF412:OXI412"/>
    <mergeCell ref="OXM412:OXP412"/>
    <mergeCell ref="OXT412:OXW412"/>
    <mergeCell ref="PEM412:PEP412"/>
    <mergeCell ref="PET412:PEW412"/>
    <mergeCell ref="PFA412:PFD412"/>
    <mergeCell ref="PFH412:PFK412"/>
    <mergeCell ref="PFO412:PFR412"/>
    <mergeCell ref="PFV412:PFY412"/>
    <mergeCell ref="PCW412:PCZ412"/>
    <mergeCell ref="PDD412:PDG412"/>
    <mergeCell ref="PDK412:PDN412"/>
    <mergeCell ref="PDR412:PDU412"/>
    <mergeCell ref="PDY412:PEB412"/>
    <mergeCell ref="PEF412:PEI412"/>
    <mergeCell ref="PBG412:PBJ412"/>
    <mergeCell ref="PBN412:PBQ412"/>
    <mergeCell ref="PBU412:PBX412"/>
    <mergeCell ref="PCB412:PCE412"/>
    <mergeCell ref="PCI412:PCL412"/>
    <mergeCell ref="PCP412:PCS412"/>
    <mergeCell ref="PJI412:PJL412"/>
    <mergeCell ref="PJP412:PJS412"/>
    <mergeCell ref="PJW412:PJZ412"/>
    <mergeCell ref="PKD412:PKG412"/>
    <mergeCell ref="PKK412:PKN412"/>
    <mergeCell ref="PKR412:PKU412"/>
    <mergeCell ref="PHS412:PHV412"/>
    <mergeCell ref="PHZ412:PIC412"/>
    <mergeCell ref="PIG412:PIJ412"/>
    <mergeCell ref="PIN412:PIQ412"/>
    <mergeCell ref="PIU412:PIX412"/>
    <mergeCell ref="PJB412:PJE412"/>
    <mergeCell ref="PGC412:PGF412"/>
    <mergeCell ref="PGJ412:PGM412"/>
    <mergeCell ref="PGQ412:PGT412"/>
    <mergeCell ref="PGX412:PHA412"/>
    <mergeCell ref="PHE412:PHH412"/>
    <mergeCell ref="PHL412:PHO412"/>
    <mergeCell ref="POE412:POH412"/>
    <mergeCell ref="POL412:POO412"/>
    <mergeCell ref="POS412:POV412"/>
    <mergeCell ref="POZ412:PPC412"/>
    <mergeCell ref="PPG412:PPJ412"/>
    <mergeCell ref="PPN412:PPQ412"/>
    <mergeCell ref="PMO412:PMR412"/>
    <mergeCell ref="PMV412:PMY412"/>
    <mergeCell ref="PNC412:PNF412"/>
    <mergeCell ref="PNJ412:PNM412"/>
    <mergeCell ref="PNQ412:PNT412"/>
    <mergeCell ref="PNX412:POA412"/>
    <mergeCell ref="PKY412:PLB412"/>
    <mergeCell ref="PLF412:PLI412"/>
    <mergeCell ref="PLM412:PLP412"/>
    <mergeCell ref="PLT412:PLW412"/>
    <mergeCell ref="PMA412:PMD412"/>
    <mergeCell ref="PMH412:PMK412"/>
    <mergeCell ref="PTA412:PTD412"/>
    <mergeCell ref="PTH412:PTK412"/>
    <mergeCell ref="PTO412:PTR412"/>
    <mergeCell ref="PTV412:PTY412"/>
    <mergeCell ref="PUC412:PUF412"/>
    <mergeCell ref="PUJ412:PUM412"/>
    <mergeCell ref="PRK412:PRN412"/>
    <mergeCell ref="PRR412:PRU412"/>
    <mergeCell ref="PRY412:PSB412"/>
    <mergeCell ref="PSF412:PSI412"/>
    <mergeCell ref="PSM412:PSP412"/>
    <mergeCell ref="PST412:PSW412"/>
    <mergeCell ref="PPU412:PPX412"/>
    <mergeCell ref="PQB412:PQE412"/>
    <mergeCell ref="PQI412:PQL412"/>
    <mergeCell ref="PQP412:PQS412"/>
    <mergeCell ref="PQW412:PQZ412"/>
    <mergeCell ref="PRD412:PRG412"/>
    <mergeCell ref="PXW412:PXZ412"/>
    <mergeCell ref="PYD412:PYG412"/>
    <mergeCell ref="PYK412:PYN412"/>
    <mergeCell ref="PYR412:PYU412"/>
    <mergeCell ref="PYY412:PZB412"/>
    <mergeCell ref="PZF412:PZI412"/>
    <mergeCell ref="PWG412:PWJ412"/>
    <mergeCell ref="PWN412:PWQ412"/>
    <mergeCell ref="PWU412:PWX412"/>
    <mergeCell ref="PXB412:PXE412"/>
    <mergeCell ref="PXI412:PXL412"/>
    <mergeCell ref="PXP412:PXS412"/>
    <mergeCell ref="PUQ412:PUT412"/>
    <mergeCell ref="PUX412:PVA412"/>
    <mergeCell ref="PVE412:PVH412"/>
    <mergeCell ref="PVL412:PVO412"/>
    <mergeCell ref="PVS412:PVV412"/>
    <mergeCell ref="PVZ412:PWC412"/>
    <mergeCell ref="QCS412:QCV412"/>
    <mergeCell ref="QCZ412:QDC412"/>
    <mergeCell ref="QDG412:QDJ412"/>
    <mergeCell ref="QDN412:QDQ412"/>
    <mergeCell ref="QDU412:QDX412"/>
    <mergeCell ref="QEB412:QEE412"/>
    <mergeCell ref="QBC412:QBF412"/>
    <mergeCell ref="QBJ412:QBM412"/>
    <mergeCell ref="QBQ412:QBT412"/>
    <mergeCell ref="QBX412:QCA412"/>
    <mergeCell ref="QCE412:QCH412"/>
    <mergeCell ref="QCL412:QCO412"/>
    <mergeCell ref="PZM412:PZP412"/>
    <mergeCell ref="PZT412:PZW412"/>
    <mergeCell ref="QAA412:QAD412"/>
    <mergeCell ref="QAH412:QAK412"/>
    <mergeCell ref="QAO412:QAR412"/>
    <mergeCell ref="QAV412:QAY412"/>
    <mergeCell ref="QHO412:QHR412"/>
    <mergeCell ref="QHV412:QHY412"/>
    <mergeCell ref="QIC412:QIF412"/>
    <mergeCell ref="QIJ412:QIM412"/>
    <mergeCell ref="QIQ412:QIT412"/>
    <mergeCell ref="QIX412:QJA412"/>
    <mergeCell ref="QFY412:QGB412"/>
    <mergeCell ref="QGF412:QGI412"/>
    <mergeCell ref="QGM412:QGP412"/>
    <mergeCell ref="QGT412:QGW412"/>
    <mergeCell ref="QHA412:QHD412"/>
    <mergeCell ref="QHH412:QHK412"/>
    <mergeCell ref="QEI412:QEL412"/>
    <mergeCell ref="QEP412:QES412"/>
    <mergeCell ref="QEW412:QEZ412"/>
    <mergeCell ref="QFD412:QFG412"/>
    <mergeCell ref="QFK412:QFN412"/>
    <mergeCell ref="QFR412:QFU412"/>
    <mergeCell ref="QMK412:QMN412"/>
    <mergeCell ref="QMR412:QMU412"/>
    <mergeCell ref="QMY412:QNB412"/>
    <mergeCell ref="QNF412:QNI412"/>
    <mergeCell ref="QNM412:QNP412"/>
    <mergeCell ref="QNT412:QNW412"/>
    <mergeCell ref="QKU412:QKX412"/>
    <mergeCell ref="QLB412:QLE412"/>
    <mergeCell ref="QLI412:QLL412"/>
    <mergeCell ref="QLP412:QLS412"/>
    <mergeCell ref="QLW412:QLZ412"/>
    <mergeCell ref="QMD412:QMG412"/>
    <mergeCell ref="QJE412:QJH412"/>
    <mergeCell ref="QJL412:QJO412"/>
    <mergeCell ref="QJS412:QJV412"/>
    <mergeCell ref="QJZ412:QKC412"/>
    <mergeCell ref="QKG412:QKJ412"/>
    <mergeCell ref="QKN412:QKQ412"/>
    <mergeCell ref="QRG412:QRJ412"/>
    <mergeCell ref="QRN412:QRQ412"/>
    <mergeCell ref="QRU412:QRX412"/>
    <mergeCell ref="QSB412:QSE412"/>
    <mergeCell ref="QSI412:QSL412"/>
    <mergeCell ref="QSP412:QSS412"/>
    <mergeCell ref="QPQ412:QPT412"/>
    <mergeCell ref="QPX412:QQA412"/>
    <mergeCell ref="QQE412:QQH412"/>
    <mergeCell ref="QQL412:QQO412"/>
    <mergeCell ref="QQS412:QQV412"/>
    <mergeCell ref="QQZ412:QRC412"/>
    <mergeCell ref="QOA412:QOD412"/>
    <mergeCell ref="QOH412:QOK412"/>
    <mergeCell ref="QOO412:QOR412"/>
    <mergeCell ref="QOV412:QOY412"/>
    <mergeCell ref="QPC412:QPF412"/>
    <mergeCell ref="QPJ412:QPM412"/>
    <mergeCell ref="QWC412:QWF412"/>
    <mergeCell ref="QWJ412:QWM412"/>
    <mergeCell ref="QWQ412:QWT412"/>
    <mergeCell ref="QWX412:QXA412"/>
    <mergeCell ref="QXE412:QXH412"/>
    <mergeCell ref="QXL412:QXO412"/>
    <mergeCell ref="QUM412:QUP412"/>
    <mergeCell ref="QUT412:QUW412"/>
    <mergeCell ref="QVA412:QVD412"/>
    <mergeCell ref="QVH412:QVK412"/>
    <mergeCell ref="QVO412:QVR412"/>
    <mergeCell ref="QVV412:QVY412"/>
    <mergeCell ref="QSW412:QSZ412"/>
    <mergeCell ref="QTD412:QTG412"/>
    <mergeCell ref="QTK412:QTN412"/>
    <mergeCell ref="QTR412:QTU412"/>
    <mergeCell ref="QTY412:QUB412"/>
    <mergeCell ref="QUF412:QUI412"/>
    <mergeCell ref="RAY412:RBB412"/>
    <mergeCell ref="RBF412:RBI412"/>
    <mergeCell ref="RBM412:RBP412"/>
    <mergeCell ref="RBT412:RBW412"/>
    <mergeCell ref="RCA412:RCD412"/>
    <mergeCell ref="RCH412:RCK412"/>
    <mergeCell ref="QZI412:QZL412"/>
    <mergeCell ref="QZP412:QZS412"/>
    <mergeCell ref="QZW412:QZZ412"/>
    <mergeCell ref="RAD412:RAG412"/>
    <mergeCell ref="RAK412:RAN412"/>
    <mergeCell ref="RAR412:RAU412"/>
    <mergeCell ref="QXS412:QXV412"/>
    <mergeCell ref="QXZ412:QYC412"/>
    <mergeCell ref="QYG412:QYJ412"/>
    <mergeCell ref="QYN412:QYQ412"/>
    <mergeCell ref="QYU412:QYX412"/>
    <mergeCell ref="QZB412:QZE412"/>
    <mergeCell ref="RFU412:RFX412"/>
    <mergeCell ref="RGB412:RGE412"/>
    <mergeCell ref="RGI412:RGL412"/>
    <mergeCell ref="RGP412:RGS412"/>
    <mergeCell ref="RGW412:RGZ412"/>
    <mergeCell ref="RHD412:RHG412"/>
    <mergeCell ref="REE412:REH412"/>
    <mergeCell ref="REL412:REO412"/>
    <mergeCell ref="RES412:REV412"/>
    <mergeCell ref="REZ412:RFC412"/>
    <mergeCell ref="RFG412:RFJ412"/>
    <mergeCell ref="RFN412:RFQ412"/>
    <mergeCell ref="RCO412:RCR412"/>
    <mergeCell ref="RCV412:RCY412"/>
    <mergeCell ref="RDC412:RDF412"/>
    <mergeCell ref="RDJ412:RDM412"/>
    <mergeCell ref="RDQ412:RDT412"/>
    <mergeCell ref="RDX412:REA412"/>
    <mergeCell ref="RKQ412:RKT412"/>
    <mergeCell ref="RKX412:RLA412"/>
    <mergeCell ref="RLE412:RLH412"/>
    <mergeCell ref="RLL412:RLO412"/>
    <mergeCell ref="RLS412:RLV412"/>
    <mergeCell ref="RLZ412:RMC412"/>
    <mergeCell ref="RJA412:RJD412"/>
    <mergeCell ref="RJH412:RJK412"/>
    <mergeCell ref="RJO412:RJR412"/>
    <mergeCell ref="RJV412:RJY412"/>
    <mergeCell ref="RKC412:RKF412"/>
    <mergeCell ref="RKJ412:RKM412"/>
    <mergeCell ref="RHK412:RHN412"/>
    <mergeCell ref="RHR412:RHU412"/>
    <mergeCell ref="RHY412:RIB412"/>
    <mergeCell ref="RIF412:RII412"/>
    <mergeCell ref="RIM412:RIP412"/>
    <mergeCell ref="RIT412:RIW412"/>
    <mergeCell ref="RPM412:RPP412"/>
    <mergeCell ref="RPT412:RPW412"/>
    <mergeCell ref="RQA412:RQD412"/>
    <mergeCell ref="RQH412:RQK412"/>
    <mergeCell ref="RQO412:RQR412"/>
    <mergeCell ref="RQV412:RQY412"/>
    <mergeCell ref="RNW412:RNZ412"/>
    <mergeCell ref="ROD412:ROG412"/>
    <mergeCell ref="ROK412:RON412"/>
    <mergeCell ref="ROR412:ROU412"/>
    <mergeCell ref="ROY412:RPB412"/>
    <mergeCell ref="RPF412:RPI412"/>
    <mergeCell ref="RMG412:RMJ412"/>
    <mergeCell ref="RMN412:RMQ412"/>
    <mergeCell ref="RMU412:RMX412"/>
    <mergeCell ref="RNB412:RNE412"/>
    <mergeCell ref="RNI412:RNL412"/>
    <mergeCell ref="RNP412:RNS412"/>
    <mergeCell ref="RUI412:RUL412"/>
    <mergeCell ref="RUP412:RUS412"/>
    <mergeCell ref="RUW412:RUZ412"/>
    <mergeCell ref="RVD412:RVG412"/>
    <mergeCell ref="RVK412:RVN412"/>
    <mergeCell ref="RVR412:RVU412"/>
    <mergeCell ref="RSS412:RSV412"/>
    <mergeCell ref="RSZ412:RTC412"/>
    <mergeCell ref="RTG412:RTJ412"/>
    <mergeCell ref="RTN412:RTQ412"/>
    <mergeCell ref="RTU412:RTX412"/>
    <mergeCell ref="RUB412:RUE412"/>
    <mergeCell ref="RRC412:RRF412"/>
    <mergeCell ref="RRJ412:RRM412"/>
    <mergeCell ref="RRQ412:RRT412"/>
    <mergeCell ref="RRX412:RSA412"/>
    <mergeCell ref="RSE412:RSH412"/>
    <mergeCell ref="RSL412:RSO412"/>
    <mergeCell ref="RZE412:RZH412"/>
    <mergeCell ref="RZL412:RZO412"/>
    <mergeCell ref="RZS412:RZV412"/>
    <mergeCell ref="RZZ412:SAC412"/>
    <mergeCell ref="SAG412:SAJ412"/>
    <mergeCell ref="SAN412:SAQ412"/>
    <mergeCell ref="RXO412:RXR412"/>
    <mergeCell ref="RXV412:RXY412"/>
    <mergeCell ref="RYC412:RYF412"/>
    <mergeCell ref="RYJ412:RYM412"/>
    <mergeCell ref="RYQ412:RYT412"/>
    <mergeCell ref="RYX412:RZA412"/>
    <mergeCell ref="RVY412:RWB412"/>
    <mergeCell ref="RWF412:RWI412"/>
    <mergeCell ref="RWM412:RWP412"/>
    <mergeCell ref="RWT412:RWW412"/>
    <mergeCell ref="RXA412:RXD412"/>
    <mergeCell ref="RXH412:RXK412"/>
    <mergeCell ref="SEA412:SED412"/>
    <mergeCell ref="SEH412:SEK412"/>
    <mergeCell ref="SEO412:SER412"/>
    <mergeCell ref="SEV412:SEY412"/>
    <mergeCell ref="SFC412:SFF412"/>
    <mergeCell ref="SFJ412:SFM412"/>
    <mergeCell ref="SCK412:SCN412"/>
    <mergeCell ref="SCR412:SCU412"/>
    <mergeCell ref="SCY412:SDB412"/>
    <mergeCell ref="SDF412:SDI412"/>
    <mergeCell ref="SDM412:SDP412"/>
    <mergeCell ref="SDT412:SDW412"/>
    <mergeCell ref="SAU412:SAX412"/>
    <mergeCell ref="SBB412:SBE412"/>
    <mergeCell ref="SBI412:SBL412"/>
    <mergeCell ref="SBP412:SBS412"/>
    <mergeCell ref="SBW412:SBZ412"/>
    <mergeCell ref="SCD412:SCG412"/>
    <mergeCell ref="SIW412:SIZ412"/>
    <mergeCell ref="SJD412:SJG412"/>
    <mergeCell ref="SJK412:SJN412"/>
    <mergeCell ref="SJR412:SJU412"/>
    <mergeCell ref="SJY412:SKB412"/>
    <mergeCell ref="SKF412:SKI412"/>
    <mergeCell ref="SHG412:SHJ412"/>
    <mergeCell ref="SHN412:SHQ412"/>
    <mergeCell ref="SHU412:SHX412"/>
    <mergeCell ref="SIB412:SIE412"/>
    <mergeCell ref="SII412:SIL412"/>
    <mergeCell ref="SIP412:SIS412"/>
    <mergeCell ref="SFQ412:SFT412"/>
    <mergeCell ref="SFX412:SGA412"/>
    <mergeCell ref="SGE412:SGH412"/>
    <mergeCell ref="SGL412:SGO412"/>
    <mergeCell ref="SGS412:SGV412"/>
    <mergeCell ref="SGZ412:SHC412"/>
    <mergeCell ref="SNS412:SNV412"/>
    <mergeCell ref="SNZ412:SOC412"/>
    <mergeCell ref="SOG412:SOJ412"/>
    <mergeCell ref="SON412:SOQ412"/>
    <mergeCell ref="SOU412:SOX412"/>
    <mergeCell ref="SPB412:SPE412"/>
    <mergeCell ref="SMC412:SMF412"/>
    <mergeCell ref="SMJ412:SMM412"/>
    <mergeCell ref="SMQ412:SMT412"/>
    <mergeCell ref="SMX412:SNA412"/>
    <mergeCell ref="SNE412:SNH412"/>
    <mergeCell ref="SNL412:SNO412"/>
    <mergeCell ref="SKM412:SKP412"/>
    <mergeCell ref="SKT412:SKW412"/>
    <mergeCell ref="SLA412:SLD412"/>
    <mergeCell ref="SLH412:SLK412"/>
    <mergeCell ref="SLO412:SLR412"/>
    <mergeCell ref="SLV412:SLY412"/>
    <mergeCell ref="SSO412:SSR412"/>
    <mergeCell ref="SSV412:SSY412"/>
    <mergeCell ref="STC412:STF412"/>
    <mergeCell ref="STJ412:STM412"/>
    <mergeCell ref="STQ412:STT412"/>
    <mergeCell ref="STX412:SUA412"/>
    <mergeCell ref="SQY412:SRB412"/>
    <mergeCell ref="SRF412:SRI412"/>
    <mergeCell ref="SRM412:SRP412"/>
    <mergeCell ref="SRT412:SRW412"/>
    <mergeCell ref="SSA412:SSD412"/>
    <mergeCell ref="SSH412:SSK412"/>
    <mergeCell ref="SPI412:SPL412"/>
    <mergeCell ref="SPP412:SPS412"/>
    <mergeCell ref="SPW412:SPZ412"/>
    <mergeCell ref="SQD412:SQG412"/>
    <mergeCell ref="SQK412:SQN412"/>
    <mergeCell ref="SQR412:SQU412"/>
    <mergeCell ref="SXK412:SXN412"/>
    <mergeCell ref="SXR412:SXU412"/>
    <mergeCell ref="SXY412:SYB412"/>
    <mergeCell ref="SYF412:SYI412"/>
    <mergeCell ref="SYM412:SYP412"/>
    <mergeCell ref="SYT412:SYW412"/>
    <mergeCell ref="SVU412:SVX412"/>
    <mergeCell ref="SWB412:SWE412"/>
    <mergeCell ref="SWI412:SWL412"/>
    <mergeCell ref="SWP412:SWS412"/>
    <mergeCell ref="SWW412:SWZ412"/>
    <mergeCell ref="SXD412:SXG412"/>
    <mergeCell ref="SUE412:SUH412"/>
    <mergeCell ref="SUL412:SUO412"/>
    <mergeCell ref="SUS412:SUV412"/>
    <mergeCell ref="SUZ412:SVC412"/>
    <mergeCell ref="SVG412:SVJ412"/>
    <mergeCell ref="SVN412:SVQ412"/>
    <mergeCell ref="TCG412:TCJ412"/>
    <mergeCell ref="TCN412:TCQ412"/>
    <mergeCell ref="TCU412:TCX412"/>
    <mergeCell ref="TDB412:TDE412"/>
    <mergeCell ref="TDI412:TDL412"/>
    <mergeCell ref="TDP412:TDS412"/>
    <mergeCell ref="TAQ412:TAT412"/>
    <mergeCell ref="TAX412:TBA412"/>
    <mergeCell ref="TBE412:TBH412"/>
    <mergeCell ref="TBL412:TBO412"/>
    <mergeCell ref="TBS412:TBV412"/>
    <mergeCell ref="TBZ412:TCC412"/>
    <mergeCell ref="SZA412:SZD412"/>
    <mergeCell ref="SZH412:SZK412"/>
    <mergeCell ref="SZO412:SZR412"/>
    <mergeCell ref="SZV412:SZY412"/>
    <mergeCell ref="TAC412:TAF412"/>
    <mergeCell ref="TAJ412:TAM412"/>
    <mergeCell ref="THC412:THF412"/>
    <mergeCell ref="THJ412:THM412"/>
    <mergeCell ref="THQ412:THT412"/>
    <mergeCell ref="THX412:TIA412"/>
    <mergeCell ref="TIE412:TIH412"/>
    <mergeCell ref="TIL412:TIO412"/>
    <mergeCell ref="TFM412:TFP412"/>
    <mergeCell ref="TFT412:TFW412"/>
    <mergeCell ref="TGA412:TGD412"/>
    <mergeCell ref="TGH412:TGK412"/>
    <mergeCell ref="TGO412:TGR412"/>
    <mergeCell ref="TGV412:TGY412"/>
    <mergeCell ref="TDW412:TDZ412"/>
    <mergeCell ref="TED412:TEG412"/>
    <mergeCell ref="TEK412:TEN412"/>
    <mergeCell ref="TER412:TEU412"/>
    <mergeCell ref="TEY412:TFB412"/>
    <mergeCell ref="TFF412:TFI412"/>
    <mergeCell ref="TLY412:TMB412"/>
    <mergeCell ref="TMF412:TMI412"/>
    <mergeCell ref="TMM412:TMP412"/>
    <mergeCell ref="TMT412:TMW412"/>
    <mergeCell ref="TNA412:TND412"/>
    <mergeCell ref="TNH412:TNK412"/>
    <mergeCell ref="TKI412:TKL412"/>
    <mergeCell ref="TKP412:TKS412"/>
    <mergeCell ref="TKW412:TKZ412"/>
    <mergeCell ref="TLD412:TLG412"/>
    <mergeCell ref="TLK412:TLN412"/>
    <mergeCell ref="TLR412:TLU412"/>
    <mergeCell ref="TIS412:TIV412"/>
    <mergeCell ref="TIZ412:TJC412"/>
    <mergeCell ref="TJG412:TJJ412"/>
    <mergeCell ref="TJN412:TJQ412"/>
    <mergeCell ref="TJU412:TJX412"/>
    <mergeCell ref="TKB412:TKE412"/>
    <mergeCell ref="TQU412:TQX412"/>
    <mergeCell ref="TRB412:TRE412"/>
    <mergeCell ref="TRI412:TRL412"/>
    <mergeCell ref="TRP412:TRS412"/>
    <mergeCell ref="TRW412:TRZ412"/>
    <mergeCell ref="TSD412:TSG412"/>
    <mergeCell ref="TPE412:TPH412"/>
    <mergeCell ref="TPL412:TPO412"/>
    <mergeCell ref="TPS412:TPV412"/>
    <mergeCell ref="TPZ412:TQC412"/>
    <mergeCell ref="TQG412:TQJ412"/>
    <mergeCell ref="TQN412:TQQ412"/>
    <mergeCell ref="TNO412:TNR412"/>
    <mergeCell ref="TNV412:TNY412"/>
    <mergeCell ref="TOC412:TOF412"/>
    <mergeCell ref="TOJ412:TOM412"/>
    <mergeCell ref="TOQ412:TOT412"/>
    <mergeCell ref="TOX412:TPA412"/>
    <mergeCell ref="TVQ412:TVT412"/>
    <mergeCell ref="TVX412:TWA412"/>
    <mergeCell ref="TWE412:TWH412"/>
    <mergeCell ref="TWL412:TWO412"/>
    <mergeCell ref="TWS412:TWV412"/>
    <mergeCell ref="TWZ412:TXC412"/>
    <mergeCell ref="TUA412:TUD412"/>
    <mergeCell ref="TUH412:TUK412"/>
    <mergeCell ref="TUO412:TUR412"/>
    <mergeCell ref="TUV412:TUY412"/>
    <mergeCell ref="TVC412:TVF412"/>
    <mergeCell ref="TVJ412:TVM412"/>
    <mergeCell ref="TSK412:TSN412"/>
    <mergeCell ref="TSR412:TSU412"/>
    <mergeCell ref="TSY412:TTB412"/>
    <mergeCell ref="TTF412:TTI412"/>
    <mergeCell ref="TTM412:TTP412"/>
    <mergeCell ref="TTT412:TTW412"/>
    <mergeCell ref="UAM412:UAP412"/>
    <mergeCell ref="UAT412:UAW412"/>
    <mergeCell ref="UBA412:UBD412"/>
    <mergeCell ref="UBH412:UBK412"/>
    <mergeCell ref="UBO412:UBR412"/>
    <mergeCell ref="UBV412:UBY412"/>
    <mergeCell ref="TYW412:TYZ412"/>
    <mergeCell ref="TZD412:TZG412"/>
    <mergeCell ref="TZK412:TZN412"/>
    <mergeCell ref="TZR412:TZU412"/>
    <mergeCell ref="TZY412:UAB412"/>
    <mergeCell ref="UAF412:UAI412"/>
    <mergeCell ref="TXG412:TXJ412"/>
    <mergeCell ref="TXN412:TXQ412"/>
    <mergeCell ref="TXU412:TXX412"/>
    <mergeCell ref="TYB412:TYE412"/>
    <mergeCell ref="TYI412:TYL412"/>
    <mergeCell ref="TYP412:TYS412"/>
    <mergeCell ref="UFI412:UFL412"/>
    <mergeCell ref="UFP412:UFS412"/>
    <mergeCell ref="UFW412:UFZ412"/>
    <mergeCell ref="UGD412:UGG412"/>
    <mergeCell ref="UGK412:UGN412"/>
    <mergeCell ref="UGR412:UGU412"/>
    <mergeCell ref="UDS412:UDV412"/>
    <mergeCell ref="UDZ412:UEC412"/>
    <mergeCell ref="UEG412:UEJ412"/>
    <mergeCell ref="UEN412:UEQ412"/>
    <mergeCell ref="UEU412:UEX412"/>
    <mergeCell ref="UFB412:UFE412"/>
    <mergeCell ref="UCC412:UCF412"/>
    <mergeCell ref="UCJ412:UCM412"/>
    <mergeCell ref="UCQ412:UCT412"/>
    <mergeCell ref="UCX412:UDA412"/>
    <mergeCell ref="UDE412:UDH412"/>
    <mergeCell ref="UDL412:UDO412"/>
    <mergeCell ref="UKE412:UKH412"/>
    <mergeCell ref="UKL412:UKO412"/>
    <mergeCell ref="UKS412:UKV412"/>
    <mergeCell ref="UKZ412:ULC412"/>
    <mergeCell ref="ULG412:ULJ412"/>
    <mergeCell ref="ULN412:ULQ412"/>
    <mergeCell ref="UIO412:UIR412"/>
    <mergeCell ref="UIV412:UIY412"/>
    <mergeCell ref="UJC412:UJF412"/>
    <mergeCell ref="UJJ412:UJM412"/>
    <mergeCell ref="UJQ412:UJT412"/>
    <mergeCell ref="UJX412:UKA412"/>
    <mergeCell ref="UGY412:UHB412"/>
    <mergeCell ref="UHF412:UHI412"/>
    <mergeCell ref="UHM412:UHP412"/>
    <mergeCell ref="UHT412:UHW412"/>
    <mergeCell ref="UIA412:UID412"/>
    <mergeCell ref="UIH412:UIK412"/>
    <mergeCell ref="UPA412:UPD412"/>
    <mergeCell ref="UPH412:UPK412"/>
    <mergeCell ref="UPO412:UPR412"/>
    <mergeCell ref="UPV412:UPY412"/>
    <mergeCell ref="UQC412:UQF412"/>
    <mergeCell ref="UQJ412:UQM412"/>
    <mergeCell ref="UNK412:UNN412"/>
    <mergeCell ref="UNR412:UNU412"/>
    <mergeCell ref="UNY412:UOB412"/>
    <mergeCell ref="UOF412:UOI412"/>
    <mergeCell ref="UOM412:UOP412"/>
    <mergeCell ref="UOT412:UOW412"/>
    <mergeCell ref="ULU412:ULX412"/>
    <mergeCell ref="UMB412:UME412"/>
    <mergeCell ref="UMI412:UML412"/>
    <mergeCell ref="UMP412:UMS412"/>
    <mergeCell ref="UMW412:UMZ412"/>
    <mergeCell ref="UND412:UNG412"/>
    <mergeCell ref="UTW412:UTZ412"/>
    <mergeCell ref="UUD412:UUG412"/>
    <mergeCell ref="UUK412:UUN412"/>
    <mergeCell ref="UUR412:UUU412"/>
    <mergeCell ref="UUY412:UVB412"/>
    <mergeCell ref="UVF412:UVI412"/>
    <mergeCell ref="USG412:USJ412"/>
    <mergeCell ref="USN412:USQ412"/>
    <mergeCell ref="USU412:USX412"/>
    <mergeCell ref="UTB412:UTE412"/>
    <mergeCell ref="UTI412:UTL412"/>
    <mergeCell ref="UTP412:UTS412"/>
    <mergeCell ref="UQQ412:UQT412"/>
    <mergeCell ref="UQX412:URA412"/>
    <mergeCell ref="URE412:URH412"/>
    <mergeCell ref="URL412:URO412"/>
    <mergeCell ref="URS412:URV412"/>
    <mergeCell ref="URZ412:USC412"/>
    <mergeCell ref="UYS412:UYV412"/>
    <mergeCell ref="UYZ412:UZC412"/>
    <mergeCell ref="UZG412:UZJ412"/>
    <mergeCell ref="UZN412:UZQ412"/>
    <mergeCell ref="UZU412:UZX412"/>
    <mergeCell ref="VAB412:VAE412"/>
    <mergeCell ref="UXC412:UXF412"/>
    <mergeCell ref="UXJ412:UXM412"/>
    <mergeCell ref="UXQ412:UXT412"/>
    <mergeCell ref="UXX412:UYA412"/>
    <mergeCell ref="UYE412:UYH412"/>
    <mergeCell ref="UYL412:UYO412"/>
    <mergeCell ref="UVM412:UVP412"/>
    <mergeCell ref="UVT412:UVW412"/>
    <mergeCell ref="UWA412:UWD412"/>
    <mergeCell ref="UWH412:UWK412"/>
    <mergeCell ref="UWO412:UWR412"/>
    <mergeCell ref="UWV412:UWY412"/>
    <mergeCell ref="VDO412:VDR412"/>
    <mergeCell ref="VDV412:VDY412"/>
    <mergeCell ref="VEC412:VEF412"/>
    <mergeCell ref="VEJ412:VEM412"/>
    <mergeCell ref="VEQ412:VET412"/>
    <mergeCell ref="VEX412:VFA412"/>
    <mergeCell ref="VBY412:VCB412"/>
    <mergeCell ref="VCF412:VCI412"/>
    <mergeCell ref="VCM412:VCP412"/>
    <mergeCell ref="VCT412:VCW412"/>
    <mergeCell ref="VDA412:VDD412"/>
    <mergeCell ref="VDH412:VDK412"/>
    <mergeCell ref="VAI412:VAL412"/>
    <mergeCell ref="VAP412:VAS412"/>
    <mergeCell ref="VAW412:VAZ412"/>
    <mergeCell ref="VBD412:VBG412"/>
    <mergeCell ref="VBK412:VBN412"/>
    <mergeCell ref="VBR412:VBU412"/>
    <mergeCell ref="VIK412:VIN412"/>
    <mergeCell ref="VIR412:VIU412"/>
    <mergeCell ref="VIY412:VJB412"/>
    <mergeCell ref="VJF412:VJI412"/>
    <mergeCell ref="VJM412:VJP412"/>
    <mergeCell ref="VJT412:VJW412"/>
    <mergeCell ref="VGU412:VGX412"/>
    <mergeCell ref="VHB412:VHE412"/>
    <mergeCell ref="VHI412:VHL412"/>
    <mergeCell ref="VHP412:VHS412"/>
    <mergeCell ref="VHW412:VHZ412"/>
    <mergeCell ref="VID412:VIG412"/>
    <mergeCell ref="VFE412:VFH412"/>
    <mergeCell ref="VFL412:VFO412"/>
    <mergeCell ref="VFS412:VFV412"/>
    <mergeCell ref="VFZ412:VGC412"/>
    <mergeCell ref="VGG412:VGJ412"/>
    <mergeCell ref="VGN412:VGQ412"/>
    <mergeCell ref="VNG412:VNJ412"/>
    <mergeCell ref="VNN412:VNQ412"/>
    <mergeCell ref="VNU412:VNX412"/>
    <mergeCell ref="VOB412:VOE412"/>
    <mergeCell ref="VOI412:VOL412"/>
    <mergeCell ref="VOP412:VOS412"/>
    <mergeCell ref="VLQ412:VLT412"/>
    <mergeCell ref="VLX412:VMA412"/>
    <mergeCell ref="VME412:VMH412"/>
    <mergeCell ref="VML412:VMO412"/>
    <mergeCell ref="VMS412:VMV412"/>
    <mergeCell ref="VMZ412:VNC412"/>
    <mergeCell ref="VKA412:VKD412"/>
    <mergeCell ref="VKH412:VKK412"/>
    <mergeCell ref="VKO412:VKR412"/>
    <mergeCell ref="VKV412:VKY412"/>
    <mergeCell ref="VLC412:VLF412"/>
    <mergeCell ref="VLJ412:VLM412"/>
    <mergeCell ref="VSC412:VSF412"/>
    <mergeCell ref="VSJ412:VSM412"/>
    <mergeCell ref="VSQ412:VST412"/>
    <mergeCell ref="VSX412:VTA412"/>
    <mergeCell ref="VTE412:VTH412"/>
    <mergeCell ref="VTL412:VTO412"/>
    <mergeCell ref="VQM412:VQP412"/>
    <mergeCell ref="VQT412:VQW412"/>
    <mergeCell ref="VRA412:VRD412"/>
    <mergeCell ref="VRH412:VRK412"/>
    <mergeCell ref="VRO412:VRR412"/>
    <mergeCell ref="VRV412:VRY412"/>
    <mergeCell ref="VOW412:VOZ412"/>
    <mergeCell ref="VPD412:VPG412"/>
    <mergeCell ref="VPK412:VPN412"/>
    <mergeCell ref="VPR412:VPU412"/>
    <mergeCell ref="VPY412:VQB412"/>
    <mergeCell ref="VQF412:VQI412"/>
    <mergeCell ref="VWY412:VXB412"/>
    <mergeCell ref="VXF412:VXI412"/>
    <mergeCell ref="VXM412:VXP412"/>
    <mergeCell ref="VXT412:VXW412"/>
    <mergeCell ref="VYA412:VYD412"/>
    <mergeCell ref="VYH412:VYK412"/>
    <mergeCell ref="VVI412:VVL412"/>
    <mergeCell ref="VVP412:VVS412"/>
    <mergeCell ref="VVW412:VVZ412"/>
    <mergeCell ref="VWD412:VWG412"/>
    <mergeCell ref="VWK412:VWN412"/>
    <mergeCell ref="VWR412:VWU412"/>
    <mergeCell ref="VTS412:VTV412"/>
    <mergeCell ref="VTZ412:VUC412"/>
    <mergeCell ref="VUG412:VUJ412"/>
    <mergeCell ref="VUN412:VUQ412"/>
    <mergeCell ref="VUU412:VUX412"/>
    <mergeCell ref="VVB412:VVE412"/>
    <mergeCell ref="WBU412:WBX412"/>
    <mergeCell ref="WCB412:WCE412"/>
    <mergeCell ref="WCI412:WCL412"/>
    <mergeCell ref="WCP412:WCS412"/>
    <mergeCell ref="WCW412:WCZ412"/>
    <mergeCell ref="WDD412:WDG412"/>
    <mergeCell ref="WAE412:WAH412"/>
    <mergeCell ref="WAL412:WAO412"/>
    <mergeCell ref="WAS412:WAV412"/>
    <mergeCell ref="WAZ412:WBC412"/>
    <mergeCell ref="WBG412:WBJ412"/>
    <mergeCell ref="WBN412:WBQ412"/>
    <mergeCell ref="VYO412:VYR412"/>
    <mergeCell ref="VYV412:VYY412"/>
    <mergeCell ref="VZC412:VZF412"/>
    <mergeCell ref="VZJ412:VZM412"/>
    <mergeCell ref="VZQ412:VZT412"/>
    <mergeCell ref="VZX412:WAA412"/>
    <mergeCell ref="WGQ412:WGT412"/>
    <mergeCell ref="WGX412:WHA412"/>
    <mergeCell ref="WHE412:WHH412"/>
    <mergeCell ref="WHL412:WHO412"/>
    <mergeCell ref="WHS412:WHV412"/>
    <mergeCell ref="WHZ412:WIC412"/>
    <mergeCell ref="WFA412:WFD412"/>
    <mergeCell ref="WFH412:WFK412"/>
    <mergeCell ref="WFO412:WFR412"/>
    <mergeCell ref="WFV412:WFY412"/>
    <mergeCell ref="WGC412:WGF412"/>
    <mergeCell ref="WGJ412:WGM412"/>
    <mergeCell ref="WDK412:WDN412"/>
    <mergeCell ref="WDR412:WDU412"/>
    <mergeCell ref="WDY412:WEB412"/>
    <mergeCell ref="WEF412:WEI412"/>
    <mergeCell ref="WEM412:WEP412"/>
    <mergeCell ref="WET412:WEW412"/>
    <mergeCell ref="WLM412:WLP412"/>
    <mergeCell ref="WLT412:WLW412"/>
    <mergeCell ref="WMA412:WMD412"/>
    <mergeCell ref="WMH412:WMK412"/>
    <mergeCell ref="WMO412:WMR412"/>
    <mergeCell ref="WMV412:WMY412"/>
    <mergeCell ref="WJW412:WJZ412"/>
    <mergeCell ref="WKD412:WKG412"/>
    <mergeCell ref="WKK412:WKN412"/>
    <mergeCell ref="WKR412:WKU412"/>
    <mergeCell ref="WKY412:WLB412"/>
    <mergeCell ref="WLF412:WLI412"/>
    <mergeCell ref="WIG412:WIJ412"/>
    <mergeCell ref="WIN412:WIQ412"/>
    <mergeCell ref="WIU412:WIX412"/>
    <mergeCell ref="WJB412:WJE412"/>
    <mergeCell ref="WJI412:WJL412"/>
    <mergeCell ref="WJP412:WJS412"/>
    <mergeCell ref="WQI412:WQL412"/>
    <mergeCell ref="WQP412:WQS412"/>
    <mergeCell ref="WQW412:WQZ412"/>
    <mergeCell ref="WRD412:WRG412"/>
    <mergeCell ref="WRK412:WRN412"/>
    <mergeCell ref="WRR412:WRU412"/>
    <mergeCell ref="WOS412:WOV412"/>
    <mergeCell ref="WOZ412:WPC412"/>
    <mergeCell ref="WPG412:WPJ412"/>
    <mergeCell ref="WPN412:WPQ412"/>
    <mergeCell ref="WPU412:WPX412"/>
    <mergeCell ref="WQB412:WQE412"/>
    <mergeCell ref="WNC412:WNF412"/>
    <mergeCell ref="WNJ412:WNM412"/>
    <mergeCell ref="WNQ412:WNT412"/>
    <mergeCell ref="WNX412:WOA412"/>
    <mergeCell ref="WOE412:WOH412"/>
    <mergeCell ref="WOL412:WOO412"/>
    <mergeCell ref="WVE412:WVH412"/>
    <mergeCell ref="WVL412:WVO412"/>
    <mergeCell ref="WVS412:WVV412"/>
    <mergeCell ref="WVZ412:WWC412"/>
    <mergeCell ref="WWG412:WWJ412"/>
    <mergeCell ref="WWN412:WWQ412"/>
    <mergeCell ref="WTO412:WTR412"/>
    <mergeCell ref="WTV412:WTY412"/>
    <mergeCell ref="WUC412:WUF412"/>
    <mergeCell ref="WUJ412:WUM412"/>
    <mergeCell ref="WUQ412:WUT412"/>
    <mergeCell ref="WUX412:WVA412"/>
    <mergeCell ref="WRY412:WSB412"/>
    <mergeCell ref="WSF412:WSI412"/>
    <mergeCell ref="WSM412:WSP412"/>
    <mergeCell ref="WST412:WSW412"/>
    <mergeCell ref="WTA412:WTD412"/>
    <mergeCell ref="WTH412:WTK412"/>
    <mergeCell ref="XAH412:XAK412"/>
    <mergeCell ref="XAO412:XAR412"/>
    <mergeCell ref="XAV412:XAY412"/>
    <mergeCell ref="XBC412:XBF412"/>
    <mergeCell ref="XBJ412:XBM412"/>
    <mergeCell ref="WYK412:WYN412"/>
    <mergeCell ref="WYR412:WYU412"/>
    <mergeCell ref="WYY412:WZB412"/>
    <mergeCell ref="WZF412:WZI412"/>
    <mergeCell ref="WZM412:WZP412"/>
    <mergeCell ref="WZT412:WZW412"/>
    <mergeCell ref="WWU412:WWX412"/>
    <mergeCell ref="WXB412:WXE412"/>
    <mergeCell ref="WXI412:WXL412"/>
    <mergeCell ref="WXP412:WXS412"/>
    <mergeCell ref="WXW412:WXZ412"/>
    <mergeCell ref="WYD412:WYG412"/>
    <mergeCell ref="A488:F488"/>
    <mergeCell ref="A489:F489"/>
    <mergeCell ref="A9:A11"/>
    <mergeCell ref="B9:B11"/>
    <mergeCell ref="C9:C11"/>
    <mergeCell ref="D9:D11"/>
    <mergeCell ref="E9:E11"/>
    <mergeCell ref="F9:F11"/>
    <mergeCell ref="G9:G11"/>
    <mergeCell ref="A1:G1"/>
    <mergeCell ref="A3:G3"/>
    <mergeCell ref="A5:G5"/>
    <mergeCell ref="A6:G6"/>
    <mergeCell ref="A7:G7"/>
    <mergeCell ref="XEW412:XEX412"/>
    <mergeCell ref="C452:G452"/>
    <mergeCell ref="C472:G472"/>
    <mergeCell ref="C479:G479"/>
    <mergeCell ref="A412:F412"/>
    <mergeCell ref="XDG412:XDJ412"/>
    <mergeCell ref="XDN412:XDQ412"/>
    <mergeCell ref="XDU412:XDX412"/>
    <mergeCell ref="XEB412:XEE412"/>
    <mergeCell ref="XEI412:XEL412"/>
    <mergeCell ref="XEP412:XES412"/>
    <mergeCell ref="XBQ412:XBT412"/>
    <mergeCell ref="XBX412:XCA412"/>
    <mergeCell ref="XCE412:XCH412"/>
    <mergeCell ref="XCL412:XCO412"/>
    <mergeCell ref="XCS412:XCV412"/>
    <mergeCell ref="XCZ412:XDC412"/>
    <mergeCell ref="XAA412:XAD412"/>
  </mergeCells>
  <printOptions horizontalCentered="1"/>
  <pageMargins left="0.75" right="0.5" top="0.75" bottom="0.75" header="0.3" footer="0.3"/>
  <pageSetup paperSize="9" scale="90" orientation="portrait" r:id="rId1"/>
  <headerFooter alignWithMargins="0">
    <oddHeader>&amp;RVTI, Karachi Civil Works 
Page-&amp;P of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3"/>
  <sheetViews>
    <sheetView view="pageBreakPreview" zoomScale="89" zoomScaleNormal="100" zoomScaleSheetLayoutView="89" workbookViewId="0">
      <selection activeCell="F449" sqref="F449:G490"/>
    </sheetView>
  </sheetViews>
  <sheetFormatPr defaultColWidth="9.1796875" defaultRowHeight="12.5"/>
  <cols>
    <col min="1" max="1" width="9.26953125" style="370" bestFit="1" customWidth="1"/>
    <col min="2" max="2" width="10" style="169" customWidth="1"/>
    <col min="3" max="3" width="39.54296875" style="157" customWidth="1"/>
    <col min="4" max="4" width="7.81640625" style="157" bestFit="1" customWidth="1"/>
    <col min="5" max="5" width="7.54296875" style="136" customWidth="1"/>
    <col min="6" max="6" width="10.453125" style="136" bestFit="1" customWidth="1"/>
    <col min="7" max="7" width="14.453125" style="165" bestFit="1" customWidth="1"/>
    <col min="8" max="8" width="16.7265625" style="152" customWidth="1"/>
    <col min="9" max="9" width="24.7265625" style="152" customWidth="1"/>
    <col min="10" max="10" width="15.26953125" style="153" bestFit="1" customWidth="1"/>
    <col min="11" max="11" width="17" style="74" customWidth="1"/>
    <col min="12" max="12" width="11.54296875" style="74" bestFit="1" customWidth="1"/>
    <col min="13" max="13" width="43" style="74" customWidth="1"/>
    <col min="14" max="14" width="15" style="74" bestFit="1" customWidth="1"/>
    <col min="15" max="15" width="14" style="74" bestFit="1" customWidth="1"/>
    <col min="16" max="16384" width="9.1796875" style="74"/>
  </cols>
  <sheetData>
    <row r="1" spans="1:13" ht="22.15" customHeight="1">
      <c r="A1" s="789" t="s">
        <v>342</v>
      </c>
      <c r="B1" s="789"/>
      <c r="C1" s="789"/>
      <c r="D1" s="789"/>
      <c r="E1" s="789"/>
      <c r="F1" s="789"/>
      <c r="G1" s="789"/>
      <c r="H1" s="122"/>
      <c r="I1" s="122"/>
      <c r="J1" s="122"/>
      <c r="K1" s="123"/>
      <c r="M1" s="119"/>
    </row>
    <row r="2" spans="1:13" s="126" customFormat="1" ht="14">
      <c r="A2" s="351"/>
      <c r="B2" s="124"/>
      <c r="C2" s="124"/>
      <c r="D2" s="124"/>
      <c r="E2" s="124"/>
      <c r="F2" s="124"/>
      <c r="G2" s="222"/>
      <c r="H2" s="117"/>
      <c r="I2" s="125"/>
      <c r="J2" s="125"/>
      <c r="K2" s="123"/>
      <c r="M2" s="119"/>
    </row>
    <row r="3" spans="1:13" s="390" customFormat="1" ht="18.649999999999999" customHeight="1">
      <c r="A3" s="790" t="s">
        <v>529</v>
      </c>
      <c r="B3" s="791"/>
      <c r="C3" s="791"/>
      <c r="D3" s="791"/>
      <c r="E3" s="791"/>
      <c r="F3" s="791"/>
      <c r="G3" s="791"/>
      <c r="H3" s="388"/>
      <c r="I3" s="388"/>
      <c r="J3" s="388"/>
      <c r="K3" s="389"/>
      <c r="M3" s="391"/>
    </row>
    <row r="4" spans="1:13" ht="14">
      <c r="A4" s="351"/>
      <c r="B4" s="124"/>
      <c r="C4" s="124"/>
      <c r="D4" s="124"/>
      <c r="E4" s="127"/>
      <c r="F4" s="128"/>
      <c r="G4" s="223"/>
      <c r="H4" s="117"/>
      <c r="I4" s="117"/>
      <c r="J4" s="117"/>
      <c r="K4" s="123"/>
      <c r="M4" s="119"/>
    </row>
    <row r="5" spans="1:13" ht="14">
      <c r="A5" s="792" t="s">
        <v>343</v>
      </c>
      <c r="B5" s="792"/>
      <c r="C5" s="792"/>
      <c r="D5" s="792"/>
      <c r="E5" s="792"/>
      <c r="F5" s="792"/>
      <c r="G5" s="792"/>
      <c r="H5" s="117"/>
      <c r="I5" s="117"/>
      <c r="J5" s="117"/>
      <c r="K5" s="123"/>
      <c r="M5" s="119"/>
    </row>
    <row r="6" spans="1:13" ht="13">
      <c r="A6" s="793"/>
      <c r="B6" s="793"/>
      <c r="C6" s="793"/>
      <c r="D6" s="793"/>
      <c r="E6" s="793"/>
      <c r="F6" s="793"/>
      <c r="G6" s="793"/>
      <c r="H6" s="117"/>
      <c r="I6" s="117"/>
      <c r="J6" s="117"/>
      <c r="K6" s="123"/>
      <c r="M6" s="119"/>
    </row>
    <row r="7" spans="1:13" ht="14">
      <c r="A7" s="794" t="s">
        <v>344</v>
      </c>
      <c r="B7" s="794"/>
      <c r="C7" s="794"/>
      <c r="D7" s="794"/>
      <c r="E7" s="794"/>
      <c r="F7" s="794"/>
      <c r="G7" s="794"/>
      <c r="H7" s="117"/>
      <c r="I7" s="117"/>
      <c r="J7" s="117"/>
      <c r="K7" s="123"/>
      <c r="M7" s="119"/>
    </row>
    <row r="8" spans="1:13" ht="14">
      <c r="A8" s="802"/>
      <c r="B8" s="802"/>
      <c r="C8" s="802"/>
      <c r="D8" s="802"/>
      <c r="E8" s="802"/>
      <c r="F8" s="802"/>
      <c r="G8" s="802"/>
      <c r="H8" s="120"/>
      <c r="I8" s="120"/>
      <c r="J8" s="120"/>
      <c r="K8" s="123"/>
    </row>
    <row r="9" spans="1:13">
      <c r="A9" s="781" t="s">
        <v>451</v>
      </c>
      <c r="B9" s="784" t="s">
        <v>347</v>
      </c>
      <c r="C9" s="785" t="s">
        <v>76</v>
      </c>
      <c r="D9" s="785" t="s">
        <v>8</v>
      </c>
      <c r="E9" s="786" t="s">
        <v>7</v>
      </c>
      <c r="F9" s="787" t="s">
        <v>229</v>
      </c>
      <c r="G9" s="787" t="s">
        <v>228</v>
      </c>
      <c r="H9" s="117"/>
      <c r="I9" s="117"/>
      <c r="J9" s="117"/>
      <c r="K9" s="123"/>
      <c r="M9" s="119"/>
    </row>
    <row r="10" spans="1:13">
      <c r="A10" s="782"/>
      <c r="B10" s="784"/>
      <c r="C10" s="785"/>
      <c r="D10" s="785"/>
      <c r="E10" s="786"/>
      <c r="F10" s="787"/>
      <c r="G10" s="787"/>
      <c r="H10" s="118"/>
      <c r="I10" s="118"/>
      <c r="J10" s="118"/>
      <c r="K10" s="123"/>
    </row>
    <row r="11" spans="1:13" s="129" customFormat="1" ht="19.899999999999999" customHeight="1">
      <c r="A11" s="783"/>
      <c r="B11" s="784"/>
      <c r="C11" s="785"/>
      <c r="D11" s="785"/>
      <c r="E11" s="786"/>
      <c r="F11" s="787"/>
      <c r="G11" s="787"/>
      <c r="H11" s="120"/>
      <c r="I11" s="120"/>
      <c r="J11" s="120"/>
      <c r="K11" s="123"/>
    </row>
    <row r="12" spans="1:13" s="129" customFormat="1" ht="13">
      <c r="A12" s="352" t="s">
        <v>77</v>
      </c>
      <c r="B12" s="130" t="s">
        <v>78</v>
      </c>
      <c r="C12" s="131" t="s">
        <v>79</v>
      </c>
      <c r="D12" s="181" t="s">
        <v>80</v>
      </c>
      <c r="E12" s="132" t="s">
        <v>81</v>
      </c>
      <c r="F12" s="133" t="s">
        <v>82</v>
      </c>
      <c r="G12" s="133" t="s">
        <v>83</v>
      </c>
      <c r="H12" s="120"/>
      <c r="I12" s="120"/>
      <c r="J12" s="120"/>
      <c r="K12" s="123"/>
    </row>
    <row r="13" spans="1:13">
      <c r="A13" s="353"/>
      <c r="B13" s="292"/>
      <c r="C13" s="293"/>
      <c r="D13" s="294"/>
      <c r="E13" s="295"/>
      <c r="F13" s="296"/>
      <c r="G13" s="297"/>
      <c r="H13" s="120"/>
      <c r="I13" s="120"/>
      <c r="J13" s="120"/>
      <c r="K13" s="123"/>
    </row>
    <row r="14" spans="1:13" s="126" customFormat="1" ht="13">
      <c r="A14" s="353"/>
      <c r="B14" s="292"/>
      <c r="C14" s="298" t="s">
        <v>350</v>
      </c>
      <c r="D14" s="294"/>
      <c r="E14" s="295"/>
      <c r="F14" s="296"/>
      <c r="G14" s="297"/>
      <c r="H14" s="118"/>
      <c r="I14" s="118"/>
      <c r="J14" s="118"/>
      <c r="K14" s="123"/>
    </row>
    <row r="15" spans="1:13" ht="13">
      <c r="A15" s="353"/>
      <c r="B15" s="292"/>
      <c r="C15" s="299" t="s">
        <v>351</v>
      </c>
      <c r="D15" s="294"/>
      <c r="E15" s="295"/>
      <c r="F15" s="296"/>
      <c r="G15" s="297"/>
      <c r="H15" s="118"/>
      <c r="I15" s="118"/>
      <c r="J15" s="118"/>
      <c r="K15" s="123"/>
    </row>
    <row r="16" spans="1:13" ht="68.5" customHeight="1">
      <c r="A16" s="350"/>
      <c r="B16" s="283"/>
      <c r="C16" s="314" t="s">
        <v>352</v>
      </c>
      <c r="D16" s="183"/>
      <c r="E16" s="184"/>
      <c r="F16" s="185"/>
      <c r="G16" s="224"/>
      <c r="H16" s="346"/>
      <c r="I16" s="120"/>
      <c r="J16" s="120"/>
      <c r="K16" s="123"/>
    </row>
    <row r="17" spans="1:13" s="126" customFormat="1">
      <c r="A17" s="353"/>
      <c r="B17" s="292"/>
      <c r="C17" s="300"/>
      <c r="D17" s="294"/>
      <c r="E17" s="295"/>
      <c r="F17" s="296"/>
      <c r="G17" s="297"/>
      <c r="H17" s="118"/>
      <c r="I17" s="118"/>
      <c r="J17" s="118"/>
      <c r="K17" s="123"/>
    </row>
    <row r="18" spans="1:13" s="126" customFormat="1" ht="13">
      <c r="A18" s="354" t="s">
        <v>345</v>
      </c>
      <c r="B18" s="301"/>
      <c r="C18" s="121" t="s">
        <v>346</v>
      </c>
      <c r="D18" s="301"/>
      <c r="E18" s="302"/>
      <c r="F18" s="302"/>
      <c r="G18" s="303"/>
      <c r="H18" s="118"/>
      <c r="I18" s="118"/>
      <c r="J18" s="118"/>
      <c r="K18" s="123"/>
    </row>
    <row r="19" spans="1:13" s="126" customFormat="1" ht="13">
      <c r="A19" s="354"/>
      <c r="B19" s="134"/>
      <c r="C19" s="121" t="s">
        <v>84</v>
      </c>
      <c r="D19" s="304"/>
      <c r="E19" s="135"/>
      <c r="F19" s="136"/>
      <c r="G19" s="305"/>
      <c r="H19" s="118"/>
      <c r="I19" s="118"/>
      <c r="J19" s="118"/>
      <c r="K19" s="123"/>
    </row>
    <row r="20" spans="1:13" s="126" customFormat="1">
      <c r="A20" s="353"/>
      <c r="B20" s="292"/>
      <c r="C20" s="300"/>
      <c r="D20" s="294"/>
      <c r="E20" s="295"/>
      <c r="F20" s="296"/>
      <c r="G20" s="297"/>
      <c r="H20" s="118"/>
      <c r="I20" s="118"/>
      <c r="J20" s="118"/>
      <c r="K20" s="123"/>
    </row>
    <row r="21" spans="1:13" ht="13">
      <c r="A21" s="355"/>
      <c r="B21" s="215"/>
      <c r="C21" s="205" t="s">
        <v>442</v>
      </c>
      <c r="D21" s="306"/>
      <c r="E21" s="307"/>
      <c r="F21" s="308"/>
      <c r="G21" s="309"/>
      <c r="H21" s="138"/>
      <c r="I21" s="138"/>
      <c r="J21" s="138"/>
      <c r="K21" s="123"/>
    </row>
    <row r="22" spans="1:13" ht="13">
      <c r="A22" s="355"/>
      <c r="B22" s="310"/>
      <c r="C22" s="284"/>
      <c r="D22" s="306"/>
      <c r="E22" s="307"/>
      <c r="F22" s="308"/>
      <c r="G22" s="309"/>
      <c r="H22" s="117"/>
      <c r="I22" s="117"/>
      <c r="J22" s="117"/>
      <c r="K22" s="123"/>
    </row>
    <row r="23" spans="1:13" ht="62.5">
      <c r="A23" s="350">
        <v>1</v>
      </c>
      <c r="B23" s="283" t="s">
        <v>354</v>
      </c>
      <c r="C23" s="314" t="s">
        <v>355</v>
      </c>
      <c r="D23" s="183" t="s">
        <v>356</v>
      </c>
      <c r="E23" s="184">
        <v>400</v>
      </c>
      <c r="F23" s="185"/>
      <c r="G23" s="224"/>
      <c r="H23" s="346"/>
      <c r="I23" s="120"/>
      <c r="J23" s="120"/>
      <c r="K23" s="123"/>
    </row>
    <row r="24" spans="1:13" ht="13">
      <c r="A24" s="355"/>
      <c r="B24" s="311"/>
      <c r="C24" s="179"/>
      <c r="D24" s="183"/>
      <c r="E24" s="184"/>
      <c r="F24" s="185"/>
      <c r="G24" s="312"/>
      <c r="H24" s="117"/>
      <c r="I24" s="117"/>
      <c r="J24" s="117"/>
      <c r="K24" s="123"/>
    </row>
    <row r="25" spans="1:13" ht="13">
      <c r="A25" s="355"/>
      <c r="B25" s="215"/>
      <c r="C25" s="205" t="s">
        <v>443</v>
      </c>
      <c r="D25" s="183"/>
      <c r="E25" s="184"/>
      <c r="F25" s="185"/>
      <c r="G25" s="312"/>
      <c r="H25" s="120"/>
      <c r="I25" s="120"/>
      <c r="J25" s="120"/>
      <c r="K25" s="123"/>
    </row>
    <row r="26" spans="1:13" ht="13">
      <c r="A26" s="355"/>
      <c r="B26" s="313"/>
      <c r="C26" s="284"/>
      <c r="D26" s="183"/>
      <c r="E26" s="184"/>
      <c r="F26" s="185"/>
      <c r="G26" s="312"/>
      <c r="H26" s="117"/>
      <c r="I26" s="117"/>
      <c r="J26" s="117"/>
      <c r="K26" s="123"/>
    </row>
    <row r="27" spans="1:13" ht="75">
      <c r="A27" s="350">
        <f>A23+1</f>
        <v>2</v>
      </c>
      <c r="B27" s="283" t="s">
        <v>357</v>
      </c>
      <c r="C27" s="179" t="s">
        <v>358</v>
      </c>
      <c r="D27" s="183" t="s">
        <v>359</v>
      </c>
      <c r="E27" s="184">
        <v>120</v>
      </c>
      <c r="F27" s="185"/>
      <c r="G27" s="224"/>
      <c r="H27" s="117"/>
      <c r="I27" s="117"/>
      <c r="J27" s="117"/>
      <c r="K27" s="123"/>
    </row>
    <row r="28" spans="1:13" ht="13">
      <c r="A28" s="355"/>
      <c r="B28" s="311"/>
      <c r="C28" s="179"/>
      <c r="D28" s="183"/>
      <c r="E28" s="184"/>
      <c r="F28" s="185"/>
      <c r="G28" s="312"/>
      <c r="H28" s="122"/>
      <c r="I28" s="122"/>
      <c r="J28" s="122"/>
      <c r="K28" s="123"/>
    </row>
    <row r="29" spans="1:13" ht="13">
      <c r="A29" s="355"/>
      <c r="B29" s="215"/>
      <c r="C29" s="205" t="s">
        <v>563</v>
      </c>
      <c r="D29" s="183"/>
      <c r="E29" s="184"/>
      <c r="F29" s="185"/>
      <c r="G29" s="312"/>
      <c r="H29" s="120"/>
      <c r="I29" s="122"/>
      <c r="J29" s="122"/>
      <c r="K29" s="123"/>
    </row>
    <row r="30" spans="1:13">
      <c r="A30" s="356"/>
      <c r="B30" s="283"/>
      <c r="C30" s="314"/>
      <c r="D30" s="183"/>
      <c r="E30" s="184"/>
      <c r="F30" s="185"/>
      <c r="G30" s="312"/>
      <c r="H30" s="122"/>
      <c r="I30" s="122"/>
      <c r="J30" s="122"/>
      <c r="K30" s="123"/>
    </row>
    <row r="31" spans="1:13" s="422" customFormat="1" ht="37.5">
      <c r="A31" s="350">
        <f>A27+1</f>
        <v>3</v>
      </c>
      <c r="B31" s="283" t="s">
        <v>479</v>
      </c>
      <c r="C31" s="179" t="s">
        <v>480</v>
      </c>
      <c r="D31" s="183" t="s">
        <v>27</v>
      </c>
      <c r="E31" s="184">
        <v>3000</v>
      </c>
      <c r="F31" s="185"/>
      <c r="G31" s="224"/>
      <c r="H31" s="423"/>
      <c r="I31" s="420"/>
      <c r="J31" s="420"/>
      <c r="K31" s="421"/>
      <c r="L31" s="421"/>
      <c r="M31" s="421"/>
    </row>
    <row r="32" spans="1:13">
      <c r="A32" s="356"/>
      <c r="B32" s="283"/>
      <c r="C32" s="314"/>
      <c r="D32" s="183"/>
      <c r="E32" s="184"/>
      <c r="F32" s="185"/>
      <c r="G32" s="312"/>
      <c r="H32" s="122"/>
      <c r="I32" s="122"/>
      <c r="J32" s="122"/>
      <c r="K32" s="123"/>
    </row>
    <row r="33" spans="1:16" ht="37.5">
      <c r="A33" s="350">
        <f>A31+1</f>
        <v>4</v>
      </c>
      <c r="B33" s="283" t="s">
        <v>360</v>
      </c>
      <c r="C33" s="179" t="s">
        <v>361</v>
      </c>
      <c r="D33" s="183" t="s">
        <v>27</v>
      </c>
      <c r="E33" s="184">
        <v>50</v>
      </c>
      <c r="F33" s="185"/>
      <c r="G33" s="224"/>
      <c r="H33" s="346"/>
      <c r="I33" s="347"/>
      <c r="J33" s="122"/>
      <c r="K33" s="123"/>
      <c r="L33" s="123"/>
      <c r="M33" s="123"/>
    </row>
    <row r="34" spans="1:16">
      <c r="A34" s="356"/>
      <c r="B34" s="283"/>
      <c r="C34" s="179"/>
      <c r="D34" s="183"/>
      <c r="E34" s="184"/>
      <c r="F34" s="185"/>
      <c r="G34" s="224"/>
      <c r="H34" s="122"/>
      <c r="I34" s="348"/>
      <c r="J34" s="122"/>
      <c r="K34" s="123"/>
      <c r="L34" s="123"/>
      <c r="M34" s="123"/>
    </row>
    <row r="35" spans="1:16" ht="37.5">
      <c r="A35" s="350">
        <f>A33+1</f>
        <v>5</v>
      </c>
      <c r="B35" s="283" t="s">
        <v>362</v>
      </c>
      <c r="C35" s="179" t="s">
        <v>363</v>
      </c>
      <c r="D35" s="183" t="s">
        <v>27</v>
      </c>
      <c r="E35" s="184">
        <v>200</v>
      </c>
      <c r="F35" s="185"/>
      <c r="G35" s="224"/>
      <c r="H35" s="346"/>
      <c r="I35" s="349"/>
      <c r="J35" s="122"/>
      <c r="K35" s="123"/>
      <c r="M35" s="123"/>
      <c r="N35" s="123"/>
      <c r="P35" s="123"/>
    </row>
    <row r="36" spans="1:16">
      <c r="A36" s="356"/>
      <c r="B36" s="283"/>
      <c r="C36" s="179"/>
      <c r="D36" s="183"/>
      <c r="E36" s="184"/>
      <c r="F36" s="185"/>
      <c r="G36" s="224"/>
      <c r="H36" s="122"/>
      <c r="I36" s="122"/>
      <c r="J36" s="122"/>
      <c r="K36" s="123"/>
      <c r="L36" s="123"/>
      <c r="M36" s="123"/>
    </row>
    <row r="37" spans="1:16" ht="37.5">
      <c r="A37" s="350">
        <f>A35+1</f>
        <v>6</v>
      </c>
      <c r="B37" s="283" t="s">
        <v>482</v>
      </c>
      <c r="C37" s="179" t="s">
        <v>481</v>
      </c>
      <c r="D37" s="183" t="s">
        <v>27</v>
      </c>
      <c r="E37" s="184">
        <v>200</v>
      </c>
      <c r="F37" s="185"/>
      <c r="G37" s="224"/>
      <c r="H37" s="346"/>
      <c r="I37" s="122"/>
      <c r="J37" s="122"/>
      <c r="K37" s="123"/>
      <c r="M37" s="123"/>
      <c r="N37" s="123"/>
      <c r="P37" s="123"/>
    </row>
    <row r="38" spans="1:16">
      <c r="A38" s="356"/>
      <c r="B38" s="283"/>
      <c r="C38" s="179"/>
      <c r="D38" s="183"/>
      <c r="E38" s="184"/>
      <c r="F38" s="185"/>
      <c r="G38" s="224"/>
      <c r="H38" s="346"/>
      <c r="I38" s="122"/>
      <c r="J38" s="122"/>
      <c r="K38" s="123"/>
      <c r="L38" s="123"/>
      <c r="M38" s="123"/>
    </row>
    <row r="39" spans="1:16" ht="37.5">
      <c r="A39" s="350">
        <f>A37+1</f>
        <v>7</v>
      </c>
      <c r="B39" s="283" t="s">
        <v>484</v>
      </c>
      <c r="C39" s="179" t="s">
        <v>483</v>
      </c>
      <c r="D39" s="183" t="s">
        <v>27</v>
      </c>
      <c r="E39" s="184">
        <v>1500</v>
      </c>
      <c r="F39" s="185"/>
      <c r="G39" s="224"/>
      <c r="H39" s="122"/>
      <c r="I39" s="122"/>
      <c r="J39" s="122"/>
      <c r="K39" s="123"/>
      <c r="M39" s="123"/>
      <c r="N39" s="123"/>
      <c r="P39" s="123"/>
    </row>
    <row r="40" spans="1:16">
      <c r="A40" s="356"/>
      <c r="B40" s="283"/>
      <c r="C40" s="179"/>
      <c r="D40" s="183"/>
      <c r="E40" s="184"/>
      <c r="F40" s="185"/>
      <c r="G40" s="312"/>
      <c r="H40" s="346"/>
      <c r="I40" s="122"/>
      <c r="J40" s="122"/>
      <c r="K40" s="123"/>
    </row>
    <row r="41" spans="1:16" ht="13">
      <c r="A41" s="357"/>
      <c r="B41" s="283"/>
      <c r="C41" s="205" t="s">
        <v>444</v>
      </c>
      <c r="D41" s="183"/>
      <c r="E41" s="184"/>
      <c r="F41" s="185"/>
      <c r="G41" s="312"/>
      <c r="H41" s="122"/>
      <c r="I41" s="122"/>
      <c r="J41" s="122"/>
      <c r="K41" s="123"/>
    </row>
    <row r="42" spans="1:16" ht="13">
      <c r="A42" s="357"/>
      <c r="B42" s="283"/>
      <c r="C42" s="284"/>
      <c r="D42" s="183"/>
      <c r="E42" s="184"/>
      <c r="F42" s="185"/>
      <c r="G42" s="312"/>
      <c r="H42" s="122"/>
      <c r="I42" s="122"/>
      <c r="J42" s="122"/>
      <c r="K42" s="123"/>
    </row>
    <row r="43" spans="1:16" ht="62.5">
      <c r="A43" s="350">
        <f>A39+1</f>
        <v>8</v>
      </c>
      <c r="B43" s="283" t="s">
        <v>364</v>
      </c>
      <c r="C43" s="179" t="s">
        <v>365</v>
      </c>
      <c r="D43" s="183" t="s">
        <v>366</v>
      </c>
      <c r="E43" s="184">
        <v>3500</v>
      </c>
      <c r="F43" s="185"/>
      <c r="G43" s="224"/>
      <c r="H43" s="122"/>
      <c r="I43" s="122"/>
      <c r="J43" s="122"/>
      <c r="K43" s="123"/>
      <c r="M43" s="123"/>
      <c r="N43" s="123"/>
    </row>
    <row r="44" spans="1:16" ht="13">
      <c r="A44" s="357"/>
      <c r="B44" s="283"/>
      <c r="C44" s="179"/>
      <c r="D44" s="183"/>
      <c r="E44" s="184"/>
      <c r="F44" s="185"/>
      <c r="G44" s="224"/>
      <c r="H44" s="117"/>
      <c r="I44" s="117"/>
      <c r="J44" s="117"/>
      <c r="K44" s="123"/>
    </row>
    <row r="45" spans="1:16" ht="67.150000000000006" customHeight="1">
      <c r="A45" s="350">
        <f>A43+1</f>
        <v>9</v>
      </c>
      <c r="B45" s="283" t="s">
        <v>367</v>
      </c>
      <c r="C45" s="179" t="s">
        <v>368</v>
      </c>
      <c r="D45" s="183" t="s">
        <v>366</v>
      </c>
      <c r="E45" s="184">
        <v>14000</v>
      </c>
      <c r="F45" s="185"/>
      <c r="G45" s="224"/>
      <c r="H45" s="117"/>
      <c r="I45" s="117"/>
      <c r="J45" s="117"/>
      <c r="K45" s="123"/>
    </row>
    <row r="46" spans="1:16" ht="13">
      <c r="A46" s="357"/>
      <c r="B46" s="283"/>
      <c r="C46" s="179"/>
      <c r="D46" s="183"/>
      <c r="E46" s="184"/>
      <c r="F46" s="185"/>
      <c r="G46" s="312"/>
      <c r="H46" s="117"/>
      <c r="I46" s="117"/>
      <c r="J46" s="117"/>
      <c r="K46" s="123"/>
    </row>
    <row r="47" spans="1:16" s="129" customFormat="1" ht="13">
      <c r="A47" s="357"/>
      <c r="B47" s="283"/>
      <c r="C47" s="205" t="s">
        <v>369</v>
      </c>
      <c r="D47" s="183"/>
      <c r="E47" s="184"/>
      <c r="F47" s="185"/>
      <c r="G47" s="312"/>
      <c r="H47" s="122"/>
      <c r="I47" s="122"/>
      <c r="J47" s="122"/>
      <c r="K47" s="123"/>
    </row>
    <row r="48" spans="1:16" ht="13">
      <c r="A48" s="357"/>
      <c r="B48" s="283"/>
      <c r="C48" s="284"/>
      <c r="D48" s="183"/>
      <c r="E48" s="184"/>
      <c r="F48" s="185"/>
      <c r="G48" s="312"/>
      <c r="H48" s="122"/>
      <c r="I48" s="122"/>
      <c r="J48" s="122"/>
      <c r="K48" s="123"/>
    </row>
    <row r="49" spans="1:11" ht="37.5">
      <c r="A49" s="350">
        <f>A45+1</f>
        <v>10</v>
      </c>
      <c r="B49" s="283" t="s">
        <v>370</v>
      </c>
      <c r="C49" s="179" t="s">
        <v>371</v>
      </c>
      <c r="D49" s="183" t="s">
        <v>372</v>
      </c>
      <c r="E49" s="184">
        <v>250</v>
      </c>
      <c r="F49" s="185"/>
      <c r="G49" s="224"/>
      <c r="H49" s="122"/>
      <c r="I49" s="122"/>
      <c r="J49" s="122"/>
      <c r="K49" s="123"/>
    </row>
    <row r="50" spans="1:11" ht="13">
      <c r="A50" s="357"/>
      <c r="B50" s="283"/>
      <c r="C50" s="179"/>
      <c r="D50" s="183"/>
      <c r="E50" s="184"/>
      <c r="F50" s="185"/>
      <c r="G50" s="224"/>
      <c r="H50" s="122"/>
      <c r="I50" s="122"/>
      <c r="J50" s="122"/>
      <c r="K50" s="123"/>
    </row>
    <row r="51" spans="1:11" ht="50">
      <c r="A51" s="350">
        <f>A49+1</f>
        <v>11</v>
      </c>
      <c r="B51" s="283" t="s">
        <v>373</v>
      </c>
      <c r="C51" s="179" t="s">
        <v>374</v>
      </c>
      <c r="D51" s="183" t="s">
        <v>372</v>
      </c>
      <c r="E51" s="184">
        <v>10000</v>
      </c>
      <c r="F51" s="185"/>
      <c r="G51" s="224"/>
      <c r="H51" s="122"/>
      <c r="I51" s="122"/>
      <c r="J51" s="122"/>
      <c r="K51" s="123"/>
    </row>
    <row r="52" spans="1:11" ht="13">
      <c r="A52" s="357"/>
      <c r="B52" s="283"/>
      <c r="C52" s="179"/>
      <c r="D52" s="183"/>
      <c r="E52" s="184"/>
      <c r="F52" s="185"/>
      <c r="G52" s="224"/>
      <c r="H52" s="122"/>
      <c r="I52" s="122"/>
      <c r="J52" s="122"/>
      <c r="K52" s="123"/>
    </row>
    <row r="53" spans="1:11" ht="50">
      <c r="A53" s="350">
        <f>A51+1</f>
        <v>12</v>
      </c>
      <c r="B53" s="283" t="s">
        <v>375</v>
      </c>
      <c r="C53" s="179" t="s">
        <v>376</v>
      </c>
      <c r="D53" s="183" t="s">
        <v>372</v>
      </c>
      <c r="E53" s="184">
        <v>6000</v>
      </c>
      <c r="F53" s="185"/>
      <c r="G53" s="224"/>
      <c r="H53" s="122"/>
      <c r="I53" s="122"/>
      <c r="J53" s="122"/>
      <c r="K53" s="123"/>
    </row>
    <row r="54" spans="1:11" s="129" customFormat="1" ht="13">
      <c r="A54" s="357"/>
      <c r="B54" s="283"/>
      <c r="C54" s="179"/>
      <c r="D54" s="183"/>
      <c r="E54" s="184"/>
      <c r="F54" s="185"/>
      <c r="G54" s="224"/>
      <c r="H54" s="122"/>
      <c r="I54" s="122"/>
      <c r="J54" s="122"/>
      <c r="K54" s="123"/>
    </row>
    <row r="55" spans="1:11" ht="50">
      <c r="A55" s="350">
        <f>A53+1</f>
        <v>13</v>
      </c>
      <c r="B55" s="283" t="s">
        <v>377</v>
      </c>
      <c r="C55" s="179" t="s">
        <v>378</v>
      </c>
      <c r="D55" s="183" t="s">
        <v>372</v>
      </c>
      <c r="E55" s="184">
        <v>300</v>
      </c>
      <c r="F55" s="185"/>
      <c r="G55" s="224"/>
      <c r="H55" s="122"/>
      <c r="I55" s="122"/>
      <c r="J55" s="122"/>
      <c r="K55" s="123"/>
    </row>
    <row r="56" spans="1:11">
      <c r="A56" s="350"/>
      <c r="B56" s="283"/>
      <c r="C56" s="179"/>
      <c r="D56" s="183"/>
      <c r="E56" s="184"/>
      <c r="F56" s="185"/>
      <c r="G56" s="224"/>
      <c r="H56" s="122"/>
      <c r="I56" s="122"/>
      <c r="J56" s="122"/>
      <c r="K56" s="123"/>
    </row>
    <row r="57" spans="1:11" ht="13">
      <c r="A57" s="357"/>
      <c r="B57" s="283"/>
      <c r="C57" s="205" t="s">
        <v>379</v>
      </c>
      <c r="D57" s="183"/>
      <c r="E57" s="184"/>
      <c r="F57" s="185"/>
      <c r="G57" s="224"/>
      <c r="H57" s="122"/>
      <c r="I57" s="122"/>
      <c r="J57" s="122"/>
      <c r="K57" s="123"/>
    </row>
    <row r="58" spans="1:11" ht="13">
      <c r="A58" s="357"/>
      <c r="B58" s="283"/>
      <c r="C58" s="316"/>
      <c r="D58" s="183"/>
      <c r="E58" s="184"/>
      <c r="F58" s="185"/>
      <c r="G58" s="224"/>
      <c r="H58" s="117"/>
      <c r="I58" s="117"/>
      <c r="J58" s="117"/>
      <c r="K58" s="123"/>
    </row>
    <row r="59" spans="1:11" ht="67.900000000000006" customHeight="1">
      <c r="A59" s="350">
        <f>A55+1</f>
        <v>14</v>
      </c>
      <c r="B59" s="283" t="s">
        <v>380</v>
      </c>
      <c r="C59" s="317" t="s">
        <v>381</v>
      </c>
      <c r="D59" s="183" t="s">
        <v>348</v>
      </c>
      <c r="E59" s="184">
        <v>6</v>
      </c>
      <c r="F59" s="185"/>
      <c r="G59" s="224"/>
      <c r="H59" s="122"/>
      <c r="I59" s="122"/>
      <c r="J59" s="122"/>
      <c r="K59" s="123"/>
    </row>
    <row r="60" spans="1:11" s="129" customFormat="1" ht="13">
      <c r="A60" s="350"/>
      <c r="B60" s="283"/>
      <c r="C60" s="179"/>
      <c r="D60" s="183"/>
      <c r="E60" s="184"/>
      <c r="F60" s="185"/>
      <c r="G60" s="224"/>
      <c r="H60" s="122"/>
      <c r="I60" s="122"/>
      <c r="J60" s="122"/>
      <c r="K60" s="123"/>
    </row>
    <row r="61" spans="1:11" s="148" customFormat="1" ht="62.5">
      <c r="A61" s="350">
        <f>A59+1</f>
        <v>15</v>
      </c>
      <c r="B61" s="283" t="s">
        <v>382</v>
      </c>
      <c r="C61" s="186" t="s">
        <v>383</v>
      </c>
      <c r="D61" s="183" t="s">
        <v>126</v>
      </c>
      <c r="E61" s="184">
        <v>90</v>
      </c>
      <c r="F61" s="185"/>
      <c r="G61" s="224"/>
      <c r="H61" s="122"/>
      <c r="I61" s="122"/>
      <c r="J61" s="122"/>
      <c r="K61" s="123"/>
    </row>
    <row r="62" spans="1:11">
      <c r="A62" s="350"/>
      <c r="B62" s="283"/>
      <c r="C62" s="179"/>
      <c r="D62" s="183"/>
      <c r="E62" s="184"/>
      <c r="F62" s="185"/>
      <c r="G62" s="224"/>
      <c r="H62" s="122"/>
      <c r="I62" s="122"/>
      <c r="J62" s="122"/>
      <c r="K62" s="123"/>
    </row>
    <row r="63" spans="1:11" ht="62.5">
      <c r="A63" s="350">
        <f>A61+1</f>
        <v>16</v>
      </c>
      <c r="B63" s="283" t="s">
        <v>384</v>
      </c>
      <c r="C63" s="186" t="s">
        <v>385</v>
      </c>
      <c r="D63" s="183" t="s">
        <v>126</v>
      </c>
      <c r="E63" s="184">
        <v>15</v>
      </c>
      <c r="F63" s="185"/>
      <c r="G63" s="224"/>
      <c r="H63" s="122"/>
      <c r="I63" s="122"/>
      <c r="J63" s="122"/>
      <c r="K63" s="123"/>
    </row>
    <row r="64" spans="1:11" s="126" customFormat="1">
      <c r="A64" s="350"/>
      <c r="B64" s="283"/>
      <c r="C64" s="179"/>
      <c r="D64" s="183"/>
      <c r="E64" s="184"/>
      <c r="F64" s="185"/>
      <c r="G64" s="312"/>
      <c r="H64" s="122"/>
      <c r="I64" s="122"/>
      <c r="J64" s="122"/>
      <c r="K64" s="123"/>
    </row>
    <row r="65" spans="1:11" s="126" customFormat="1" ht="13">
      <c r="A65" s="350"/>
      <c r="B65" s="283"/>
      <c r="C65" s="205" t="s">
        <v>386</v>
      </c>
      <c r="D65" s="183"/>
      <c r="E65" s="184"/>
      <c r="F65" s="185"/>
      <c r="G65" s="312"/>
      <c r="H65" s="122"/>
      <c r="I65" s="122"/>
      <c r="J65" s="122"/>
      <c r="K65" s="123"/>
    </row>
    <row r="66" spans="1:11" s="126" customFormat="1" ht="13">
      <c r="A66" s="350"/>
      <c r="B66" s="283"/>
      <c r="C66" s="319"/>
      <c r="D66" s="183"/>
      <c r="E66" s="184"/>
      <c r="F66" s="185"/>
      <c r="G66" s="312"/>
      <c r="H66" s="122"/>
      <c r="I66" s="122"/>
      <c r="J66" s="122"/>
      <c r="K66" s="123"/>
    </row>
    <row r="67" spans="1:11" s="149" customFormat="1" ht="13">
      <c r="A67" s="350"/>
      <c r="B67" s="283"/>
      <c r="C67" s="205" t="s">
        <v>445</v>
      </c>
      <c r="D67" s="183"/>
      <c r="E67" s="184"/>
      <c r="F67" s="185"/>
      <c r="G67" s="312"/>
      <c r="H67" s="120"/>
      <c r="I67" s="122"/>
      <c r="J67" s="122"/>
      <c r="K67" s="123"/>
    </row>
    <row r="68" spans="1:11" s="126" customFormat="1" ht="75">
      <c r="A68" s="350">
        <f>A63+1</f>
        <v>17</v>
      </c>
      <c r="B68" s="283" t="s">
        <v>387</v>
      </c>
      <c r="C68" s="179" t="s">
        <v>565</v>
      </c>
      <c r="D68" s="183" t="s">
        <v>126</v>
      </c>
      <c r="E68" s="184">
        <v>90</v>
      </c>
      <c r="F68" s="185"/>
      <c r="G68" s="224"/>
      <c r="H68" s="122"/>
      <c r="I68" s="122"/>
      <c r="J68" s="122"/>
      <c r="K68" s="123"/>
    </row>
    <row r="69" spans="1:11" s="149" customFormat="1">
      <c r="A69" s="350"/>
      <c r="B69" s="318"/>
      <c r="C69" s="179"/>
      <c r="D69" s="183"/>
      <c r="E69" s="184"/>
      <c r="F69" s="185"/>
      <c r="G69" s="224"/>
      <c r="H69" s="122"/>
      <c r="I69" s="122"/>
      <c r="J69" s="122"/>
      <c r="K69" s="123"/>
    </row>
    <row r="70" spans="1:11" s="126" customFormat="1" ht="13">
      <c r="A70" s="350"/>
      <c r="B70" s="215"/>
      <c r="C70" s="205" t="s">
        <v>446</v>
      </c>
      <c r="D70" s="183"/>
      <c r="E70" s="184"/>
      <c r="F70" s="185"/>
      <c r="G70" s="224"/>
      <c r="H70" s="120"/>
      <c r="I70" s="122"/>
      <c r="J70" s="122"/>
      <c r="K70" s="123"/>
    </row>
    <row r="71" spans="1:11" s="149" customFormat="1" ht="13">
      <c r="A71" s="358"/>
      <c r="B71" s="320"/>
      <c r="C71" s="321"/>
      <c r="D71" s="183"/>
      <c r="E71" s="184"/>
      <c r="F71" s="185"/>
      <c r="G71" s="224"/>
      <c r="H71" s="122"/>
      <c r="I71" s="122"/>
      <c r="J71" s="122"/>
      <c r="K71" s="123"/>
    </row>
    <row r="72" spans="1:11" ht="62.5">
      <c r="A72" s="350">
        <f>A68+1</f>
        <v>18</v>
      </c>
      <c r="B72" s="318" t="s">
        <v>388</v>
      </c>
      <c r="C72" s="179" t="s">
        <v>389</v>
      </c>
      <c r="D72" s="183" t="s">
        <v>126</v>
      </c>
      <c r="E72" s="184">
        <v>20</v>
      </c>
      <c r="F72" s="185"/>
      <c r="G72" s="224"/>
      <c r="H72" s="122"/>
      <c r="I72" s="122"/>
      <c r="J72" s="122"/>
      <c r="K72" s="123"/>
    </row>
    <row r="73" spans="1:11" s="148" customFormat="1">
      <c r="A73" s="350"/>
      <c r="B73" s="318"/>
      <c r="C73" s="179"/>
      <c r="D73" s="183"/>
      <c r="E73" s="184"/>
      <c r="F73" s="185"/>
      <c r="G73" s="224"/>
      <c r="H73" s="117"/>
      <c r="I73" s="117"/>
      <c r="J73" s="117"/>
      <c r="K73" s="123"/>
    </row>
    <row r="74" spans="1:11" ht="13">
      <c r="A74" s="350"/>
      <c r="B74" s="215"/>
      <c r="C74" s="205" t="s">
        <v>447</v>
      </c>
      <c r="D74" s="183"/>
      <c r="E74" s="184"/>
      <c r="F74" s="185"/>
      <c r="G74" s="224"/>
      <c r="H74" s="120"/>
      <c r="I74" s="117"/>
      <c r="J74" s="117"/>
      <c r="K74" s="123"/>
    </row>
    <row r="75" spans="1:11" s="148" customFormat="1" ht="13">
      <c r="A75" s="350"/>
      <c r="B75" s="322"/>
      <c r="C75" s="319"/>
      <c r="D75" s="183"/>
      <c r="E75" s="184"/>
      <c r="F75" s="185"/>
      <c r="G75" s="224"/>
      <c r="H75" s="117"/>
      <c r="I75" s="117"/>
      <c r="J75" s="117"/>
      <c r="K75" s="123"/>
    </row>
    <row r="76" spans="1:11" ht="50">
      <c r="A76" s="350">
        <f>A72+1</f>
        <v>19</v>
      </c>
      <c r="B76" s="187" t="s">
        <v>390</v>
      </c>
      <c r="C76" s="314" t="s">
        <v>391</v>
      </c>
      <c r="D76" s="183" t="s">
        <v>348</v>
      </c>
      <c r="E76" s="184">
        <v>90</v>
      </c>
      <c r="F76" s="185"/>
      <c r="G76" s="224"/>
      <c r="H76" s="117"/>
      <c r="I76" s="117"/>
      <c r="J76" s="117"/>
      <c r="K76" s="123"/>
    </row>
    <row r="77" spans="1:11" s="148" customFormat="1">
      <c r="A77" s="350"/>
      <c r="B77" s="187"/>
      <c r="C77" s="314"/>
      <c r="D77" s="183"/>
      <c r="E77" s="184"/>
      <c r="F77" s="185"/>
      <c r="G77" s="224"/>
      <c r="H77" s="122"/>
      <c r="I77" s="122"/>
      <c r="J77" s="122"/>
      <c r="K77" s="123"/>
    </row>
    <row r="78" spans="1:11" s="126" customFormat="1" ht="13">
      <c r="A78" s="357"/>
      <c r="B78" s="215"/>
      <c r="C78" s="205" t="s">
        <v>449</v>
      </c>
      <c r="D78" s="183"/>
      <c r="E78" s="184"/>
      <c r="F78" s="185"/>
      <c r="G78" s="224"/>
      <c r="H78" s="120"/>
      <c r="I78" s="122"/>
      <c r="J78" s="122"/>
      <c r="K78" s="123"/>
    </row>
    <row r="79" spans="1:11" s="149" customFormat="1" ht="13">
      <c r="A79" s="357"/>
      <c r="B79" s="311"/>
      <c r="C79" s="319"/>
      <c r="D79" s="183"/>
      <c r="E79" s="184"/>
      <c r="F79" s="185"/>
      <c r="G79" s="224"/>
      <c r="H79" s="117"/>
      <c r="I79" s="117"/>
      <c r="J79" s="117"/>
      <c r="K79" s="123"/>
    </row>
    <row r="80" spans="1:11" s="452" customFormat="1" ht="87.5">
      <c r="A80" s="443">
        <f>A76+1</f>
        <v>20</v>
      </c>
      <c r="B80" s="444" t="s">
        <v>392</v>
      </c>
      <c r="C80" s="445" t="s">
        <v>441</v>
      </c>
      <c r="D80" s="446" t="s">
        <v>126</v>
      </c>
      <c r="E80" s="447">
        <v>12</v>
      </c>
      <c r="F80" s="448"/>
      <c r="G80" s="449"/>
      <c r="H80" s="450"/>
      <c r="I80" s="450"/>
      <c r="J80" s="450"/>
      <c r="K80" s="451"/>
    </row>
    <row r="81" spans="1:11" s="129" customFormat="1" ht="13">
      <c r="A81" s="350"/>
      <c r="B81" s="318"/>
      <c r="C81" s="179"/>
      <c r="D81" s="183"/>
      <c r="E81" s="184"/>
      <c r="F81" s="185"/>
      <c r="G81" s="224"/>
      <c r="H81" s="117"/>
      <c r="I81" s="117"/>
      <c r="J81" s="117"/>
      <c r="K81" s="123"/>
    </row>
    <row r="82" spans="1:11" s="129" customFormat="1" ht="13">
      <c r="A82" s="350"/>
      <c r="B82" s="318"/>
      <c r="C82" s="179"/>
      <c r="D82" s="183"/>
      <c r="E82" s="184"/>
      <c r="F82" s="185"/>
      <c r="G82" s="224"/>
      <c r="H82" s="117"/>
      <c r="I82" s="117"/>
      <c r="J82" s="117"/>
      <c r="K82" s="123"/>
    </row>
    <row r="83" spans="1:11" s="129" customFormat="1" ht="13">
      <c r="A83" s="350"/>
      <c r="B83" s="318"/>
      <c r="C83" s="179"/>
      <c r="D83" s="183"/>
      <c r="E83" s="184"/>
      <c r="F83" s="185"/>
      <c r="G83" s="224"/>
      <c r="H83" s="117"/>
      <c r="I83" s="117"/>
      <c r="J83" s="117"/>
      <c r="K83" s="123"/>
    </row>
    <row r="84" spans="1:11" s="129" customFormat="1" ht="13">
      <c r="A84" s="350"/>
      <c r="B84" s="318"/>
      <c r="C84" s="179"/>
      <c r="D84" s="183"/>
      <c r="E84" s="184"/>
      <c r="F84" s="185"/>
      <c r="G84" s="224"/>
      <c r="H84" s="117"/>
      <c r="I84" s="117"/>
      <c r="J84" s="117"/>
      <c r="K84" s="123"/>
    </row>
    <row r="85" spans="1:11" s="129" customFormat="1" ht="13">
      <c r="A85" s="350"/>
      <c r="B85" s="318"/>
      <c r="C85" s="179"/>
      <c r="D85" s="183"/>
      <c r="E85" s="184"/>
      <c r="F85" s="185"/>
      <c r="G85" s="224"/>
      <c r="H85" s="117"/>
      <c r="I85" s="117"/>
      <c r="J85" s="117"/>
      <c r="K85" s="123"/>
    </row>
    <row r="86" spans="1:11" s="129" customFormat="1" ht="13">
      <c r="A86" s="350"/>
      <c r="B86" s="318"/>
      <c r="C86" s="179"/>
      <c r="D86" s="183"/>
      <c r="E86" s="184"/>
      <c r="F86" s="185"/>
      <c r="G86" s="224"/>
      <c r="H86" s="117"/>
      <c r="I86" s="117"/>
      <c r="J86" s="117"/>
      <c r="K86" s="123"/>
    </row>
    <row r="87" spans="1:11" s="129" customFormat="1" ht="13">
      <c r="A87" s="350"/>
      <c r="B87" s="318"/>
      <c r="C87" s="179"/>
      <c r="D87" s="183"/>
      <c r="E87" s="184"/>
      <c r="F87" s="185"/>
      <c r="G87" s="224"/>
      <c r="H87" s="117"/>
      <c r="I87" s="117"/>
      <c r="J87" s="117"/>
      <c r="K87" s="123"/>
    </row>
    <row r="88" spans="1:11" ht="13">
      <c r="A88" s="350"/>
      <c r="B88" s="215"/>
      <c r="C88" s="205" t="s">
        <v>393</v>
      </c>
      <c r="D88" s="183"/>
      <c r="E88" s="184"/>
      <c r="F88" s="185"/>
      <c r="G88" s="224"/>
      <c r="H88" s="122"/>
      <c r="I88" s="122"/>
      <c r="J88" s="122"/>
      <c r="K88" s="123"/>
    </row>
    <row r="89" spans="1:11" ht="13">
      <c r="A89" s="350"/>
      <c r="B89" s="322"/>
      <c r="C89" s="284"/>
      <c r="D89" s="183"/>
      <c r="E89" s="184"/>
      <c r="F89" s="185"/>
      <c r="G89" s="224"/>
      <c r="H89" s="122"/>
      <c r="I89" s="122"/>
      <c r="J89" s="122"/>
      <c r="K89" s="123"/>
    </row>
    <row r="90" spans="1:11" s="441" customFormat="1" ht="75">
      <c r="A90" s="432">
        <f>A80+1</f>
        <v>21</v>
      </c>
      <c r="B90" s="433" t="s">
        <v>394</v>
      </c>
      <c r="C90" s="434" t="s">
        <v>395</v>
      </c>
      <c r="D90" s="435" t="s">
        <v>372</v>
      </c>
      <c r="E90" s="436">
        <v>40</v>
      </c>
      <c r="F90" s="437"/>
      <c r="G90" s="438"/>
      <c r="H90" s="439"/>
      <c r="I90" s="439"/>
      <c r="J90" s="439"/>
      <c r="K90" s="440"/>
    </row>
    <row r="91" spans="1:11" s="441" customFormat="1">
      <c r="A91" s="432"/>
      <c r="B91" s="433"/>
      <c r="C91" s="434"/>
      <c r="D91" s="435"/>
      <c r="E91" s="436"/>
      <c r="F91" s="437"/>
      <c r="G91" s="438"/>
      <c r="H91" s="439"/>
      <c r="I91" s="439"/>
      <c r="J91" s="439"/>
      <c r="K91" s="440"/>
    </row>
    <row r="92" spans="1:11" s="442" customFormat="1" ht="75">
      <c r="A92" s="432">
        <f>A90+1</f>
        <v>22</v>
      </c>
      <c r="B92" s="433" t="s">
        <v>396</v>
      </c>
      <c r="C92" s="434" t="s">
        <v>397</v>
      </c>
      <c r="D92" s="435" t="s">
        <v>372</v>
      </c>
      <c r="E92" s="436">
        <v>40</v>
      </c>
      <c r="F92" s="437"/>
      <c r="G92" s="438"/>
      <c r="H92" s="439"/>
      <c r="I92" s="439"/>
      <c r="J92" s="439"/>
      <c r="K92" s="440"/>
    </row>
    <row r="93" spans="1:11" s="441" customFormat="1" ht="12" customHeight="1">
      <c r="A93" s="432"/>
      <c r="B93" s="433"/>
      <c r="C93" s="434"/>
      <c r="D93" s="435"/>
      <c r="E93" s="436"/>
      <c r="F93" s="437"/>
      <c r="G93" s="438"/>
      <c r="H93" s="439"/>
      <c r="I93" s="439"/>
      <c r="J93" s="439"/>
      <c r="K93" s="440"/>
    </row>
    <row r="94" spans="1:11" s="442" customFormat="1" ht="75">
      <c r="A94" s="432">
        <f>A92+1</f>
        <v>23</v>
      </c>
      <c r="B94" s="433" t="s">
        <v>478</v>
      </c>
      <c r="C94" s="434" t="s">
        <v>475</v>
      </c>
      <c r="D94" s="435" t="s">
        <v>372</v>
      </c>
      <c r="E94" s="436">
        <v>1500</v>
      </c>
      <c r="F94" s="437"/>
      <c r="G94" s="438"/>
      <c r="H94" s="439"/>
      <c r="I94" s="439"/>
      <c r="J94" s="439"/>
      <c r="K94" s="440"/>
    </row>
    <row r="95" spans="1:11" s="149" customFormat="1" ht="12" customHeight="1">
      <c r="A95" s="350" t="s">
        <v>474</v>
      </c>
      <c r="B95" s="189"/>
      <c r="C95" s="179"/>
      <c r="D95" s="183"/>
      <c r="E95" s="184"/>
      <c r="F95" s="185"/>
      <c r="G95" s="224"/>
      <c r="H95" s="122"/>
      <c r="I95" s="122"/>
      <c r="J95" s="122"/>
      <c r="K95" s="123"/>
    </row>
    <row r="96" spans="1:11" ht="75">
      <c r="A96" s="350">
        <f>A94+1</f>
        <v>24</v>
      </c>
      <c r="B96" s="189" t="s">
        <v>477</v>
      </c>
      <c r="C96" s="179" t="s">
        <v>476</v>
      </c>
      <c r="D96" s="183" t="s">
        <v>372</v>
      </c>
      <c r="E96" s="184">
        <v>450</v>
      </c>
      <c r="F96" s="185"/>
      <c r="G96" s="224"/>
      <c r="H96" s="122"/>
      <c r="I96" s="122"/>
      <c r="J96" s="122"/>
      <c r="K96" s="123"/>
    </row>
    <row r="97" spans="1:18" ht="12" customHeight="1">
      <c r="A97" s="350"/>
      <c r="B97" s="207"/>
      <c r="C97" s="180"/>
      <c r="D97" s="183"/>
      <c r="E97" s="184"/>
      <c r="F97" s="185"/>
      <c r="G97" s="224"/>
      <c r="H97" s="122"/>
      <c r="I97" s="122"/>
      <c r="J97" s="122"/>
      <c r="K97" s="123"/>
      <c r="L97" s="150"/>
      <c r="M97" s="150"/>
      <c r="N97" s="150"/>
      <c r="O97" s="151"/>
      <c r="P97" s="150"/>
      <c r="Q97" s="123"/>
      <c r="R97" s="123"/>
    </row>
    <row r="98" spans="1:18" ht="13">
      <c r="A98" s="350"/>
      <c r="B98" s="215"/>
      <c r="C98" s="205" t="s">
        <v>398</v>
      </c>
      <c r="D98" s="183"/>
      <c r="E98" s="184"/>
      <c r="F98" s="185"/>
      <c r="G98" s="224"/>
      <c r="H98" s="122"/>
      <c r="I98" s="122"/>
      <c r="J98" s="122"/>
      <c r="K98" s="123"/>
      <c r="L98" s="150"/>
      <c r="M98" s="150"/>
      <c r="N98" s="150"/>
      <c r="O98" s="151"/>
      <c r="P98" s="150"/>
      <c r="Q98" s="123"/>
      <c r="R98" s="123"/>
    </row>
    <row r="99" spans="1:18" ht="12" customHeight="1">
      <c r="A99" s="350"/>
      <c r="B99" s="283"/>
      <c r="C99" s="319"/>
      <c r="D99" s="183"/>
      <c r="E99" s="184"/>
      <c r="F99" s="185"/>
      <c r="G99" s="224"/>
      <c r="H99" s="122"/>
      <c r="I99" s="122"/>
      <c r="J99" s="122"/>
      <c r="K99" s="123"/>
      <c r="L99" s="150"/>
      <c r="M99" s="150"/>
      <c r="N99" s="150"/>
      <c r="O99" s="151"/>
      <c r="P99" s="150"/>
      <c r="Q99" s="123"/>
      <c r="R99" s="123"/>
    </row>
    <row r="100" spans="1:18" ht="129" customHeight="1">
      <c r="A100" s="350">
        <f>A96+1</f>
        <v>25</v>
      </c>
      <c r="B100" s="283" t="s">
        <v>399</v>
      </c>
      <c r="C100" s="179" t="s">
        <v>541</v>
      </c>
      <c r="D100" s="183" t="s">
        <v>208</v>
      </c>
      <c r="E100" s="184">
        <v>10</v>
      </c>
      <c r="F100" s="185"/>
      <c r="G100" s="224"/>
      <c r="H100" s="122"/>
      <c r="I100" s="122"/>
      <c r="J100" s="122"/>
      <c r="K100" s="123"/>
      <c r="L100" s="150"/>
      <c r="M100" s="150"/>
      <c r="N100" s="150"/>
      <c r="O100" s="151"/>
      <c r="P100" s="150"/>
      <c r="Q100" s="123"/>
      <c r="R100" s="123"/>
    </row>
    <row r="101" spans="1:18" ht="12" customHeight="1">
      <c r="A101" s="350"/>
      <c r="B101" s="283"/>
      <c r="C101" s="186"/>
      <c r="D101" s="183"/>
      <c r="E101" s="184"/>
      <c r="F101" s="185"/>
      <c r="G101" s="224"/>
      <c r="H101" s="122"/>
      <c r="I101" s="122"/>
      <c r="J101" s="122"/>
      <c r="K101" s="123"/>
      <c r="L101" s="150"/>
      <c r="M101" s="150"/>
      <c r="N101" s="150"/>
      <c r="O101" s="151"/>
      <c r="P101" s="150"/>
      <c r="Q101" s="123"/>
      <c r="R101" s="123"/>
    </row>
    <row r="102" spans="1:18" s="422" customFormat="1" ht="37.5">
      <c r="A102" s="350">
        <f>A100+1</f>
        <v>26</v>
      </c>
      <c r="B102" s="189" t="s">
        <v>400</v>
      </c>
      <c r="C102" s="179" t="s">
        <v>401</v>
      </c>
      <c r="D102" s="183" t="s">
        <v>208</v>
      </c>
      <c r="E102" s="184">
        <v>2</v>
      </c>
      <c r="F102" s="185"/>
      <c r="G102" s="224"/>
      <c r="H102" s="420"/>
      <c r="I102" s="420"/>
      <c r="J102" s="420"/>
      <c r="K102" s="421"/>
    </row>
    <row r="103" spans="1:18" ht="12" customHeight="1">
      <c r="A103" s="350"/>
      <c r="B103" s="189"/>
      <c r="C103" s="179"/>
      <c r="D103" s="183"/>
      <c r="E103" s="184"/>
      <c r="F103" s="185"/>
      <c r="G103" s="224"/>
      <c r="H103" s="122"/>
      <c r="I103" s="122"/>
      <c r="J103" s="122"/>
      <c r="K103" s="123"/>
    </row>
    <row r="104" spans="1:18" ht="39.5">
      <c r="A104" s="350">
        <f>A102+1</f>
        <v>27</v>
      </c>
      <c r="B104" s="189" t="s">
        <v>402</v>
      </c>
      <c r="C104" s="179" t="s">
        <v>450</v>
      </c>
      <c r="D104" s="183" t="s">
        <v>372</v>
      </c>
      <c r="E104" s="184">
        <v>700</v>
      </c>
      <c r="F104" s="185"/>
      <c r="G104" s="224"/>
      <c r="H104" s="122"/>
      <c r="I104" s="122"/>
      <c r="J104" s="122"/>
      <c r="K104" s="123"/>
      <c r="L104" s="150"/>
      <c r="M104" s="150"/>
      <c r="N104" s="150"/>
      <c r="O104" s="151"/>
      <c r="P104" s="150"/>
      <c r="Q104" s="123"/>
      <c r="R104" s="123"/>
    </row>
    <row r="105" spans="1:18" ht="12" customHeight="1">
      <c r="A105" s="350"/>
      <c r="B105" s="189"/>
      <c r="C105" s="186"/>
      <c r="D105" s="183"/>
      <c r="E105" s="184"/>
      <c r="F105" s="185"/>
      <c r="G105" s="224"/>
      <c r="H105" s="122"/>
      <c r="I105" s="122"/>
      <c r="J105" s="122"/>
      <c r="K105" s="123"/>
    </row>
    <row r="106" spans="1:18" ht="12" customHeight="1">
      <c r="A106" s="350"/>
      <c r="B106" s="189"/>
      <c r="C106" s="186"/>
      <c r="D106" s="183"/>
      <c r="E106" s="184"/>
      <c r="F106" s="185"/>
      <c r="G106" s="224"/>
      <c r="H106" s="122"/>
      <c r="I106" s="122"/>
      <c r="J106" s="122"/>
      <c r="K106" s="123"/>
    </row>
    <row r="107" spans="1:18" ht="12" customHeight="1">
      <c r="A107" s="350"/>
      <c r="B107" s="189"/>
      <c r="C107" s="186"/>
      <c r="D107" s="183"/>
      <c r="E107" s="184"/>
      <c r="F107" s="185"/>
      <c r="G107" s="224"/>
      <c r="H107" s="122"/>
      <c r="I107" s="122"/>
      <c r="J107" s="122"/>
      <c r="K107" s="123"/>
    </row>
    <row r="108" spans="1:18" ht="12" customHeight="1">
      <c r="A108" s="350"/>
      <c r="B108" s="189"/>
      <c r="C108" s="186"/>
      <c r="D108" s="183"/>
      <c r="E108" s="184"/>
      <c r="F108" s="185"/>
      <c r="G108" s="224"/>
      <c r="H108" s="122"/>
      <c r="I108" s="122"/>
      <c r="J108" s="122"/>
      <c r="K108" s="123"/>
    </row>
    <row r="109" spans="1:18" ht="13">
      <c r="A109" s="350"/>
      <c r="B109" s="215"/>
      <c r="C109" s="205" t="s">
        <v>403</v>
      </c>
      <c r="D109" s="183"/>
      <c r="E109" s="184"/>
      <c r="F109" s="185"/>
      <c r="G109" s="224"/>
      <c r="H109" s="122"/>
      <c r="I109" s="122"/>
      <c r="J109" s="122"/>
      <c r="K109" s="123"/>
      <c r="L109" s="150"/>
      <c r="M109" s="150"/>
      <c r="N109" s="150"/>
      <c r="O109" s="151"/>
      <c r="P109" s="150"/>
      <c r="Q109" s="123"/>
      <c r="R109" s="123"/>
    </row>
    <row r="110" spans="1:18" ht="12" customHeight="1">
      <c r="A110" s="350"/>
      <c r="B110" s="215"/>
      <c r="C110" s="205"/>
      <c r="D110" s="183"/>
      <c r="E110" s="184"/>
      <c r="F110" s="185"/>
      <c r="G110" s="224"/>
      <c r="H110" s="122"/>
      <c r="I110" s="122"/>
      <c r="J110" s="122"/>
      <c r="K110" s="123"/>
      <c r="L110" s="150"/>
      <c r="M110" s="150"/>
      <c r="N110" s="150"/>
      <c r="O110" s="151"/>
      <c r="P110" s="150"/>
      <c r="Q110" s="123"/>
      <c r="R110" s="123"/>
    </row>
    <row r="111" spans="1:18" s="129" customFormat="1" ht="137.5">
      <c r="A111" s="350">
        <f>A104+1</f>
        <v>28</v>
      </c>
      <c r="B111" s="318" t="s">
        <v>404</v>
      </c>
      <c r="C111" s="179" t="s">
        <v>542</v>
      </c>
      <c r="D111" s="183" t="s">
        <v>208</v>
      </c>
      <c r="E111" s="184">
        <v>1</v>
      </c>
      <c r="F111" s="185"/>
      <c r="G111" s="224"/>
      <c r="H111" s="122"/>
      <c r="I111" s="122"/>
      <c r="J111" s="122"/>
      <c r="K111" s="123"/>
    </row>
    <row r="112" spans="1:18" s="129" customFormat="1" ht="13">
      <c r="A112" s="350"/>
      <c r="B112" s="318"/>
      <c r="C112" s="179"/>
      <c r="D112" s="183"/>
      <c r="E112" s="184"/>
      <c r="F112" s="185"/>
      <c r="G112" s="224"/>
      <c r="H112" s="117"/>
      <c r="I112" s="117"/>
      <c r="J112" s="117"/>
      <c r="K112" s="123"/>
    </row>
    <row r="113" spans="1:18" s="129" customFormat="1" ht="120.65" customHeight="1">
      <c r="A113" s="350">
        <f>A111+1</f>
        <v>29</v>
      </c>
      <c r="B113" s="318" t="s">
        <v>603</v>
      </c>
      <c r="C113" s="179" t="s">
        <v>566</v>
      </c>
      <c r="D113" s="183" t="s">
        <v>208</v>
      </c>
      <c r="E113" s="184">
        <v>70</v>
      </c>
      <c r="F113" s="185"/>
      <c r="G113" s="224"/>
      <c r="H113" s="122"/>
      <c r="I113" s="122"/>
      <c r="J113" s="122"/>
      <c r="K113" s="123"/>
    </row>
    <row r="114" spans="1:18">
      <c r="A114" s="350"/>
      <c r="B114" s="189"/>
      <c r="C114" s="179"/>
      <c r="D114" s="183"/>
      <c r="E114" s="184"/>
      <c r="F114" s="185"/>
      <c r="G114" s="224"/>
      <c r="H114" s="122"/>
      <c r="I114" s="122"/>
      <c r="J114" s="122"/>
      <c r="K114" s="123"/>
    </row>
    <row r="115" spans="1:18" ht="112.5">
      <c r="A115" s="350">
        <f>A113+1</f>
        <v>30</v>
      </c>
      <c r="B115" s="189" t="s">
        <v>602</v>
      </c>
      <c r="C115" s="179" t="s">
        <v>567</v>
      </c>
      <c r="D115" s="183" t="s">
        <v>208</v>
      </c>
      <c r="E115" s="184">
        <v>3</v>
      </c>
      <c r="F115" s="185"/>
      <c r="G115" s="224"/>
      <c r="H115" s="122"/>
      <c r="I115" s="122"/>
      <c r="J115" s="122"/>
      <c r="K115" s="123"/>
    </row>
    <row r="116" spans="1:18">
      <c r="A116" s="350"/>
      <c r="B116" s="189"/>
      <c r="C116" s="179"/>
      <c r="D116" s="183"/>
      <c r="E116" s="184"/>
      <c r="F116" s="185"/>
      <c r="G116" s="224"/>
      <c r="H116" s="122"/>
      <c r="I116" s="122"/>
      <c r="J116" s="122"/>
      <c r="K116" s="123"/>
    </row>
    <row r="117" spans="1:18" ht="112.5">
      <c r="A117" s="350">
        <f>A115+1</f>
        <v>31</v>
      </c>
      <c r="B117" s="189" t="s">
        <v>600</v>
      </c>
      <c r="C117" s="179" t="s">
        <v>568</v>
      </c>
      <c r="D117" s="183" t="s">
        <v>208</v>
      </c>
      <c r="E117" s="184">
        <v>12</v>
      </c>
      <c r="F117" s="185"/>
      <c r="G117" s="224"/>
      <c r="H117" s="122"/>
      <c r="I117" s="122"/>
      <c r="J117" s="122"/>
      <c r="K117" s="123"/>
    </row>
    <row r="118" spans="1:18">
      <c r="A118" s="350"/>
      <c r="B118" s="189"/>
      <c r="C118" s="179"/>
      <c r="D118" s="183"/>
      <c r="E118" s="184"/>
      <c r="F118" s="185"/>
      <c r="G118" s="224"/>
      <c r="H118" s="122"/>
      <c r="I118" s="122"/>
      <c r="J118" s="122"/>
      <c r="K118" s="123"/>
    </row>
    <row r="119" spans="1:18" ht="123" customHeight="1">
      <c r="A119" s="350">
        <f>A117+1</f>
        <v>32</v>
      </c>
      <c r="B119" s="189" t="s">
        <v>601</v>
      </c>
      <c r="C119" s="179" t="s">
        <v>569</v>
      </c>
      <c r="D119" s="183" t="s">
        <v>208</v>
      </c>
      <c r="E119" s="184">
        <v>12</v>
      </c>
      <c r="F119" s="185"/>
      <c r="G119" s="224"/>
      <c r="H119" s="122"/>
      <c r="I119" s="122"/>
      <c r="J119" s="122"/>
      <c r="K119" s="123"/>
    </row>
    <row r="120" spans="1:18">
      <c r="A120" s="350"/>
      <c r="B120" s="189"/>
      <c r="C120" s="179"/>
      <c r="D120" s="183"/>
      <c r="E120" s="184"/>
      <c r="F120" s="185"/>
      <c r="G120" s="224"/>
      <c r="H120" s="122"/>
      <c r="I120" s="122"/>
      <c r="J120" s="122"/>
      <c r="K120" s="123"/>
    </row>
    <row r="121" spans="1:18" s="152" customFormat="1" ht="13">
      <c r="A121" s="350"/>
      <c r="B121" s="315"/>
      <c r="C121" s="205" t="s">
        <v>448</v>
      </c>
      <c r="D121" s="183"/>
      <c r="E121" s="184"/>
      <c r="F121" s="185"/>
      <c r="G121" s="224"/>
      <c r="H121" s="120"/>
      <c r="J121" s="153"/>
      <c r="K121" s="74"/>
      <c r="L121" s="74"/>
      <c r="M121" s="74"/>
      <c r="N121" s="74"/>
      <c r="O121" s="74"/>
      <c r="P121" s="74"/>
      <c r="Q121" s="74"/>
      <c r="R121" s="74"/>
    </row>
    <row r="122" spans="1:18" s="152" customFormat="1" ht="13">
      <c r="A122" s="350"/>
      <c r="B122" s="182"/>
      <c r="C122" s="237"/>
      <c r="D122" s="183"/>
      <c r="E122" s="184"/>
      <c r="F122" s="185"/>
      <c r="G122" s="224"/>
      <c r="J122" s="153"/>
      <c r="K122" s="74"/>
      <c r="L122" s="74"/>
      <c r="M122" s="74"/>
      <c r="N122" s="74"/>
      <c r="O122" s="74"/>
      <c r="P122" s="74"/>
      <c r="Q122" s="74"/>
      <c r="R122" s="74"/>
    </row>
    <row r="123" spans="1:18" s="152" customFormat="1" ht="37.5">
      <c r="A123" s="350">
        <f>A119+1</f>
        <v>33</v>
      </c>
      <c r="B123" s="187" t="s">
        <v>525</v>
      </c>
      <c r="C123" s="179" t="s">
        <v>526</v>
      </c>
      <c r="D123" s="183" t="s">
        <v>527</v>
      </c>
      <c r="E123" s="184">
        <v>2200</v>
      </c>
      <c r="F123" s="185"/>
      <c r="G123" s="224"/>
      <c r="J123" s="153"/>
      <c r="K123" s="74"/>
      <c r="L123" s="74"/>
      <c r="M123" s="74"/>
      <c r="N123" s="74"/>
      <c r="O123" s="74"/>
      <c r="P123" s="74"/>
      <c r="Q123" s="74"/>
      <c r="R123" s="74"/>
    </row>
    <row r="124" spans="1:18" s="152" customFormat="1">
      <c r="A124" s="350"/>
      <c r="B124" s="187"/>
      <c r="C124" s="179"/>
      <c r="D124" s="183"/>
      <c r="E124" s="184"/>
      <c r="F124" s="185"/>
      <c r="G124" s="224"/>
      <c r="J124" s="153"/>
      <c r="K124" s="74"/>
      <c r="L124" s="74"/>
      <c r="M124" s="74"/>
      <c r="N124" s="74"/>
      <c r="O124" s="74"/>
      <c r="P124" s="74"/>
      <c r="Q124" s="74"/>
      <c r="R124" s="74"/>
    </row>
    <row r="125" spans="1:18" s="149" customFormat="1" ht="13">
      <c r="A125" s="350"/>
      <c r="B125" s="187"/>
      <c r="C125" s="205" t="s">
        <v>463</v>
      </c>
      <c r="D125" s="183"/>
      <c r="E125" s="184"/>
      <c r="F125" s="185"/>
      <c r="G125" s="224"/>
      <c r="H125" s="120"/>
      <c r="I125" s="154"/>
      <c r="J125" s="155"/>
      <c r="K125" s="156"/>
    </row>
    <row r="126" spans="1:18">
      <c r="A126" s="350"/>
      <c r="B126" s="187"/>
      <c r="C126" s="191"/>
      <c r="D126" s="183"/>
      <c r="E126" s="184"/>
      <c r="F126" s="185"/>
      <c r="G126" s="224"/>
      <c r="H126" s="75"/>
      <c r="I126" s="75"/>
      <c r="K126" s="123"/>
    </row>
    <row r="127" spans="1:18" ht="108" customHeight="1">
      <c r="A127" s="350">
        <f>A123+1</f>
        <v>34</v>
      </c>
      <c r="B127" s="189" t="s">
        <v>599</v>
      </c>
      <c r="C127" s="179" t="s">
        <v>585</v>
      </c>
      <c r="D127" s="183" t="s">
        <v>126</v>
      </c>
      <c r="E127" s="184">
        <v>25</v>
      </c>
      <c r="F127" s="185"/>
      <c r="G127" s="224"/>
      <c r="H127" s="122"/>
      <c r="I127" s="122"/>
      <c r="J127" s="122"/>
      <c r="K127" s="123"/>
    </row>
    <row r="128" spans="1:18">
      <c r="A128" s="350"/>
      <c r="B128" s="187"/>
      <c r="C128" s="191"/>
      <c r="D128" s="183"/>
      <c r="E128" s="184"/>
      <c r="F128" s="185"/>
      <c r="G128" s="224"/>
    </row>
    <row r="129" spans="1:21" ht="109.9" customHeight="1">
      <c r="A129" s="350">
        <f>A127+1</f>
        <v>35</v>
      </c>
      <c r="B129" s="189" t="s">
        <v>604</v>
      </c>
      <c r="C129" s="179" t="s">
        <v>586</v>
      </c>
      <c r="D129" s="183" t="s">
        <v>126</v>
      </c>
      <c r="E129" s="184">
        <v>150</v>
      </c>
      <c r="F129" s="185"/>
      <c r="G129" s="224"/>
      <c r="H129" s="122"/>
      <c r="I129" s="122"/>
      <c r="J129" s="122"/>
      <c r="K129" s="123"/>
    </row>
    <row r="130" spans="1:21">
      <c r="A130" s="350"/>
      <c r="B130" s="187"/>
      <c r="C130" s="191"/>
      <c r="D130" s="183"/>
      <c r="E130" s="184"/>
      <c r="F130" s="185"/>
      <c r="G130" s="224"/>
    </row>
    <row r="131" spans="1:21" ht="100">
      <c r="A131" s="350">
        <f>A129+1</f>
        <v>36</v>
      </c>
      <c r="B131" s="187" t="s">
        <v>406</v>
      </c>
      <c r="C131" s="179" t="s">
        <v>587</v>
      </c>
      <c r="D131" s="183" t="s">
        <v>126</v>
      </c>
      <c r="E131" s="184">
        <v>200</v>
      </c>
      <c r="F131" s="185"/>
      <c r="G131" s="224"/>
    </row>
    <row r="132" spans="1:21">
      <c r="A132" s="350"/>
      <c r="B132" s="187"/>
      <c r="C132" s="191"/>
      <c r="D132" s="183"/>
      <c r="E132" s="184"/>
      <c r="F132" s="185"/>
      <c r="G132" s="224"/>
    </row>
    <row r="133" spans="1:21" ht="100">
      <c r="A133" s="350">
        <f>A131+1</f>
        <v>37</v>
      </c>
      <c r="B133" s="187" t="s">
        <v>598</v>
      </c>
      <c r="C133" s="179" t="s">
        <v>588</v>
      </c>
      <c r="D133" s="183" t="s">
        <v>126</v>
      </c>
      <c r="E133" s="184">
        <v>10</v>
      </c>
      <c r="F133" s="185"/>
      <c r="G133" s="224"/>
    </row>
    <row r="134" spans="1:21">
      <c r="A134" s="350"/>
      <c r="B134" s="187"/>
      <c r="C134" s="191"/>
      <c r="D134" s="183"/>
      <c r="E134" s="184"/>
      <c r="F134" s="185"/>
      <c r="G134" s="224"/>
    </row>
    <row r="135" spans="1:21" ht="100">
      <c r="A135" s="350">
        <f>A133+1</f>
        <v>38</v>
      </c>
      <c r="B135" s="187" t="s">
        <v>597</v>
      </c>
      <c r="C135" s="179" t="s">
        <v>589</v>
      </c>
      <c r="D135" s="183" t="s">
        <v>126</v>
      </c>
      <c r="E135" s="184">
        <v>10</v>
      </c>
      <c r="F135" s="185"/>
      <c r="G135" s="224"/>
    </row>
    <row r="136" spans="1:21">
      <c r="A136" s="350"/>
      <c r="B136" s="187"/>
      <c r="C136" s="191"/>
      <c r="D136" s="183"/>
      <c r="E136" s="184"/>
      <c r="F136" s="185"/>
      <c r="G136" s="224"/>
    </row>
    <row r="137" spans="1:21" ht="100">
      <c r="A137" s="350">
        <f>A135+1</f>
        <v>39</v>
      </c>
      <c r="B137" s="187" t="s">
        <v>595</v>
      </c>
      <c r="C137" s="179" t="s">
        <v>590</v>
      </c>
      <c r="D137" s="183" t="s">
        <v>126</v>
      </c>
      <c r="E137" s="184">
        <v>5</v>
      </c>
      <c r="F137" s="185"/>
      <c r="G137" s="224"/>
    </row>
    <row r="138" spans="1:21">
      <c r="A138" s="350"/>
      <c r="B138" s="187"/>
      <c r="C138" s="191"/>
      <c r="D138" s="183"/>
      <c r="E138" s="184"/>
      <c r="F138" s="185"/>
      <c r="G138" s="224"/>
    </row>
    <row r="139" spans="1:21" ht="100">
      <c r="A139" s="350">
        <f>A137+1</f>
        <v>40</v>
      </c>
      <c r="B139" s="187" t="s">
        <v>596</v>
      </c>
      <c r="C139" s="179" t="s">
        <v>591</v>
      </c>
      <c r="D139" s="183" t="s">
        <v>126</v>
      </c>
      <c r="E139" s="184">
        <v>15</v>
      </c>
      <c r="F139" s="185"/>
      <c r="G139" s="224"/>
    </row>
    <row r="140" spans="1:21">
      <c r="A140" s="350"/>
      <c r="B140" s="189"/>
      <c r="C140" s="186"/>
      <c r="D140" s="206"/>
      <c r="E140" s="195"/>
      <c r="F140" s="208"/>
      <c r="G140" s="264"/>
    </row>
    <row r="141" spans="1:21" s="270" customFormat="1" ht="100">
      <c r="A141" s="350">
        <f>A139+1</f>
        <v>41</v>
      </c>
      <c r="B141" s="187" t="s">
        <v>606</v>
      </c>
      <c r="C141" s="179" t="s">
        <v>592</v>
      </c>
      <c r="D141" s="183" t="s">
        <v>126</v>
      </c>
      <c r="E141" s="184">
        <v>20</v>
      </c>
      <c r="F141" s="185"/>
      <c r="G141" s="224"/>
      <c r="H141" s="238"/>
      <c r="I141" s="238"/>
      <c r="K141" s="271"/>
      <c r="L141" s="272"/>
      <c r="M141" s="272"/>
      <c r="O141" s="272"/>
      <c r="P141" s="272"/>
      <c r="Q141" s="272"/>
      <c r="R141" s="272"/>
      <c r="S141" s="272"/>
      <c r="T141" s="272"/>
      <c r="U141" s="272"/>
    </row>
    <row r="142" spans="1:21">
      <c r="A142" s="350"/>
      <c r="B142" s="189"/>
      <c r="C142" s="186"/>
      <c r="D142" s="206"/>
      <c r="E142" s="195"/>
      <c r="F142" s="208"/>
      <c r="G142" s="264"/>
    </row>
    <row r="143" spans="1:21" s="268" customFormat="1" ht="13">
      <c r="A143" s="350"/>
      <c r="B143" s="182"/>
      <c r="C143" s="419" t="s">
        <v>546</v>
      </c>
      <c r="D143" s="183"/>
      <c r="E143" s="266"/>
      <c r="F143" s="185"/>
      <c r="G143" s="267"/>
    </row>
    <row r="144" spans="1:21" s="268" customFormat="1" ht="13">
      <c r="A144" s="350"/>
      <c r="B144" s="182"/>
      <c r="C144" s="265"/>
      <c r="D144" s="183"/>
      <c r="E144" s="266"/>
      <c r="F144" s="185"/>
      <c r="G144" s="267"/>
    </row>
    <row r="145" spans="1:20" s="268" customFormat="1" ht="62.5">
      <c r="A145" s="350">
        <f>A141+1</f>
        <v>42</v>
      </c>
      <c r="B145" s="187" t="s">
        <v>507</v>
      </c>
      <c r="C145" s="269" t="s">
        <v>543</v>
      </c>
      <c r="D145" s="183" t="s">
        <v>126</v>
      </c>
      <c r="E145" s="184">
        <v>1</v>
      </c>
      <c r="F145" s="185"/>
      <c r="G145" s="224"/>
    </row>
    <row r="146" spans="1:20">
      <c r="A146" s="350"/>
      <c r="B146" s="189"/>
      <c r="C146" s="186"/>
      <c r="D146" s="206"/>
      <c r="E146" s="195"/>
      <c r="F146" s="208"/>
      <c r="G146" s="224"/>
    </row>
    <row r="147" spans="1:20" customFormat="1" ht="14.5">
      <c r="A147" s="359" t="s">
        <v>508</v>
      </c>
      <c r="B147" s="274"/>
      <c r="C147" s="275" t="s">
        <v>509</v>
      </c>
      <c r="D147" s="276"/>
      <c r="E147" s="277"/>
      <c r="F147" s="278"/>
      <c r="G147" s="224"/>
    </row>
    <row r="148" spans="1:20" customFormat="1" ht="14.5">
      <c r="A148" s="359"/>
      <c r="B148" s="274"/>
      <c r="C148" s="275"/>
      <c r="D148" s="276"/>
      <c r="E148" s="277"/>
      <c r="F148" s="278"/>
      <c r="G148" s="224"/>
    </row>
    <row r="149" spans="1:20" s="282" customFormat="1" ht="75">
      <c r="A149" s="350">
        <f>A145+1</f>
        <v>43</v>
      </c>
      <c r="B149" s="279" t="s">
        <v>510</v>
      </c>
      <c r="C149" s="180" t="s">
        <v>511</v>
      </c>
      <c r="D149" s="183" t="s">
        <v>512</v>
      </c>
      <c r="E149" s="184">
        <v>40</v>
      </c>
      <c r="F149" s="185"/>
      <c r="G149" s="224"/>
      <c r="H149" s="280"/>
      <c r="I149" s="280"/>
      <c r="J149" s="280"/>
      <c r="K149" s="280"/>
      <c r="L149" s="281"/>
      <c r="N149" s="281"/>
      <c r="O149" s="281"/>
      <c r="P149" s="281"/>
      <c r="Q149" s="281"/>
      <c r="R149" s="281"/>
      <c r="S149" s="281"/>
      <c r="T149" s="281"/>
    </row>
    <row r="150" spans="1:20" s="282" customFormat="1">
      <c r="A150" s="360"/>
      <c r="B150" s="273"/>
      <c r="C150" s="180"/>
      <c r="D150" s="183"/>
      <c r="E150" s="184"/>
      <c r="F150" s="185"/>
      <c r="G150" s="224"/>
      <c r="H150" s="280"/>
      <c r="I150" s="280"/>
      <c r="J150" s="280"/>
      <c r="K150" s="280"/>
      <c r="L150" s="281"/>
      <c r="N150" s="281"/>
      <c r="O150" s="281"/>
      <c r="P150" s="281"/>
      <c r="Q150" s="281"/>
      <c r="R150" s="281"/>
      <c r="S150" s="281"/>
      <c r="T150" s="281"/>
    </row>
    <row r="151" spans="1:20" customFormat="1" ht="50">
      <c r="A151" s="350">
        <f>A149+1</f>
        <v>44</v>
      </c>
      <c r="B151" s="273" t="s">
        <v>513</v>
      </c>
      <c r="C151" s="180" t="s">
        <v>514</v>
      </c>
      <c r="D151" s="183" t="s">
        <v>515</v>
      </c>
      <c r="E151" s="184">
        <v>2</v>
      </c>
      <c r="F151" s="185"/>
      <c r="G151" s="224"/>
    </row>
    <row r="152" spans="1:20">
      <c r="A152" s="350"/>
      <c r="B152" s="189"/>
      <c r="C152" s="186"/>
      <c r="D152" s="206"/>
      <c r="E152" s="195"/>
      <c r="F152" s="208"/>
      <c r="G152" s="224"/>
    </row>
    <row r="153" spans="1:20">
      <c r="A153" s="350"/>
      <c r="B153" s="189"/>
      <c r="C153" s="186"/>
      <c r="D153" s="206"/>
      <c r="E153" s="195"/>
      <c r="F153" s="208"/>
      <c r="G153" s="224"/>
    </row>
    <row r="154" spans="1:20">
      <c r="A154" s="350"/>
      <c r="B154" s="189"/>
      <c r="C154" s="186"/>
      <c r="D154" s="206"/>
      <c r="E154" s="195"/>
      <c r="F154" s="208"/>
      <c r="G154" s="224"/>
    </row>
    <row r="155" spans="1:20">
      <c r="A155" s="350"/>
      <c r="B155" s="189"/>
      <c r="C155" s="186"/>
      <c r="D155" s="206"/>
      <c r="E155" s="195"/>
      <c r="F155" s="208"/>
      <c r="G155" s="224"/>
    </row>
    <row r="156" spans="1:20" s="152" customFormat="1" ht="13">
      <c r="A156" s="350"/>
      <c r="B156" s="182"/>
      <c r="C156" s="419" t="s">
        <v>519</v>
      </c>
      <c r="D156" s="183"/>
      <c r="E156" s="184"/>
      <c r="F156" s="185"/>
      <c r="G156" s="224"/>
      <c r="J156" s="153"/>
      <c r="K156" s="74"/>
      <c r="L156" s="74"/>
      <c r="M156" s="74"/>
      <c r="N156" s="74"/>
      <c r="O156" s="74"/>
      <c r="P156" s="74"/>
      <c r="Q156" s="74"/>
      <c r="R156" s="74"/>
    </row>
    <row r="157" spans="1:20" s="152" customFormat="1" ht="13">
      <c r="A157" s="350"/>
      <c r="B157" s="182"/>
      <c r="C157" s="237"/>
      <c r="D157" s="183"/>
      <c r="E157" s="184"/>
      <c r="F157" s="185"/>
      <c r="G157" s="224"/>
      <c r="J157" s="153"/>
      <c r="K157" s="74"/>
      <c r="L157" s="74"/>
      <c r="M157" s="74"/>
      <c r="N157" s="74"/>
      <c r="O157" s="74"/>
      <c r="P157" s="74"/>
      <c r="Q157" s="74"/>
      <c r="R157" s="74"/>
    </row>
    <row r="158" spans="1:20" s="152" customFormat="1" ht="75">
      <c r="A158" s="350">
        <f>A151+1</f>
        <v>45</v>
      </c>
      <c r="B158" s="279" t="s">
        <v>521</v>
      </c>
      <c r="C158" s="179" t="s">
        <v>520</v>
      </c>
      <c r="D158" s="183" t="s">
        <v>405</v>
      </c>
      <c r="E158" s="184">
        <v>48</v>
      </c>
      <c r="F158" s="185"/>
      <c r="G158" s="224"/>
      <c r="J158" s="153"/>
      <c r="K158" s="74"/>
      <c r="L158" s="74"/>
      <c r="M158" s="74"/>
      <c r="N158" s="74"/>
      <c r="O158" s="74"/>
      <c r="P158" s="74"/>
      <c r="Q158" s="74"/>
      <c r="R158" s="74"/>
    </row>
    <row r="159" spans="1:20" s="152" customFormat="1">
      <c r="A159" s="350"/>
      <c r="B159" s="279"/>
      <c r="C159" s="179"/>
      <c r="D159" s="183"/>
      <c r="E159" s="184"/>
      <c r="F159" s="185"/>
      <c r="G159" s="224"/>
      <c r="J159" s="153"/>
      <c r="K159" s="74"/>
      <c r="L159" s="74"/>
      <c r="M159" s="74"/>
      <c r="N159" s="74"/>
      <c r="O159" s="74"/>
      <c r="P159" s="74"/>
      <c r="Q159" s="74"/>
      <c r="R159" s="74"/>
    </row>
    <row r="160" spans="1:20" s="152" customFormat="1" ht="13">
      <c r="A160" s="350"/>
      <c r="B160" s="279"/>
      <c r="C160" s="419" t="s">
        <v>522</v>
      </c>
      <c r="D160" s="183"/>
      <c r="E160" s="184"/>
      <c r="F160" s="185"/>
      <c r="G160" s="224"/>
      <c r="J160" s="153"/>
      <c r="K160" s="74"/>
      <c r="L160" s="74"/>
      <c r="M160" s="74"/>
      <c r="N160" s="74"/>
      <c r="O160" s="74"/>
      <c r="P160" s="74"/>
      <c r="Q160" s="74"/>
      <c r="R160" s="74"/>
    </row>
    <row r="161" spans="1:18" s="152" customFormat="1">
      <c r="A161" s="350"/>
      <c r="B161" s="182"/>
      <c r="C161" s="179"/>
      <c r="D161" s="183"/>
      <c r="E161" s="184"/>
      <c r="F161" s="185"/>
      <c r="G161" s="224"/>
      <c r="J161" s="153"/>
      <c r="K161" s="74"/>
      <c r="L161" s="74"/>
      <c r="M161" s="74"/>
      <c r="N161" s="74"/>
      <c r="O161" s="74"/>
      <c r="P161" s="74"/>
      <c r="Q161" s="74"/>
      <c r="R161" s="74"/>
    </row>
    <row r="162" spans="1:18" s="152" customFormat="1" ht="75">
      <c r="A162" s="350">
        <f>A158+1</f>
        <v>46</v>
      </c>
      <c r="B162" s="279" t="s">
        <v>524</v>
      </c>
      <c r="C162" s="179" t="s">
        <v>523</v>
      </c>
      <c r="D162" s="183" t="s">
        <v>405</v>
      </c>
      <c r="E162" s="184">
        <v>8</v>
      </c>
      <c r="F162" s="185"/>
      <c r="G162" s="224"/>
      <c r="J162" s="153"/>
      <c r="K162" s="74"/>
      <c r="L162" s="74"/>
      <c r="M162" s="74"/>
      <c r="N162" s="74"/>
      <c r="O162" s="74"/>
      <c r="P162" s="74"/>
      <c r="Q162" s="74"/>
      <c r="R162" s="74"/>
    </row>
    <row r="163" spans="1:18" s="152" customFormat="1">
      <c r="A163" s="350"/>
      <c r="B163" s="279"/>
      <c r="C163" s="179"/>
      <c r="D163" s="183"/>
      <c r="E163" s="184"/>
      <c r="F163" s="185"/>
      <c r="G163" s="224"/>
      <c r="J163" s="153"/>
      <c r="K163" s="74"/>
      <c r="L163" s="74"/>
      <c r="M163" s="74"/>
      <c r="N163" s="74"/>
      <c r="O163" s="74"/>
      <c r="P163" s="74"/>
      <c r="Q163" s="74"/>
      <c r="R163" s="74"/>
    </row>
    <row r="164" spans="1:18" s="152" customFormat="1" ht="13">
      <c r="A164" s="350"/>
      <c r="B164" s="424"/>
      <c r="C164" s="345" t="s">
        <v>487</v>
      </c>
      <c r="D164" s="183"/>
      <c r="E164" s="184"/>
      <c r="F164" s="185"/>
      <c r="G164" s="224"/>
      <c r="J164" s="153"/>
      <c r="K164" s="74"/>
      <c r="L164" s="74"/>
      <c r="M164" s="74"/>
      <c r="N164" s="74"/>
      <c r="O164" s="74"/>
      <c r="P164" s="74"/>
      <c r="Q164" s="74"/>
      <c r="R164" s="74"/>
    </row>
    <row r="165" spans="1:18" s="152" customFormat="1">
      <c r="A165" s="350"/>
      <c r="B165" s="279"/>
      <c r="C165" s="179"/>
      <c r="D165" s="183"/>
      <c r="E165" s="184"/>
      <c r="F165" s="185"/>
      <c r="G165" s="224"/>
      <c r="J165" s="153"/>
      <c r="K165" s="74"/>
      <c r="L165" s="74"/>
      <c r="M165" s="74"/>
      <c r="N165" s="74"/>
      <c r="O165" s="74"/>
      <c r="P165" s="74"/>
      <c r="Q165" s="74"/>
      <c r="R165" s="74"/>
    </row>
    <row r="166" spans="1:18" s="152" customFormat="1" ht="75">
      <c r="A166" s="350">
        <f>A162+1</f>
        <v>47</v>
      </c>
      <c r="B166" s="279" t="s">
        <v>547</v>
      </c>
      <c r="C166" s="179" t="s">
        <v>549</v>
      </c>
      <c r="D166" s="183" t="s">
        <v>548</v>
      </c>
      <c r="E166" s="184">
        <v>300000</v>
      </c>
      <c r="F166" s="185"/>
      <c r="G166" s="224"/>
      <c r="J166" s="153"/>
      <c r="K166" s="74"/>
      <c r="L166" s="74"/>
      <c r="M166" s="74"/>
      <c r="N166" s="74"/>
      <c r="O166" s="74"/>
      <c r="P166" s="74"/>
      <c r="Q166" s="74"/>
      <c r="R166" s="74"/>
    </row>
    <row r="167" spans="1:18" s="152" customFormat="1">
      <c r="A167" s="350"/>
      <c r="B167" s="279"/>
      <c r="C167" s="179"/>
      <c r="D167" s="183"/>
      <c r="E167" s="184"/>
      <c r="F167" s="185"/>
      <c r="G167" s="224"/>
      <c r="J167" s="153"/>
      <c r="K167" s="74"/>
      <c r="L167" s="74"/>
      <c r="M167" s="74"/>
      <c r="N167" s="74"/>
      <c r="O167" s="74"/>
      <c r="P167" s="74"/>
      <c r="Q167" s="74"/>
      <c r="R167" s="74"/>
    </row>
    <row r="168" spans="1:18" s="268" customFormat="1" ht="15.5">
      <c r="A168" s="182"/>
      <c r="B168" s="425"/>
      <c r="C168" s="345" t="s">
        <v>551</v>
      </c>
      <c r="D168" s="426"/>
      <c r="E168" s="426"/>
      <c r="F168" s="427"/>
      <c r="G168" s="428"/>
    </row>
    <row r="169" spans="1:18" s="270" customFormat="1" ht="13">
      <c r="A169" s="182"/>
      <c r="B169" s="189"/>
      <c r="C169" s="179"/>
      <c r="D169" s="183"/>
      <c r="E169" s="184"/>
      <c r="F169" s="185"/>
      <c r="G169" s="184"/>
      <c r="H169" s="429"/>
      <c r="I169" s="430"/>
    </row>
    <row r="170" spans="1:18" s="268" customFormat="1" ht="164.5" customHeight="1">
      <c r="A170" s="350">
        <f>A166+1</f>
        <v>48</v>
      </c>
      <c r="B170" s="318" t="s">
        <v>552</v>
      </c>
      <c r="C170" s="179" t="s">
        <v>570</v>
      </c>
      <c r="D170" s="183" t="s">
        <v>405</v>
      </c>
      <c r="E170" s="184">
        <v>30</v>
      </c>
      <c r="F170" s="185"/>
      <c r="G170" s="184"/>
    </row>
    <row r="171" spans="1:18" s="268" customFormat="1">
      <c r="A171" s="350"/>
      <c r="B171" s="318"/>
      <c r="C171" s="179"/>
      <c r="D171" s="183"/>
      <c r="E171" s="184"/>
      <c r="F171" s="185"/>
      <c r="G171" s="184"/>
    </row>
    <row r="172" spans="1:18" s="268" customFormat="1" ht="164.5" customHeight="1">
      <c r="A172" s="350">
        <f>A170+1</f>
        <v>49</v>
      </c>
      <c r="B172" s="318" t="s">
        <v>553</v>
      </c>
      <c r="C172" s="179" t="s">
        <v>571</v>
      </c>
      <c r="D172" s="183" t="s">
        <v>405</v>
      </c>
      <c r="E172" s="184">
        <v>12</v>
      </c>
      <c r="F172" s="185"/>
      <c r="G172" s="184"/>
    </row>
    <row r="173" spans="1:18" s="268" customFormat="1" ht="13">
      <c r="A173" s="350"/>
      <c r="B173" s="306"/>
      <c r="C173" s="179"/>
      <c r="D173" s="183"/>
      <c r="E173" s="184"/>
      <c r="F173" s="185"/>
      <c r="G173" s="184"/>
    </row>
    <row r="174" spans="1:18" s="268" customFormat="1" ht="13">
      <c r="A174" s="182"/>
      <c r="B174" s="306"/>
      <c r="C174" s="345" t="s">
        <v>554</v>
      </c>
      <c r="D174" s="183"/>
      <c r="E174" s="184"/>
      <c r="F174" s="185"/>
      <c r="G174" s="184"/>
    </row>
    <row r="175" spans="1:18" s="268" customFormat="1" ht="13">
      <c r="A175" s="182"/>
      <c r="B175" s="306"/>
      <c r="C175" s="284"/>
      <c r="D175" s="183"/>
      <c r="E175" s="184"/>
      <c r="F175" s="185"/>
      <c r="G175" s="184"/>
    </row>
    <row r="176" spans="1:18" s="268" customFormat="1" ht="37.5">
      <c r="A176" s="350">
        <f>A172+1</f>
        <v>50</v>
      </c>
      <c r="B176" s="187" t="s">
        <v>555</v>
      </c>
      <c r="C176" s="179" t="s">
        <v>572</v>
      </c>
      <c r="D176" s="183" t="s">
        <v>556</v>
      </c>
      <c r="E176" s="184">
        <v>1600</v>
      </c>
      <c r="F176" s="185"/>
      <c r="G176" s="184"/>
    </row>
    <row r="177" spans="1:11" s="268" customFormat="1" ht="13">
      <c r="A177" s="182"/>
      <c r="B177" s="306"/>
      <c r="C177" s="179"/>
      <c r="D177" s="183"/>
      <c r="E177" s="184"/>
      <c r="F177" s="185"/>
      <c r="G177" s="184"/>
    </row>
    <row r="178" spans="1:11" s="268" customFormat="1" ht="149.5" customHeight="1">
      <c r="A178" s="350">
        <f>A176+1</f>
        <v>51</v>
      </c>
      <c r="B178" s="187" t="s">
        <v>557</v>
      </c>
      <c r="C178" s="179" t="s">
        <v>573</v>
      </c>
      <c r="D178" s="183" t="s">
        <v>558</v>
      </c>
      <c r="E178" s="184">
        <v>2</v>
      </c>
      <c r="F178" s="185"/>
      <c r="G178" s="184"/>
    </row>
    <row r="179" spans="1:11" s="268" customFormat="1">
      <c r="A179" s="350"/>
      <c r="B179" s="187"/>
      <c r="C179" s="179"/>
      <c r="D179" s="183"/>
      <c r="E179" s="184"/>
      <c r="F179" s="185"/>
      <c r="G179" s="184"/>
    </row>
    <row r="180" spans="1:11" s="268" customFormat="1" ht="13">
      <c r="A180" s="182"/>
      <c r="B180" s="306"/>
      <c r="C180" s="345" t="s">
        <v>559</v>
      </c>
      <c r="D180" s="183"/>
      <c r="E180" s="184"/>
      <c r="F180" s="185"/>
      <c r="G180" s="184"/>
    </row>
    <row r="181" spans="1:11" s="268" customFormat="1" ht="13">
      <c r="A181" s="182"/>
      <c r="B181" s="306"/>
      <c r="C181" s="284"/>
      <c r="D181" s="183"/>
      <c r="E181" s="184"/>
      <c r="F181" s="185"/>
      <c r="G181" s="184"/>
    </row>
    <row r="182" spans="1:11" s="268" customFormat="1" ht="112.5">
      <c r="A182" s="350">
        <f>A178+1</f>
        <v>52</v>
      </c>
      <c r="B182" s="187" t="s">
        <v>560</v>
      </c>
      <c r="C182" s="179" t="s">
        <v>574</v>
      </c>
      <c r="D182" s="183" t="s">
        <v>558</v>
      </c>
      <c r="E182" s="184">
        <v>12</v>
      </c>
      <c r="F182" s="185"/>
      <c r="G182" s="184"/>
    </row>
    <row r="183" spans="1:11" s="268" customFormat="1">
      <c r="A183" s="350"/>
      <c r="B183" s="187"/>
      <c r="C183" s="179"/>
      <c r="D183" s="183"/>
      <c r="E183" s="184"/>
      <c r="F183" s="185"/>
      <c r="G183" s="184"/>
    </row>
    <row r="184" spans="1:11" s="268" customFormat="1" ht="13">
      <c r="A184" s="182"/>
      <c r="B184" s="431"/>
      <c r="C184" s="345" t="s">
        <v>561</v>
      </c>
      <c r="D184" s="183"/>
      <c r="E184" s="184"/>
      <c r="F184" s="185"/>
      <c r="G184" s="184"/>
    </row>
    <row r="185" spans="1:11" s="268" customFormat="1" ht="13">
      <c r="A185" s="182"/>
      <c r="B185" s="306"/>
      <c r="C185" s="179"/>
      <c r="D185" s="183"/>
      <c r="E185" s="184"/>
      <c r="F185" s="185"/>
      <c r="G185" s="184"/>
    </row>
    <row r="186" spans="1:11" s="268" customFormat="1" ht="50">
      <c r="A186" s="350">
        <f>A182+1</f>
        <v>53</v>
      </c>
      <c r="B186" s="187" t="s">
        <v>605</v>
      </c>
      <c r="C186" s="179" t="s">
        <v>575</v>
      </c>
      <c r="D186" s="183" t="s">
        <v>558</v>
      </c>
      <c r="E186" s="184">
        <v>4</v>
      </c>
      <c r="F186" s="185"/>
      <c r="G186" s="184"/>
    </row>
    <row r="187" spans="1:11" s="268" customFormat="1">
      <c r="A187" s="350"/>
      <c r="B187" s="187"/>
      <c r="C187" s="179"/>
      <c r="D187" s="183"/>
      <c r="E187" s="184"/>
      <c r="F187" s="185"/>
      <c r="G187" s="184"/>
    </row>
    <row r="188" spans="1:11" s="268" customFormat="1">
      <c r="A188" s="350"/>
      <c r="B188" s="187"/>
      <c r="C188" s="179"/>
      <c r="D188" s="183"/>
      <c r="E188" s="184"/>
      <c r="F188" s="185"/>
      <c r="G188" s="184"/>
    </row>
    <row r="189" spans="1:11" s="268" customFormat="1">
      <c r="A189" s="350"/>
      <c r="B189" s="187"/>
      <c r="C189" s="179"/>
      <c r="D189" s="183"/>
      <c r="E189" s="184"/>
      <c r="F189" s="185"/>
      <c r="G189" s="184"/>
    </row>
    <row r="190" spans="1:11" s="126" customFormat="1" ht="13">
      <c r="A190" s="354" t="s">
        <v>452</v>
      </c>
      <c r="B190" s="301"/>
      <c r="C190" s="121" t="s">
        <v>607</v>
      </c>
      <c r="D190" s="301"/>
      <c r="E190" s="302"/>
      <c r="F190" s="302"/>
      <c r="G190" s="303"/>
      <c r="H190" s="118"/>
      <c r="I190" s="118"/>
      <c r="J190" s="118"/>
      <c r="K190" s="123"/>
    </row>
    <row r="191" spans="1:11" s="126" customFormat="1">
      <c r="A191" s="353"/>
      <c r="B191" s="292"/>
      <c r="C191" s="300"/>
      <c r="D191" s="294"/>
      <c r="E191" s="295"/>
      <c r="F191" s="296"/>
      <c r="G191" s="297"/>
      <c r="H191" s="118"/>
      <c r="I191" s="118"/>
      <c r="J191" s="118"/>
      <c r="K191" s="123"/>
    </row>
    <row r="192" spans="1:11" ht="13">
      <c r="A192" s="355"/>
      <c r="B192" s="215"/>
      <c r="C192" s="205" t="s">
        <v>442</v>
      </c>
      <c r="D192" s="306"/>
      <c r="E192" s="307"/>
      <c r="F192" s="308"/>
      <c r="G192" s="309"/>
      <c r="H192" s="138"/>
      <c r="I192" s="138"/>
      <c r="J192" s="138"/>
      <c r="K192" s="123"/>
    </row>
    <row r="193" spans="1:14" ht="13">
      <c r="A193" s="355"/>
      <c r="B193" s="310"/>
      <c r="C193" s="284"/>
      <c r="D193" s="306"/>
      <c r="E193" s="307"/>
      <c r="F193" s="308"/>
      <c r="G193" s="309"/>
      <c r="H193" s="117"/>
      <c r="I193" s="117"/>
      <c r="J193" s="117"/>
      <c r="K193" s="123"/>
    </row>
    <row r="194" spans="1:14" ht="62.5">
      <c r="A194" s="350">
        <f>A186+1</f>
        <v>54</v>
      </c>
      <c r="B194" s="283" t="s">
        <v>354</v>
      </c>
      <c r="C194" s="314" t="s">
        <v>355</v>
      </c>
      <c r="D194" s="183" t="s">
        <v>356</v>
      </c>
      <c r="E194" s="184">
        <v>2</v>
      </c>
      <c r="F194" s="185"/>
      <c r="G194" s="224"/>
      <c r="H194" s="346"/>
      <c r="I194" s="120"/>
      <c r="J194" s="120"/>
      <c r="K194" s="123"/>
    </row>
    <row r="195" spans="1:14" ht="13">
      <c r="A195" s="355"/>
      <c r="B195" s="311"/>
      <c r="C195" s="179"/>
      <c r="D195" s="183"/>
      <c r="E195" s="184"/>
      <c r="F195" s="185"/>
      <c r="G195" s="312"/>
      <c r="H195" s="117"/>
      <c r="I195" s="117"/>
      <c r="J195" s="117"/>
      <c r="K195" s="123"/>
    </row>
    <row r="196" spans="1:14" ht="13">
      <c r="A196" s="355"/>
      <c r="B196" s="215"/>
      <c r="C196" s="205" t="s">
        <v>443</v>
      </c>
      <c r="D196" s="183"/>
      <c r="E196" s="184"/>
      <c r="F196" s="185"/>
      <c r="G196" s="312"/>
      <c r="H196" s="120"/>
      <c r="I196" s="120"/>
      <c r="J196" s="120"/>
      <c r="K196" s="123"/>
    </row>
    <row r="197" spans="1:14" ht="13">
      <c r="A197" s="355"/>
      <c r="B197" s="313"/>
      <c r="C197" s="284"/>
      <c r="D197" s="183"/>
      <c r="E197" s="184"/>
      <c r="F197" s="185"/>
      <c r="G197" s="312"/>
      <c r="H197" s="117"/>
      <c r="I197" s="117"/>
      <c r="J197" s="117"/>
      <c r="K197" s="123"/>
    </row>
    <row r="198" spans="1:14" ht="75">
      <c r="A198" s="350">
        <f>A194+1</f>
        <v>55</v>
      </c>
      <c r="B198" s="283" t="s">
        <v>357</v>
      </c>
      <c r="C198" s="179" t="s">
        <v>358</v>
      </c>
      <c r="D198" s="183" t="s">
        <v>359</v>
      </c>
      <c r="E198" s="184">
        <v>3</v>
      </c>
      <c r="F198" s="185"/>
      <c r="G198" s="224"/>
      <c r="H198" s="117"/>
      <c r="I198" s="117"/>
      <c r="J198" s="117"/>
      <c r="K198" s="123"/>
    </row>
    <row r="199" spans="1:14">
      <c r="A199" s="350"/>
      <c r="B199" s="283"/>
      <c r="C199" s="179"/>
      <c r="D199" s="183"/>
      <c r="E199" s="184"/>
      <c r="F199" s="185"/>
      <c r="G199" s="224"/>
      <c r="H199" s="117"/>
      <c r="I199" s="117"/>
      <c r="J199" s="117"/>
      <c r="K199" s="123"/>
    </row>
    <row r="200" spans="1:14" ht="13">
      <c r="A200" s="357"/>
      <c r="B200" s="283"/>
      <c r="C200" s="205" t="s">
        <v>444</v>
      </c>
      <c r="D200" s="183"/>
      <c r="E200" s="184"/>
      <c r="F200" s="185"/>
      <c r="G200" s="312"/>
      <c r="H200" s="122"/>
      <c r="I200" s="122"/>
      <c r="J200" s="122"/>
      <c r="K200" s="123"/>
    </row>
    <row r="201" spans="1:14" ht="13">
      <c r="A201" s="357"/>
      <c r="B201" s="283"/>
      <c r="C201" s="284"/>
      <c r="D201" s="183"/>
      <c r="E201" s="184"/>
      <c r="F201" s="185"/>
      <c r="G201" s="312"/>
      <c r="H201" s="122"/>
      <c r="I201" s="122"/>
      <c r="J201" s="122"/>
      <c r="K201" s="123"/>
    </row>
    <row r="202" spans="1:14" ht="62.5">
      <c r="A202" s="350">
        <f>A198+1</f>
        <v>56</v>
      </c>
      <c r="B202" s="283" t="s">
        <v>364</v>
      </c>
      <c r="C202" s="179" t="s">
        <v>365</v>
      </c>
      <c r="D202" s="183" t="s">
        <v>366</v>
      </c>
      <c r="E202" s="184">
        <v>300</v>
      </c>
      <c r="F202" s="185"/>
      <c r="G202" s="224"/>
      <c r="H202" s="122"/>
      <c r="I202" s="122"/>
      <c r="J202" s="122"/>
      <c r="K202" s="123"/>
      <c r="M202" s="123"/>
      <c r="N202" s="123"/>
    </row>
    <row r="203" spans="1:14" ht="13">
      <c r="A203" s="357"/>
      <c r="B203" s="283"/>
      <c r="C203" s="179"/>
      <c r="D203" s="183"/>
      <c r="E203" s="184"/>
      <c r="F203" s="185"/>
      <c r="G203" s="224"/>
      <c r="H203" s="117"/>
      <c r="I203" s="117"/>
      <c r="J203" s="117"/>
      <c r="K203" s="123"/>
    </row>
    <row r="204" spans="1:14" ht="67.150000000000006" customHeight="1">
      <c r="A204" s="350">
        <f>A202+1</f>
        <v>57</v>
      </c>
      <c r="B204" s="283" t="s">
        <v>367</v>
      </c>
      <c r="C204" s="179" t="s">
        <v>368</v>
      </c>
      <c r="D204" s="183" t="s">
        <v>366</v>
      </c>
      <c r="E204" s="184">
        <v>300</v>
      </c>
      <c r="F204" s="185"/>
      <c r="G204" s="224"/>
      <c r="H204" s="117"/>
      <c r="I204" s="117"/>
      <c r="J204" s="117"/>
      <c r="K204" s="123"/>
    </row>
    <row r="205" spans="1:14" ht="13">
      <c r="A205" s="357"/>
      <c r="B205" s="283"/>
      <c r="C205" s="179"/>
      <c r="D205" s="183"/>
      <c r="E205" s="184"/>
      <c r="F205" s="185"/>
      <c r="G205" s="312"/>
      <c r="H205" s="117"/>
      <c r="I205" s="117"/>
      <c r="J205" s="117"/>
      <c r="K205" s="123"/>
    </row>
    <row r="206" spans="1:14" s="129" customFormat="1" ht="13">
      <c r="A206" s="357"/>
      <c r="B206" s="283"/>
      <c r="C206" s="205" t="s">
        <v>369</v>
      </c>
      <c r="D206" s="183"/>
      <c r="E206" s="184"/>
      <c r="F206" s="185"/>
      <c r="G206" s="312"/>
      <c r="H206" s="122"/>
      <c r="I206" s="122"/>
      <c r="J206" s="122"/>
      <c r="K206" s="123"/>
    </row>
    <row r="207" spans="1:14" ht="13">
      <c r="A207" s="357"/>
      <c r="B207" s="283"/>
      <c r="C207" s="179"/>
      <c r="D207" s="183"/>
      <c r="E207" s="184"/>
      <c r="F207" s="185"/>
      <c r="G207" s="224"/>
      <c r="H207" s="122"/>
      <c r="I207" s="122"/>
      <c r="J207" s="122"/>
      <c r="K207" s="123"/>
    </row>
    <row r="208" spans="1:14" ht="50">
      <c r="A208" s="350">
        <f>A204+1</f>
        <v>58</v>
      </c>
      <c r="B208" s="283" t="s">
        <v>373</v>
      </c>
      <c r="C208" s="179" t="s">
        <v>374</v>
      </c>
      <c r="D208" s="183" t="s">
        <v>372</v>
      </c>
      <c r="E208" s="184">
        <v>300</v>
      </c>
      <c r="F208" s="185"/>
      <c r="G208" s="224"/>
      <c r="H208" s="122"/>
      <c r="I208" s="122"/>
      <c r="J208" s="122"/>
      <c r="K208" s="123"/>
    </row>
    <row r="209" spans="1:11" ht="13">
      <c r="A209" s="357"/>
      <c r="B209" s="283"/>
      <c r="C209" s="179"/>
      <c r="D209" s="183"/>
      <c r="E209" s="184"/>
      <c r="F209" s="185"/>
      <c r="G209" s="224"/>
      <c r="H209" s="122"/>
      <c r="I209" s="122"/>
      <c r="J209" s="122"/>
      <c r="K209" s="123"/>
    </row>
    <row r="210" spans="1:11" ht="50">
      <c r="A210" s="350">
        <f>A208+1</f>
        <v>59</v>
      </c>
      <c r="B210" s="283" t="s">
        <v>375</v>
      </c>
      <c r="C210" s="179" t="s">
        <v>376</v>
      </c>
      <c r="D210" s="183" t="s">
        <v>372</v>
      </c>
      <c r="E210" s="184">
        <v>500</v>
      </c>
      <c r="F210" s="185"/>
      <c r="G210" s="224"/>
      <c r="H210" s="122"/>
      <c r="I210" s="122"/>
      <c r="J210" s="122"/>
      <c r="K210" s="123"/>
    </row>
    <row r="211" spans="1:11" s="129" customFormat="1" ht="13">
      <c r="A211" s="357"/>
      <c r="B211" s="283"/>
      <c r="C211" s="179"/>
      <c r="D211" s="183"/>
      <c r="E211" s="184"/>
      <c r="F211" s="185"/>
      <c r="G211" s="224"/>
      <c r="H211" s="122"/>
      <c r="I211" s="122"/>
      <c r="J211" s="122"/>
      <c r="K211" s="123"/>
    </row>
    <row r="212" spans="1:11" ht="13">
      <c r="A212" s="357"/>
      <c r="B212" s="283"/>
      <c r="C212" s="205" t="s">
        <v>379</v>
      </c>
      <c r="D212" s="183"/>
      <c r="E212" s="184"/>
      <c r="F212" s="185"/>
      <c r="G212" s="224"/>
      <c r="H212" s="122"/>
      <c r="I212" s="122"/>
      <c r="J212" s="122"/>
      <c r="K212" s="123"/>
    </row>
    <row r="213" spans="1:11" ht="13">
      <c r="A213" s="357"/>
      <c r="B213" s="283"/>
      <c r="C213" s="316"/>
      <c r="D213" s="183"/>
      <c r="E213" s="184"/>
      <c r="F213" s="185"/>
      <c r="G213" s="224"/>
      <c r="H213" s="117"/>
      <c r="I213" s="117"/>
      <c r="J213" s="117"/>
      <c r="K213" s="123"/>
    </row>
    <row r="214" spans="1:11" s="148" customFormat="1" ht="62.5">
      <c r="A214" s="350">
        <f>A210+1</f>
        <v>60</v>
      </c>
      <c r="B214" s="283" t="s">
        <v>382</v>
      </c>
      <c r="C214" s="186" t="s">
        <v>383</v>
      </c>
      <c r="D214" s="183" t="s">
        <v>126</v>
      </c>
      <c r="E214" s="184">
        <v>1</v>
      </c>
      <c r="F214" s="185"/>
      <c r="G214" s="224"/>
      <c r="H214" s="122"/>
      <c r="I214" s="122"/>
      <c r="J214" s="122"/>
      <c r="K214" s="123"/>
    </row>
    <row r="215" spans="1:11">
      <c r="A215" s="350"/>
      <c r="B215" s="283"/>
      <c r="C215" s="179"/>
      <c r="D215" s="183"/>
      <c r="E215" s="184"/>
      <c r="F215" s="185"/>
      <c r="G215" s="224"/>
      <c r="H215" s="122"/>
      <c r="I215" s="122"/>
      <c r="J215" s="122"/>
      <c r="K215" s="123"/>
    </row>
    <row r="216" spans="1:11" s="126" customFormat="1" ht="13">
      <c r="A216" s="350"/>
      <c r="B216" s="283"/>
      <c r="C216" s="205" t="s">
        <v>386</v>
      </c>
      <c r="D216" s="183"/>
      <c r="E216" s="184"/>
      <c r="F216" s="185"/>
      <c r="G216" s="312"/>
      <c r="H216" s="122"/>
      <c r="I216" s="122"/>
      <c r="J216" s="122"/>
      <c r="K216" s="123"/>
    </row>
    <row r="217" spans="1:11" s="126" customFormat="1" ht="13">
      <c r="A217" s="350"/>
      <c r="B217" s="283"/>
      <c r="C217" s="319"/>
      <c r="D217" s="183"/>
      <c r="E217" s="184"/>
      <c r="F217" s="185"/>
      <c r="G217" s="312"/>
      <c r="H217" s="122"/>
      <c r="I217" s="122"/>
      <c r="J217" s="122"/>
      <c r="K217" s="123"/>
    </row>
    <row r="218" spans="1:11" s="149" customFormat="1" ht="13">
      <c r="A218" s="350"/>
      <c r="B218" s="283"/>
      <c r="C218" s="205" t="s">
        <v>445</v>
      </c>
      <c r="D218" s="183"/>
      <c r="E218" s="184"/>
      <c r="F218" s="185"/>
      <c r="G218" s="312"/>
      <c r="H218" s="120"/>
      <c r="I218" s="122"/>
      <c r="J218" s="122"/>
      <c r="K218" s="123"/>
    </row>
    <row r="219" spans="1:11" s="126" customFormat="1" ht="75">
      <c r="A219" s="350">
        <f>A214+1</f>
        <v>61</v>
      </c>
      <c r="B219" s="283" t="s">
        <v>387</v>
      </c>
      <c r="C219" s="179" t="s">
        <v>565</v>
      </c>
      <c r="D219" s="183" t="s">
        <v>126</v>
      </c>
      <c r="E219" s="184">
        <v>1</v>
      </c>
      <c r="F219" s="185"/>
      <c r="G219" s="224"/>
      <c r="H219" s="122"/>
      <c r="I219" s="122"/>
      <c r="J219" s="122"/>
      <c r="K219" s="123"/>
    </row>
    <row r="220" spans="1:11" s="149" customFormat="1">
      <c r="A220" s="350"/>
      <c r="B220" s="318"/>
      <c r="C220" s="179"/>
      <c r="D220" s="183"/>
      <c r="E220" s="184"/>
      <c r="F220" s="185"/>
      <c r="G220" s="224"/>
      <c r="H220" s="122"/>
      <c r="I220" s="122"/>
      <c r="J220" s="122"/>
      <c r="K220" s="123"/>
    </row>
    <row r="221" spans="1:11" s="126" customFormat="1" ht="13">
      <c r="A221" s="350"/>
      <c r="B221" s="215"/>
      <c r="C221" s="205" t="s">
        <v>446</v>
      </c>
      <c r="D221" s="183"/>
      <c r="E221" s="184"/>
      <c r="F221" s="185"/>
      <c r="G221" s="224"/>
      <c r="H221" s="120"/>
      <c r="I221" s="122"/>
      <c r="J221" s="122"/>
      <c r="K221" s="123"/>
    </row>
    <row r="222" spans="1:11" s="149" customFormat="1" ht="13">
      <c r="A222" s="358"/>
      <c r="B222" s="320"/>
      <c r="C222" s="321"/>
      <c r="D222" s="183"/>
      <c r="E222" s="184"/>
      <c r="F222" s="185"/>
      <c r="G222" s="224"/>
      <c r="H222" s="122"/>
      <c r="I222" s="122"/>
      <c r="J222" s="122"/>
      <c r="K222" s="123"/>
    </row>
    <row r="223" spans="1:11" ht="62.5">
      <c r="A223" s="350">
        <f>A219+1</f>
        <v>62</v>
      </c>
      <c r="B223" s="318" t="s">
        <v>388</v>
      </c>
      <c r="C223" s="179" t="s">
        <v>389</v>
      </c>
      <c r="D223" s="183" t="s">
        <v>126</v>
      </c>
      <c r="E223" s="184">
        <v>1</v>
      </c>
      <c r="F223" s="185"/>
      <c r="G223" s="224"/>
      <c r="H223" s="122"/>
      <c r="I223" s="122"/>
      <c r="J223" s="122"/>
      <c r="K223" s="123"/>
    </row>
    <row r="224" spans="1:11" s="148" customFormat="1">
      <c r="A224" s="350"/>
      <c r="B224" s="318"/>
      <c r="C224" s="179"/>
      <c r="D224" s="183"/>
      <c r="E224" s="184"/>
      <c r="F224" s="185"/>
      <c r="G224" s="224"/>
      <c r="H224" s="117"/>
      <c r="I224" s="117"/>
      <c r="J224" s="117"/>
      <c r="K224" s="123"/>
    </row>
    <row r="225" spans="1:11" ht="13">
      <c r="A225" s="350"/>
      <c r="B225" s="215"/>
      <c r="C225" s="205" t="s">
        <v>447</v>
      </c>
      <c r="D225" s="183"/>
      <c r="E225" s="184"/>
      <c r="F225" s="185"/>
      <c r="G225" s="224"/>
      <c r="H225" s="120"/>
      <c r="I225" s="117"/>
      <c r="J225" s="117"/>
      <c r="K225" s="123"/>
    </row>
    <row r="226" spans="1:11" s="148" customFormat="1" ht="13">
      <c r="A226" s="350"/>
      <c r="B226" s="322"/>
      <c r="C226" s="319"/>
      <c r="D226" s="183"/>
      <c r="E226" s="184"/>
      <c r="F226" s="185"/>
      <c r="G226" s="224"/>
      <c r="H226" s="117"/>
      <c r="I226" s="117"/>
      <c r="J226" s="117"/>
      <c r="K226" s="123"/>
    </row>
    <row r="227" spans="1:11" ht="50">
      <c r="A227" s="350">
        <f>A223+1</f>
        <v>63</v>
      </c>
      <c r="B227" s="187" t="s">
        <v>390</v>
      </c>
      <c r="C227" s="314" t="s">
        <v>391</v>
      </c>
      <c r="D227" s="183" t="s">
        <v>348</v>
      </c>
      <c r="E227" s="184">
        <v>1</v>
      </c>
      <c r="F227" s="185"/>
      <c r="G227" s="224"/>
      <c r="H227" s="117"/>
      <c r="I227" s="117"/>
      <c r="J227" s="117"/>
      <c r="K227" s="123"/>
    </row>
    <row r="228" spans="1:11" s="148" customFormat="1">
      <c r="A228" s="350"/>
      <c r="B228" s="187"/>
      <c r="C228" s="314"/>
      <c r="D228" s="183"/>
      <c r="E228" s="184"/>
      <c r="F228" s="185"/>
      <c r="G228" s="224"/>
      <c r="H228" s="122"/>
      <c r="I228" s="122"/>
      <c r="J228" s="122"/>
      <c r="K228" s="123"/>
    </row>
    <row r="229" spans="1:11" s="126" customFormat="1" ht="13">
      <c r="A229" s="357"/>
      <c r="B229" s="215"/>
      <c r="C229" s="205" t="s">
        <v>449</v>
      </c>
      <c r="D229" s="183"/>
      <c r="E229" s="184"/>
      <c r="F229" s="185"/>
      <c r="G229" s="224"/>
      <c r="H229" s="120"/>
      <c r="I229" s="122"/>
      <c r="J229" s="122"/>
      <c r="K229" s="123"/>
    </row>
    <row r="230" spans="1:11" s="149" customFormat="1" ht="13">
      <c r="A230" s="357"/>
      <c r="B230" s="311"/>
      <c r="C230" s="319"/>
      <c r="D230" s="183"/>
      <c r="E230" s="184"/>
      <c r="F230" s="185"/>
      <c r="G230" s="224"/>
      <c r="H230" s="117"/>
      <c r="I230" s="117"/>
      <c r="J230" s="117"/>
      <c r="K230" s="123"/>
    </row>
    <row r="231" spans="1:11" s="452" customFormat="1" ht="87.5">
      <c r="A231" s="443">
        <f>A227+1</f>
        <v>64</v>
      </c>
      <c r="B231" s="444" t="s">
        <v>392</v>
      </c>
      <c r="C231" s="445" t="s">
        <v>441</v>
      </c>
      <c r="D231" s="446" t="s">
        <v>126</v>
      </c>
      <c r="E231" s="447">
        <v>1</v>
      </c>
      <c r="F231" s="448"/>
      <c r="G231" s="449"/>
      <c r="H231" s="450"/>
      <c r="I231" s="450"/>
      <c r="J231" s="450"/>
      <c r="K231" s="451"/>
    </row>
    <row r="232" spans="1:11" s="129" customFormat="1" ht="13">
      <c r="A232" s="350"/>
      <c r="B232" s="318"/>
      <c r="C232" s="179"/>
      <c r="D232" s="183"/>
      <c r="E232" s="184"/>
      <c r="F232" s="185"/>
      <c r="G232" s="224"/>
      <c r="H232" s="117"/>
      <c r="I232" s="117"/>
      <c r="J232" s="117"/>
      <c r="K232" s="123"/>
    </row>
    <row r="233" spans="1:11" s="149" customFormat="1" ht="13">
      <c r="A233" s="350"/>
      <c r="B233" s="187"/>
      <c r="C233" s="205" t="s">
        <v>463</v>
      </c>
      <c r="D233" s="183"/>
      <c r="E233" s="184"/>
      <c r="F233" s="185"/>
      <c r="G233" s="224"/>
      <c r="H233" s="120"/>
      <c r="I233" s="154"/>
      <c r="J233" s="155"/>
      <c r="K233" s="156"/>
    </row>
    <row r="234" spans="1:11">
      <c r="A234" s="350"/>
      <c r="B234" s="187"/>
      <c r="C234" s="191"/>
      <c r="D234" s="183"/>
      <c r="E234" s="184"/>
      <c r="F234" s="185"/>
      <c r="G234" s="224"/>
      <c r="H234" s="75"/>
      <c r="I234" s="75"/>
      <c r="K234" s="123"/>
    </row>
    <row r="235" spans="1:11" ht="108" customHeight="1">
      <c r="A235" s="350">
        <f>A231+1</f>
        <v>65</v>
      </c>
      <c r="B235" s="189" t="s">
        <v>599</v>
      </c>
      <c r="C235" s="179" t="s">
        <v>585</v>
      </c>
      <c r="D235" s="183" t="s">
        <v>126</v>
      </c>
      <c r="E235" s="184">
        <v>2</v>
      </c>
      <c r="F235" s="185"/>
      <c r="G235" s="224"/>
      <c r="H235" s="122"/>
      <c r="I235" s="122"/>
      <c r="J235" s="122"/>
      <c r="K235" s="123"/>
    </row>
    <row r="236" spans="1:11">
      <c r="A236" s="350"/>
      <c r="B236" s="187"/>
      <c r="C236" s="191"/>
      <c r="D236" s="183"/>
      <c r="E236" s="184"/>
      <c r="F236" s="185"/>
      <c r="G236" s="224"/>
    </row>
    <row r="237" spans="1:11" ht="109.9" customHeight="1">
      <c r="A237" s="350">
        <f>A235+1</f>
        <v>66</v>
      </c>
      <c r="B237" s="189" t="s">
        <v>604</v>
      </c>
      <c r="C237" s="179" t="s">
        <v>586</v>
      </c>
      <c r="D237" s="183" t="s">
        <v>126</v>
      </c>
      <c r="E237" s="184">
        <v>2</v>
      </c>
      <c r="F237" s="185"/>
      <c r="G237" s="224"/>
      <c r="H237" s="122"/>
      <c r="I237" s="122"/>
      <c r="J237" s="122"/>
      <c r="K237" s="123"/>
    </row>
    <row r="238" spans="1:11">
      <c r="A238" s="350"/>
      <c r="B238" s="187"/>
      <c r="C238" s="191"/>
      <c r="D238" s="183"/>
      <c r="E238" s="184"/>
      <c r="F238" s="185"/>
      <c r="G238" s="224"/>
    </row>
    <row r="239" spans="1:11" s="126" customFormat="1" ht="13">
      <c r="A239" s="354" t="s">
        <v>608</v>
      </c>
      <c r="B239" s="301"/>
      <c r="C239" s="121" t="s">
        <v>609</v>
      </c>
      <c r="D239" s="301"/>
      <c r="E239" s="302"/>
      <c r="F239" s="302"/>
      <c r="G239" s="303"/>
      <c r="H239" s="118"/>
      <c r="I239" s="118"/>
      <c r="J239" s="118"/>
      <c r="K239" s="123"/>
    </row>
    <row r="240" spans="1:11" s="126" customFormat="1">
      <c r="A240" s="353"/>
      <c r="B240" s="292"/>
      <c r="C240" s="300"/>
      <c r="D240" s="294"/>
      <c r="E240" s="295"/>
      <c r="F240" s="296"/>
      <c r="G240" s="297"/>
      <c r="H240" s="118"/>
      <c r="I240" s="118"/>
      <c r="J240" s="118"/>
      <c r="K240" s="123"/>
    </row>
    <row r="241" spans="1:14" ht="13">
      <c r="A241" s="355"/>
      <c r="B241" s="215"/>
      <c r="C241" s="205" t="s">
        <v>442</v>
      </c>
      <c r="D241" s="306"/>
      <c r="E241" s="307"/>
      <c r="F241" s="308"/>
      <c r="G241" s="309"/>
      <c r="H241" s="138"/>
      <c r="I241" s="138"/>
      <c r="J241" s="138"/>
      <c r="K241" s="123"/>
    </row>
    <row r="242" spans="1:14" ht="13">
      <c r="A242" s="355"/>
      <c r="B242" s="310"/>
      <c r="C242" s="284"/>
      <c r="D242" s="306"/>
      <c r="E242" s="307"/>
      <c r="F242" s="308"/>
      <c r="G242" s="309"/>
      <c r="H242" s="117"/>
      <c r="I242" s="117"/>
      <c r="J242" s="117"/>
      <c r="K242" s="123"/>
    </row>
    <row r="243" spans="1:14" ht="62.5">
      <c r="A243" s="350">
        <f>A237+1</f>
        <v>67</v>
      </c>
      <c r="B243" s="283" t="s">
        <v>354</v>
      </c>
      <c r="C243" s="314" t="s">
        <v>355</v>
      </c>
      <c r="D243" s="183" t="s">
        <v>356</v>
      </c>
      <c r="E243" s="184">
        <v>2</v>
      </c>
      <c r="F243" s="185"/>
      <c r="G243" s="224"/>
      <c r="H243" s="346"/>
      <c r="I243" s="120"/>
      <c r="J243" s="120"/>
      <c r="K243" s="123"/>
    </row>
    <row r="244" spans="1:14" ht="13">
      <c r="A244" s="355"/>
      <c r="B244" s="311"/>
      <c r="C244" s="179"/>
      <c r="D244" s="183"/>
      <c r="E244" s="184"/>
      <c r="F244" s="185"/>
      <c r="G244" s="312"/>
      <c r="H244" s="117"/>
      <c r="I244" s="117"/>
      <c r="J244" s="117"/>
      <c r="K244" s="123"/>
    </row>
    <row r="245" spans="1:14" ht="13">
      <c r="A245" s="355"/>
      <c r="B245" s="215"/>
      <c r="C245" s="205" t="s">
        <v>443</v>
      </c>
      <c r="D245" s="183"/>
      <c r="E245" s="184"/>
      <c r="F245" s="185"/>
      <c r="G245" s="312"/>
      <c r="H245" s="120"/>
      <c r="I245" s="120"/>
      <c r="J245" s="120"/>
      <c r="K245" s="123"/>
    </row>
    <row r="246" spans="1:14" ht="13">
      <c r="A246" s="355"/>
      <c r="B246" s="313"/>
      <c r="C246" s="284"/>
      <c r="D246" s="183"/>
      <c r="E246" s="184"/>
      <c r="F246" s="185"/>
      <c r="G246" s="312"/>
      <c r="H246" s="117"/>
      <c r="I246" s="117"/>
      <c r="J246" s="117"/>
      <c r="K246" s="123"/>
    </row>
    <row r="247" spans="1:14" ht="75">
      <c r="A247" s="350">
        <f>A243+1</f>
        <v>68</v>
      </c>
      <c r="B247" s="283" t="s">
        <v>357</v>
      </c>
      <c r="C247" s="179" t="s">
        <v>358</v>
      </c>
      <c r="D247" s="183" t="s">
        <v>359</v>
      </c>
      <c r="E247" s="184">
        <v>3</v>
      </c>
      <c r="F247" s="185"/>
      <c r="G247" s="224"/>
      <c r="H247" s="117"/>
      <c r="I247" s="117"/>
      <c r="J247" s="117"/>
      <c r="K247" s="123"/>
    </row>
    <row r="248" spans="1:14">
      <c r="A248" s="350"/>
      <c r="B248" s="283"/>
      <c r="C248" s="179"/>
      <c r="D248" s="183"/>
      <c r="E248" s="184"/>
      <c r="F248" s="185"/>
      <c r="G248" s="224"/>
      <c r="H248" s="117"/>
      <c r="I248" s="117"/>
      <c r="J248" s="117"/>
      <c r="K248" s="123"/>
    </row>
    <row r="249" spans="1:14" ht="13">
      <c r="A249" s="357"/>
      <c r="B249" s="283"/>
      <c r="C249" s="205" t="s">
        <v>444</v>
      </c>
      <c r="D249" s="183"/>
      <c r="E249" s="184"/>
      <c r="F249" s="185"/>
      <c r="G249" s="312"/>
      <c r="H249" s="122"/>
      <c r="I249" s="122"/>
      <c r="J249" s="122"/>
      <c r="K249" s="123"/>
    </row>
    <row r="250" spans="1:14" ht="13">
      <c r="A250" s="357"/>
      <c r="B250" s="283"/>
      <c r="C250" s="284"/>
      <c r="D250" s="183"/>
      <c r="E250" s="184"/>
      <c r="F250" s="185"/>
      <c r="G250" s="312"/>
      <c r="H250" s="122"/>
      <c r="I250" s="122"/>
      <c r="J250" s="122"/>
      <c r="K250" s="123"/>
    </row>
    <row r="251" spans="1:14" ht="62.5">
      <c r="A251" s="350">
        <f>A247+1</f>
        <v>69</v>
      </c>
      <c r="B251" s="283" t="s">
        <v>364</v>
      </c>
      <c r="C251" s="179" t="s">
        <v>365</v>
      </c>
      <c r="D251" s="183" t="s">
        <v>366</v>
      </c>
      <c r="E251" s="184">
        <v>300</v>
      </c>
      <c r="F251" s="185"/>
      <c r="G251" s="224"/>
      <c r="H251" s="122"/>
      <c r="I251" s="122"/>
      <c r="J251" s="122"/>
      <c r="K251" s="123"/>
      <c r="M251" s="123"/>
      <c r="N251" s="123"/>
    </row>
    <row r="252" spans="1:14" ht="13">
      <c r="A252" s="357"/>
      <c r="B252" s="283"/>
      <c r="C252" s="179"/>
      <c r="D252" s="183"/>
      <c r="E252" s="184"/>
      <c r="F252" s="185"/>
      <c r="G252" s="224"/>
      <c r="H252" s="117"/>
      <c r="I252" s="117"/>
      <c r="J252" s="117"/>
      <c r="K252" s="123"/>
    </row>
    <row r="253" spans="1:14" ht="67.150000000000006" customHeight="1">
      <c r="A253" s="350">
        <f>A251+1</f>
        <v>70</v>
      </c>
      <c r="B253" s="283" t="s">
        <v>367</v>
      </c>
      <c r="C253" s="179" t="s">
        <v>368</v>
      </c>
      <c r="D253" s="183" t="s">
        <v>366</v>
      </c>
      <c r="E253" s="184">
        <v>300</v>
      </c>
      <c r="F253" s="185"/>
      <c r="G253" s="224"/>
      <c r="H253" s="117"/>
      <c r="I253" s="117"/>
      <c r="J253" s="117"/>
      <c r="K253" s="123"/>
    </row>
    <row r="254" spans="1:14" ht="13">
      <c r="A254" s="357"/>
      <c r="B254" s="283"/>
      <c r="C254" s="179"/>
      <c r="D254" s="183"/>
      <c r="E254" s="184"/>
      <c r="F254" s="185"/>
      <c r="G254" s="312"/>
      <c r="H254" s="117"/>
      <c r="I254" s="117"/>
      <c r="J254" s="117"/>
      <c r="K254" s="123"/>
    </row>
    <row r="255" spans="1:14" s="129" customFormat="1" ht="13">
      <c r="A255" s="357"/>
      <c r="B255" s="283"/>
      <c r="C255" s="205" t="s">
        <v>369</v>
      </c>
      <c r="D255" s="183"/>
      <c r="E255" s="184"/>
      <c r="F255" s="185"/>
      <c r="G255" s="312"/>
      <c r="H255" s="122"/>
      <c r="I255" s="122"/>
      <c r="J255" s="122"/>
      <c r="K255" s="123"/>
    </row>
    <row r="256" spans="1:14" ht="13">
      <c r="A256" s="357"/>
      <c r="B256" s="283"/>
      <c r="C256" s="179"/>
      <c r="D256" s="183"/>
      <c r="E256" s="184"/>
      <c r="F256" s="185"/>
      <c r="G256" s="224"/>
      <c r="H256" s="122"/>
      <c r="I256" s="122"/>
      <c r="J256" s="122"/>
      <c r="K256" s="123"/>
    </row>
    <row r="257" spans="1:11" ht="50">
      <c r="A257" s="350">
        <f>A253+1</f>
        <v>71</v>
      </c>
      <c r="B257" s="283" t="s">
        <v>373</v>
      </c>
      <c r="C257" s="179" t="s">
        <v>374</v>
      </c>
      <c r="D257" s="183" t="s">
        <v>372</v>
      </c>
      <c r="E257" s="184">
        <v>300</v>
      </c>
      <c r="F257" s="185"/>
      <c r="G257" s="224"/>
      <c r="H257" s="122"/>
      <c r="I257" s="122"/>
      <c r="J257" s="122"/>
      <c r="K257" s="123"/>
    </row>
    <row r="258" spans="1:11" ht="13">
      <c r="A258" s="357"/>
      <c r="B258" s="283"/>
      <c r="C258" s="179"/>
      <c r="D258" s="183"/>
      <c r="E258" s="184"/>
      <c r="F258" s="185"/>
      <c r="G258" s="224"/>
      <c r="H258" s="122"/>
      <c r="I258" s="122"/>
      <c r="J258" s="122"/>
      <c r="K258" s="123"/>
    </row>
    <row r="259" spans="1:11" ht="50">
      <c r="A259" s="350">
        <f>A257+1</f>
        <v>72</v>
      </c>
      <c r="B259" s="283" t="s">
        <v>375</v>
      </c>
      <c r="C259" s="179" t="s">
        <v>376</v>
      </c>
      <c r="D259" s="183" t="s">
        <v>372</v>
      </c>
      <c r="E259" s="184">
        <v>500</v>
      </c>
      <c r="F259" s="185"/>
      <c r="G259" s="224"/>
      <c r="H259" s="122"/>
      <c r="I259" s="122"/>
      <c r="J259" s="122"/>
      <c r="K259" s="123"/>
    </row>
    <row r="260" spans="1:11" s="129" customFormat="1" ht="13">
      <c r="A260" s="350"/>
      <c r="B260" s="318"/>
      <c r="C260" s="179"/>
      <c r="D260" s="183"/>
      <c r="E260" s="184"/>
      <c r="F260" s="185"/>
      <c r="G260" s="224"/>
      <c r="H260" s="117"/>
      <c r="I260" s="117"/>
      <c r="J260" s="117"/>
      <c r="K260" s="123"/>
    </row>
    <row r="261" spans="1:11" s="149" customFormat="1" ht="13">
      <c r="A261" s="350"/>
      <c r="B261" s="187"/>
      <c r="C261" s="205" t="s">
        <v>463</v>
      </c>
      <c r="D261" s="183"/>
      <c r="E261" s="184"/>
      <c r="F261" s="185"/>
      <c r="G261" s="224"/>
      <c r="H261" s="120"/>
      <c r="I261" s="154"/>
      <c r="J261" s="155"/>
      <c r="K261" s="156"/>
    </row>
    <row r="262" spans="1:11">
      <c r="A262" s="350"/>
      <c r="B262" s="187"/>
      <c r="C262" s="191"/>
      <c r="D262" s="183"/>
      <c r="E262" s="184"/>
      <c r="F262" s="185"/>
      <c r="G262" s="224"/>
      <c r="H262" s="75"/>
      <c r="I262" s="75"/>
      <c r="K262" s="123"/>
    </row>
    <row r="263" spans="1:11" ht="108" customHeight="1">
      <c r="A263" s="350">
        <f>A259+1</f>
        <v>73</v>
      </c>
      <c r="B263" s="189" t="s">
        <v>599</v>
      </c>
      <c r="C263" s="179" t="s">
        <v>585</v>
      </c>
      <c r="D263" s="183" t="s">
        <v>126</v>
      </c>
      <c r="E263" s="184">
        <v>2</v>
      </c>
      <c r="F263" s="185"/>
      <c r="G263" s="224"/>
      <c r="H263" s="122"/>
      <c r="I263" s="122"/>
      <c r="J263" s="122"/>
      <c r="K263" s="123"/>
    </row>
    <row r="264" spans="1:11">
      <c r="A264" s="350"/>
      <c r="B264" s="187"/>
      <c r="C264" s="191"/>
      <c r="D264" s="183"/>
      <c r="E264" s="184"/>
      <c r="F264" s="185"/>
      <c r="G264" s="224"/>
    </row>
    <row r="265" spans="1:11" ht="109.9" customHeight="1">
      <c r="A265" s="350">
        <f>A263+1</f>
        <v>74</v>
      </c>
      <c r="B265" s="189" t="s">
        <v>604</v>
      </c>
      <c r="C265" s="179" t="s">
        <v>586</v>
      </c>
      <c r="D265" s="183" t="s">
        <v>126</v>
      </c>
      <c r="E265" s="184">
        <v>2</v>
      </c>
      <c r="F265" s="185"/>
      <c r="G265" s="224"/>
      <c r="H265" s="122"/>
      <c r="I265" s="122"/>
      <c r="J265" s="122"/>
      <c r="K265" s="123"/>
    </row>
    <row r="266" spans="1:11">
      <c r="A266" s="350"/>
      <c r="B266" s="187"/>
      <c r="C266" s="191"/>
      <c r="D266" s="183"/>
      <c r="E266" s="184"/>
      <c r="F266" s="185"/>
      <c r="G266" s="224"/>
    </row>
    <row r="267" spans="1:11" ht="19.899999999999999" customHeight="1">
      <c r="A267" s="801" t="s">
        <v>540</v>
      </c>
      <c r="B267" s="801"/>
      <c r="C267" s="801"/>
      <c r="D267" s="801"/>
      <c r="E267" s="801"/>
      <c r="F267" s="801"/>
      <c r="G267" s="225">
        <f>SUM(G21:G266)</f>
        <v>0</v>
      </c>
    </row>
    <row r="268" spans="1:11" ht="13">
      <c r="A268" s="361"/>
      <c r="B268" s="209"/>
      <c r="C268" s="186"/>
      <c r="D268" s="210"/>
      <c r="E268" s="211"/>
      <c r="F268" s="196"/>
      <c r="G268" s="226"/>
    </row>
    <row r="269" spans="1:11" ht="13">
      <c r="A269" s="361"/>
      <c r="B269" s="209"/>
      <c r="C269" s="186"/>
      <c r="D269" s="210"/>
      <c r="E269" s="211"/>
      <c r="F269" s="196"/>
      <c r="G269" s="226"/>
    </row>
    <row r="270" spans="1:11" ht="13">
      <c r="A270" s="361"/>
      <c r="B270" s="209"/>
      <c r="C270" s="186"/>
      <c r="D270" s="210"/>
      <c r="E270" s="211"/>
      <c r="F270" s="196"/>
      <c r="G270" s="226"/>
    </row>
    <row r="271" spans="1:11" ht="13">
      <c r="A271" s="361"/>
      <c r="B271" s="209"/>
      <c r="C271" s="186"/>
      <c r="D271" s="210"/>
      <c r="E271" s="211"/>
      <c r="F271" s="196"/>
      <c r="G271" s="226"/>
    </row>
    <row r="272" spans="1:11" ht="13">
      <c r="A272" s="361"/>
      <c r="B272" s="209"/>
      <c r="C272" s="186"/>
      <c r="D272" s="210"/>
      <c r="E272" s="211"/>
      <c r="F272" s="196"/>
      <c r="G272" s="226"/>
    </row>
    <row r="273" spans="1:7" ht="13">
      <c r="A273" s="361"/>
      <c r="B273" s="209"/>
      <c r="C273" s="186"/>
      <c r="D273" s="210"/>
      <c r="E273" s="211"/>
      <c r="F273" s="196"/>
      <c r="G273" s="226"/>
    </row>
    <row r="274" spans="1:7" ht="13">
      <c r="A274" s="361"/>
      <c r="B274" s="209"/>
      <c r="C274" s="186"/>
      <c r="D274" s="210"/>
      <c r="E274" s="211"/>
      <c r="F274" s="196"/>
      <c r="G274" s="226"/>
    </row>
    <row r="275" spans="1:7" ht="13">
      <c r="A275" s="361"/>
      <c r="B275" s="209"/>
      <c r="C275" s="186"/>
      <c r="D275" s="210"/>
      <c r="E275" s="211"/>
      <c r="F275" s="196"/>
      <c r="G275" s="226"/>
    </row>
    <row r="276" spans="1:7" ht="13">
      <c r="A276" s="361"/>
      <c r="B276" s="209"/>
      <c r="C276" s="186"/>
      <c r="D276" s="210"/>
      <c r="E276" s="211"/>
      <c r="F276" s="196"/>
      <c r="G276" s="226"/>
    </row>
    <row r="277" spans="1:7" ht="13">
      <c r="A277" s="361"/>
      <c r="B277" s="209"/>
      <c r="C277" s="186"/>
      <c r="D277" s="210"/>
      <c r="E277" s="211"/>
      <c r="F277" s="196"/>
      <c r="G277" s="226"/>
    </row>
    <row r="278" spans="1:7" ht="13">
      <c r="A278" s="361"/>
      <c r="B278" s="209"/>
      <c r="C278" s="186"/>
      <c r="D278" s="210"/>
      <c r="E278" s="211"/>
      <c r="F278" s="196"/>
      <c r="G278" s="226"/>
    </row>
    <row r="279" spans="1:7" ht="13">
      <c r="A279" s="361"/>
      <c r="B279" s="209"/>
      <c r="C279" s="186"/>
      <c r="D279" s="210"/>
      <c r="E279" s="211"/>
      <c r="F279" s="196"/>
      <c r="G279" s="226"/>
    </row>
    <row r="280" spans="1:7" ht="13">
      <c r="A280" s="361"/>
      <c r="B280" s="209"/>
      <c r="C280" s="186"/>
      <c r="D280" s="210"/>
      <c r="E280" s="211"/>
      <c r="F280" s="196"/>
      <c r="G280" s="226"/>
    </row>
    <row r="281" spans="1:7" ht="13">
      <c r="A281" s="361"/>
      <c r="B281" s="209"/>
      <c r="C281" s="186"/>
      <c r="D281" s="210"/>
      <c r="E281" s="211"/>
      <c r="F281" s="196"/>
      <c r="G281" s="226"/>
    </row>
    <row r="282" spans="1:7" ht="13">
      <c r="A282" s="361"/>
      <c r="B282" s="209"/>
      <c r="C282" s="186"/>
      <c r="D282" s="210"/>
      <c r="E282" s="211"/>
      <c r="F282" s="196"/>
      <c r="G282" s="226"/>
    </row>
    <row r="283" spans="1:7" ht="13">
      <c r="A283" s="361"/>
      <c r="B283" s="209"/>
      <c r="C283" s="186"/>
      <c r="D283" s="210"/>
      <c r="E283" s="211"/>
      <c r="F283" s="196"/>
      <c r="G283" s="226"/>
    </row>
    <row r="284" spans="1:7" ht="13">
      <c r="A284" s="361"/>
      <c r="B284" s="209"/>
      <c r="C284" s="186"/>
      <c r="D284" s="210"/>
      <c r="E284" s="211"/>
      <c r="F284" s="196"/>
      <c r="G284" s="226"/>
    </row>
    <row r="285" spans="1:7" ht="13">
      <c r="A285" s="361"/>
      <c r="B285" s="209"/>
      <c r="C285" s="186"/>
      <c r="D285" s="210"/>
      <c r="E285" s="211"/>
      <c r="F285" s="196"/>
      <c r="G285" s="226"/>
    </row>
    <row r="286" spans="1:7" ht="13">
      <c r="A286" s="361"/>
      <c r="B286" s="209"/>
      <c r="C286" s="186"/>
      <c r="D286" s="210"/>
      <c r="E286" s="211"/>
      <c r="F286" s="196"/>
      <c r="G286" s="226"/>
    </row>
    <row r="287" spans="1:7" ht="13">
      <c r="A287" s="361"/>
      <c r="B287" s="209"/>
      <c r="C287" s="186"/>
      <c r="D287" s="210"/>
      <c r="E287" s="211"/>
      <c r="F287" s="196"/>
      <c r="G287" s="226"/>
    </row>
    <row r="288" spans="1:7" ht="13">
      <c r="A288" s="361"/>
      <c r="B288" s="209"/>
      <c r="C288" s="186"/>
      <c r="D288" s="210"/>
      <c r="E288" s="211"/>
      <c r="F288" s="196"/>
      <c r="G288" s="226"/>
    </row>
    <row r="289" spans="1:18" ht="13">
      <c r="A289" s="361"/>
      <c r="B289" s="209"/>
      <c r="C289" s="186"/>
      <c r="D289" s="210"/>
      <c r="E289" s="211"/>
      <c r="F289" s="196"/>
      <c r="G289" s="226"/>
    </row>
    <row r="290" spans="1:18" ht="13">
      <c r="A290" s="361"/>
      <c r="B290" s="209"/>
      <c r="C290" s="186"/>
      <c r="D290" s="210"/>
      <c r="E290" s="211"/>
      <c r="F290" s="196"/>
      <c r="G290" s="226"/>
    </row>
    <row r="291" spans="1:18" ht="13">
      <c r="A291" s="361"/>
      <c r="B291" s="209"/>
      <c r="C291" s="186"/>
      <c r="D291" s="210"/>
      <c r="E291" s="211"/>
      <c r="F291" s="196"/>
      <c r="G291" s="226"/>
    </row>
    <row r="292" spans="1:18" ht="13">
      <c r="A292" s="361"/>
      <c r="B292" s="209"/>
      <c r="C292" s="186"/>
      <c r="D292" s="210"/>
      <c r="E292" s="211"/>
      <c r="F292" s="196"/>
      <c r="G292" s="226"/>
    </row>
    <row r="293" spans="1:18" ht="13">
      <c r="A293" s="361"/>
      <c r="B293" s="209"/>
      <c r="C293" s="186"/>
      <c r="D293" s="210"/>
      <c r="E293" s="211"/>
      <c r="F293" s="196"/>
      <c r="G293" s="226"/>
    </row>
    <row r="294" spans="1:18" ht="13">
      <c r="A294" s="350"/>
      <c r="B294" s="187"/>
      <c r="C294" s="323" t="s">
        <v>349</v>
      </c>
      <c r="D294" s="206"/>
      <c r="E294" s="195"/>
      <c r="F294" s="208"/>
      <c r="G294" s="227"/>
    </row>
    <row r="295" spans="1:18" ht="13">
      <c r="A295" s="354" t="s">
        <v>610</v>
      </c>
      <c r="B295" s="187"/>
      <c r="C295" s="205" t="s">
        <v>407</v>
      </c>
      <c r="D295" s="212"/>
      <c r="E295" s="195"/>
      <c r="F295" s="213"/>
      <c r="G295" s="227"/>
    </row>
    <row r="296" spans="1:18" s="152" customFormat="1" ht="13">
      <c r="A296" s="358"/>
      <c r="B296" s="187"/>
      <c r="C296" s="193"/>
      <c r="D296" s="212"/>
      <c r="E296" s="195"/>
      <c r="F296" s="213"/>
      <c r="G296" s="227"/>
      <c r="J296" s="153"/>
      <c r="K296" s="74"/>
      <c r="L296" s="74"/>
      <c r="M296" s="74"/>
      <c r="N296" s="74"/>
      <c r="O296" s="74"/>
      <c r="P296" s="74"/>
      <c r="Q296" s="74"/>
      <c r="R296" s="74"/>
    </row>
    <row r="297" spans="1:18" s="152" customFormat="1" ht="112.5">
      <c r="A297" s="350"/>
      <c r="B297" s="187"/>
      <c r="C297" s="179" t="s">
        <v>408</v>
      </c>
      <c r="D297" s="206"/>
      <c r="E297" s="195"/>
      <c r="F297" s="214"/>
      <c r="G297" s="228"/>
      <c r="J297" s="153"/>
      <c r="K297" s="74"/>
      <c r="L297" s="74"/>
      <c r="M297" s="74"/>
      <c r="N297" s="74"/>
      <c r="O297" s="74"/>
      <c r="P297" s="74"/>
      <c r="Q297" s="74"/>
      <c r="R297" s="74"/>
    </row>
    <row r="298" spans="1:18" s="152" customFormat="1">
      <c r="A298" s="350"/>
      <c r="B298" s="187"/>
      <c r="C298" s="179"/>
      <c r="D298" s="206"/>
      <c r="E298" s="195"/>
      <c r="F298" s="214"/>
      <c r="G298" s="228"/>
      <c r="J298" s="153"/>
      <c r="K298" s="74"/>
      <c r="L298" s="74"/>
      <c r="M298" s="74"/>
      <c r="N298" s="74"/>
      <c r="O298" s="74"/>
      <c r="P298" s="74"/>
      <c r="Q298" s="74"/>
      <c r="R298" s="74"/>
    </row>
    <row r="299" spans="1:18" s="152" customFormat="1" ht="13">
      <c r="A299" s="358"/>
      <c r="B299" s="188"/>
      <c r="C299" s="205" t="s">
        <v>409</v>
      </c>
      <c r="D299" s="215"/>
      <c r="E299" s="215"/>
      <c r="F299" s="208"/>
      <c r="G299" s="229"/>
      <c r="J299" s="153"/>
      <c r="K299" s="74"/>
      <c r="L299" s="74"/>
      <c r="M299" s="74"/>
      <c r="N299" s="74"/>
      <c r="O299" s="74"/>
      <c r="P299" s="74"/>
      <c r="Q299" s="74"/>
      <c r="R299" s="74"/>
    </row>
    <row r="300" spans="1:18" s="152" customFormat="1" ht="13">
      <c r="A300" s="358"/>
      <c r="B300" s="188"/>
      <c r="C300" s="190" t="s">
        <v>455</v>
      </c>
      <c r="D300" s="215"/>
      <c r="E300" s="215"/>
      <c r="F300" s="208"/>
      <c r="G300" s="229"/>
      <c r="J300" s="153"/>
      <c r="K300" s="74"/>
      <c r="L300" s="74"/>
      <c r="M300" s="74"/>
      <c r="N300" s="74"/>
      <c r="O300" s="74"/>
      <c r="P300" s="74"/>
      <c r="Q300" s="74"/>
      <c r="R300" s="74"/>
    </row>
    <row r="301" spans="1:18" s="152" customFormat="1" ht="13">
      <c r="A301" s="358"/>
      <c r="B301" s="188"/>
      <c r="C301" s="190"/>
      <c r="D301" s="215"/>
      <c r="E301" s="215"/>
      <c r="F301" s="208"/>
      <c r="G301" s="229"/>
      <c r="J301" s="153"/>
      <c r="K301" s="74"/>
      <c r="L301" s="74"/>
      <c r="M301" s="74"/>
      <c r="N301" s="74"/>
      <c r="O301" s="74"/>
      <c r="P301" s="74"/>
      <c r="Q301" s="74"/>
      <c r="R301" s="74"/>
    </row>
    <row r="302" spans="1:18" s="152" customFormat="1" ht="87.5">
      <c r="A302" s="362"/>
      <c r="B302" s="216"/>
      <c r="C302" s="179" t="s">
        <v>593</v>
      </c>
      <c r="D302" s="217"/>
      <c r="E302" s="217"/>
      <c r="F302" s="218"/>
      <c r="G302" s="230"/>
      <c r="J302" s="153"/>
      <c r="K302" s="74"/>
      <c r="L302" s="74"/>
      <c r="M302" s="74"/>
      <c r="N302" s="74"/>
      <c r="O302" s="74"/>
      <c r="P302" s="74"/>
      <c r="Q302" s="74"/>
      <c r="R302" s="74"/>
    </row>
    <row r="303" spans="1:18" s="152" customFormat="1" ht="13">
      <c r="A303" s="362"/>
      <c r="B303" s="216"/>
      <c r="C303" s="191"/>
      <c r="D303" s="217"/>
      <c r="E303" s="217"/>
      <c r="F303" s="218"/>
      <c r="G303" s="230"/>
      <c r="J303" s="153"/>
      <c r="K303" s="74"/>
      <c r="L303" s="74"/>
      <c r="M303" s="74"/>
      <c r="N303" s="74"/>
      <c r="O303" s="74"/>
      <c r="P303" s="74"/>
      <c r="Q303" s="74"/>
      <c r="R303" s="74"/>
    </row>
    <row r="304" spans="1:18" s="152" customFormat="1">
      <c r="A304" s="363">
        <f>A186+1</f>
        <v>54</v>
      </c>
      <c r="B304" s="375">
        <v>1</v>
      </c>
      <c r="C304" s="192" t="s">
        <v>410</v>
      </c>
      <c r="D304" s="183" t="s">
        <v>208</v>
      </c>
      <c r="E304" s="184">
        <v>1</v>
      </c>
      <c r="F304" s="185"/>
      <c r="G304" s="224"/>
      <c r="J304" s="153"/>
      <c r="K304" s="74"/>
      <c r="L304" s="74"/>
      <c r="M304" s="74"/>
      <c r="N304" s="74"/>
      <c r="O304" s="74"/>
      <c r="P304" s="74"/>
      <c r="Q304" s="74"/>
      <c r="R304" s="74"/>
    </row>
    <row r="305" spans="1:18" s="152" customFormat="1">
      <c r="A305" s="350"/>
      <c r="B305" s="375"/>
      <c r="C305" s="192"/>
      <c r="D305" s="183"/>
      <c r="E305" s="184"/>
      <c r="F305" s="185"/>
      <c r="G305" s="224"/>
      <c r="J305" s="153"/>
      <c r="K305" s="74"/>
      <c r="L305" s="74"/>
      <c r="M305" s="74"/>
      <c r="N305" s="74"/>
      <c r="O305" s="74"/>
      <c r="P305" s="74"/>
      <c r="Q305" s="74"/>
      <c r="R305" s="74"/>
    </row>
    <row r="306" spans="1:18" s="152" customFormat="1">
      <c r="A306" s="363">
        <f>A304+1</f>
        <v>55</v>
      </c>
      <c r="B306" s="375">
        <f>B304+1</f>
        <v>2</v>
      </c>
      <c r="C306" s="192" t="s">
        <v>464</v>
      </c>
      <c r="D306" s="183" t="s">
        <v>208</v>
      </c>
      <c r="E306" s="184">
        <v>1</v>
      </c>
      <c r="F306" s="185"/>
      <c r="G306" s="224"/>
      <c r="J306" s="153"/>
      <c r="K306" s="74"/>
      <c r="L306" s="74"/>
      <c r="M306" s="74"/>
      <c r="N306" s="74"/>
      <c r="O306" s="74"/>
      <c r="P306" s="74"/>
      <c r="Q306" s="74"/>
      <c r="R306" s="74"/>
    </row>
    <row r="307" spans="1:18" s="152" customFormat="1">
      <c r="A307" s="350"/>
      <c r="B307" s="375"/>
      <c r="C307" s="192"/>
      <c r="D307" s="183"/>
      <c r="E307" s="184"/>
      <c r="F307" s="185"/>
      <c r="G307" s="224"/>
      <c r="J307" s="153"/>
      <c r="K307" s="74"/>
      <c r="L307" s="74"/>
      <c r="M307" s="74"/>
      <c r="N307" s="74"/>
      <c r="O307" s="74"/>
      <c r="P307" s="74"/>
      <c r="Q307" s="74"/>
      <c r="R307" s="74"/>
    </row>
    <row r="308" spans="1:18" s="152" customFormat="1">
      <c r="A308" s="363">
        <f>A306+1</f>
        <v>56</v>
      </c>
      <c r="B308" s="375">
        <f>B306+1</f>
        <v>3</v>
      </c>
      <c r="C308" s="192" t="s">
        <v>528</v>
      </c>
      <c r="D308" s="183" t="s">
        <v>208</v>
      </c>
      <c r="E308" s="184">
        <v>1</v>
      </c>
      <c r="F308" s="185"/>
      <c r="G308" s="224"/>
      <c r="J308" s="153"/>
      <c r="K308" s="74"/>
      <c r="L308" s="74"/>
      <c r="M308" s="74"/>
      <c r="N308" s="74"/>
      <c r="O308" s="74"/>
      <c r="P308" s="74"/>
      <c r="Q308" s="74"/>
      <c r="R308" s="74"/>
    </row>
    <row r="309" spans="1:18" s="152" customFormat="1">
      <c r="A309" s="350"/>
      <c r="B309" s="375"/>
      <c r="C309" s="192"/>
      <c r="D309" s="183"/>
      <c r="E309" s="184"/>
      <c r="F309" s="185"/>
      <c r="G309" s="224"/>
      <c r="J309" s="153"/>
      <c r="K309" s="74"/>
      <c r="L309" s="74"/>
      <c r="M309" s="74"/>
      <c r="N309" s="74"/>
      <c r="O309" s="74"/>
      <c r="P309" s="74"/>
      <c r="Q309" s="74"/>
      <c r="R309" s="74"/>
    </row>
    <row r="310" spans="1:18" s="152" customFormat="1">
      <c r="A310" s="363">
        <f>A308+1</f>
        <v>57</v>
      </c>
      <c r="B310" s="375">
        <f>B308+1</f>
        <v>4</v>
      </c>
      <c r="C310" s="192" t="s">
        <v>411</v>
      </c>
      <c r="D310" s="183" t="s">
        <v>208</v>
      </c>
      <c r="E310" s="184">
        <v>1</v>
      </c>
      <c r="F310" s="185"/>
      <c r="G310" s="224"/>
      <c r="J310" s="153"/>
      <c r="K310" s="74"/>
      <c r="L310" s="74"/>
      <c r="M310" s="74"/>
      <c r="N310" s="74"/>
      <c r="O310" s="74"/>
      <c r="P310" s="74"/>
      <c r="Q310" s="74"/>
      <c r="R310" s="74"/>
    </row>
    <row r="311" spans="1:18" s="152" customFormat="1">
      <c r="A311" s="350"/>
      <c r="B311" s="375"/>
      <c r="C311" s="192"/>
      <c r="D311" s="183"/>
      <c r="E311" s="184"/>
      <c r="F311" s="185"/>
      <c r="G311" s="224"/>
      <c r="J311" s="153"/>
      <c r="K311" s="74"/>
      <c r="L311" s="74"/>
      <c r="M311" s="74"/>
      <c r="N311" s="74"/>
      <c r="O311" s="74"/>
      <c r="P311" s="74"/>
      <c r="Q311" s="74"/>
      <c r="R311" s="74"/>
    </row>
    <row r="312" spans="1:18" s="152" customFormat="1">
      <c r="A312" s="363">
        <f>A310+1</f>
        <v>58</v>
      </c>
      <c r="B312" s="375">
        <f>B310+1</f>
        <v>5</v>
      </c>
      <c r="C312" s="192" t="s">
        <v>412</v>
      </c>
      <c r="D312" s="183" t="s">
        <v>208</v>
      </c>
      <c r="E312" s="184">
        <v>1</v>
      </c>
      <c r="F312" s="185"/>
      <c r="G312" s="224"/>
      <c r="J312" s="153"/>
      <c r="K312" s="74"/>
      <c r="L312" s="74"/>
      <c r="M312" s="74"/>
      <c r="N312" s="74"/>
      <c r="O312" s="74"/>
      <c r="P312" s="74"/>
      <c r="Q312" s="74"/>
      <c r="R312" s="74"/>
    </row>
    <row r="313" spans="1:18" s="152" customFormat="1">
      <c r="A313" s="350"/>
      <c r="B313" s="375"/>
      <c r="C313" s="192"/>
      <c r="D313" s="183"/>
      <c r="E313" s="184"/>
      <c r="F313" s="185"/>
      <c r="G313" s="224"/>
      <c r="J313" s="153"/>
      <c r="K313" s="74"/>
      <c r="L313" s="74"/>
      <c r="M313" s="74"/>
      <c r="N313" s="74"/>
      <c r="O313" s="74"/>
      <c r="P313" s="74"/>
      <c r="Q313" s="74"/>
      <c r="R313" s="74"/>
    </row>
    <row r="314" spans="1:18" s="152" customFormat="1">
      <c r="A314" s="363">
        <f>A312+1</f>
        <v>59</v>
      </c>
      <c r="B314" s="375">
        <f>B312+1</f>
        <v>6</v>
      </c>
      <c r="C314" s="192" t="s">
        <v>465</v>
      </c>
      <c r="D314" s="183" t="s">
        <v>208</v>
      </c>
      <c r="E314" s="184">
        <v>1</v>
      </c>
      <c r="F314" s="185"/>
      <c r="G314" s="224"/>
      <c r="J314" s="153"/>
      <c r="K314" s="74"/>
      <c r="L314" s="74"/>
      <c r="M314" s="74"/>
      <c r="N314" s="74"/>
      <c r="O314" s="74"/>
      <c r="P314" s="74"/>
      <c r="Q314" s="74"/>
      <c r="R314" s="74"/>
    </row>
    <row r="315" spans="1:18" s="152" customFormat="1">
      <c r="A315" s="350"/>
      <c r="B315" s="375"/>
      <c r="C315" s="192"/>
      <c r="D315" s="183"/>
      <c r="E315" s="184"/>
      <c r="F315" s="185"/>
      <c r="G315" s="224"/>
      <c r="J315" s="153"/>
      <c r="K315" s="74"/>
      <c r="L315" s="74"/>
      <c r="M315" s="74"/>
      <c r="N315" s="74"/>
      <c r="O315" s="74"/>
      <c r="P315" s="74"/>
      <c r="Q315" s="74"/>
      <c r="R315" s="74"/>
    </row>
    <row r="316" spans="1:18" s="152" customFormat="1">
      <c r="A316" s="363">
        <f>A314+1</f>
        <v>60</v>
      </c>
      <c r="B316" s="375">
        <f>B314+1</f>
        <v>7</v>
      </c>
      <c r="C316" s="192" t="s">
        <v>466</v>
      </c>
      <c r="D316" s="183" t="s">
        <v>208</v>
      </c>
      <c r="E316" s="184">
        <v>1</v>
      </c>
      <c r="F316" s="185"/>
      <c r="G316" s="224"/>
      <c r="J316" s="153"/>
      <c r="K316" s="74"/>
      <c r="L316" s="74"/>
      <c r="M316" s="74"/>
      <c r="N316" s="74"/>
      <c r="O316" s="74"/>
      <c r="P316" s="74"/>
      <c r="Q316" s="74"/>
      <c r="R316" s="74"/>
    </row>
    <row r="317" spans="1:18" s="152" customFormat="1">
      <c r="A317" s="350"/>
      <c r="B317" s="375"/>
      <c r="C317" s="192"/>
      <c r="D317" s="183"/>
      <c r="E317" s="184"/>
      <c r="F317" s="185"/>
      <c r="G317" s="224"/>
      <c r="J317" s="153"/>
      <c r="K317" s="74"/>
      <c r="L317" s="74"/>
      <c r="M317" s="74"/>
      <c r="N317" s="74"/>
      <c r="O317" s="74"/>
      <c r="P317" s="74"/>
      <c r="Q317" s="74"/>
      <c r="R317" s="74"/>
    </row>
    <row r="318" spans="1:18" s="152" customFormat="1">
      <c r="A318" s="363">
        <f>A316+1</f>
        <v>61</v>
      </c>
      <c r="B318" s="375">
        <f>B316+1</f>
        <v>8</v>
      </c>
      <c r="C318" s="192" t="s">
        <v>467</v>
      </c>
      <c r="D318" s="183" t="s">
        <v>208</v>
      </c>
      <c r="E318" s="184">
        <v>1</v>
      </c>
      <c r="F318" s="185"/>
      <c r="G318" s="224"/>
      <c r="J318" s="153"/>
      <c r="K318" s="74"/>
      <c r="L318" s="74"/>
      <c r="M318" s="74"/>
      <c r="N318" s="74"/>
      <c r="O318" s="74"/>
      <c r="P318" s="74"/>
      <c r="Q318" s="74"/>
      <c r="R318" s="74"/>
    </row>
    <row r="319" spans="1:18" s="152" customFormat="1">
      <c r="A319" s="350"/>
      <c r="B319" s="375"/>
      <c r="C319" s="192"/>
      <c r="D319" s="183"/>
      <c r="E319" s="184"/>
      <c r="F319" s="185"/>
      <c r="G319" s="224"/>
      <c r="J319" s="153"/>
      <c r="K319" s="74"/>
      <c r="L319" s="74"/>
      <c r="M319" s="74"/>
      <c r="N319" s="74"/>
      <c r="O319" s="74"/>
      <c r="P319" s="74"/>
      <c r="Q319" s="74"/>
      <c r="R319" s="74"/>
    </row>
    <row r="320" spans="1:18" s="152" customFormat="1">
      <c r="A320" s="363">
        <f>A318+1</f>
        <v>62</v>
      </c>
      <c r="B320" s="375">
        <f>B318+1</f>
        <v>9</v>
      </c>
      <c r="C320" s="192" t="s">
        <v>468</v>
      </c>
      <c r="D320" s="183" t="s">
        <v>208</v>
      </c>
      <c r="E320" s="184">
        <v>1</v>
      </c>
      <c r="F320" s="185"/>
      <c r="G320" s="224"/>
      <c r="J320" s="153"/>
      <c r="K320" s="74"/>
      <c r="L320" s="74"/>
      <c r="M320" s="74"/>
      <c r="N320" s="74"/>
      <c r="O320" s="74"/>
      <c r="P320" s="74"/>
      <c r="Q320" s="74"/>
      <c r="R320" s="74"/>
    </row>
    <row r="321" spans="1:18" s="152" customFormat="1">
      <c r="A321" s="350"/>
      <c r="B321" s="375"/>
      <c r="C321" s="192"/>
      <c r="D321" s="183"/>
      <c r="E321" s="184"/>
      <c r="F321" s="185"/>
      <c r="G321" s="224"/>
      <c r="J321" s="153"/>
      <c r="K321" s="74"/>
      <c r="L321" s="74"/>
      <c r="M321" s="74"/>
      <c r="N321" s="74"/>
      <c r="O321" s="74"/>
      <c r="P321" s="74"/>
      <c r="Q321" s="74"/>
      <c r="R321" s="74"/>
    </row>
    <row r="322" spans="1:18" s="152" customFormat="1">
      <c r="A322" s="363">
        <f>A320+1</f>
        <v>63</v>
      </c>
      <c r="B322" s="375">
        <f>B320+1</f>
        <v>10</v>
      </c>
      <c r="C322" s="192" t="s">
        <v>469</v>
      </c>
      <c r="D322" s="183" t="s">
        <v>208</v>
      </c>
      <c r="E322" s="184">
        <v>1</v>
      </c>
      <c r="F322" s="185"/>
      <c r="G322" s="224"/>
      <c r="J322" s="153"/>
      <c r="K322" s="74"/>
      <c r="L322" s="74"/>
      <c r="M322" s="74"/>
      <c r="N322" s="74"/>
      <c r="O322" s="74"/>
      <c r="P322" s="74"/>
      <c r="Q322" s="74"/>
      <c r="R322" s="74"/>
    </row>
    <row r="323" spans="1:18" s="152" customFormat="1">
      <c r="A323" s="350"/>
      <c r="B323" s="375"/>
      <c r="C323" s="192"/>
      <c r="D323" s="183"/>
      <c r="E323" s="184"/>
      <c r="F323" s="185"/>
      <c r="G323" s="224"/>
      <c r="J323" s="153"/>
      <c r="K323" s="74"/>
      <c r="L323" s="74"/>
      <c r="M323" s="74"/>
      <c r="N323" s="74"/>
      <c r="O323" s="74"/>
      <c r="P323" s="74"/>
      <c r="Q323" s="74"/>
      <c r="R323" s="74"/>
    </row>
    <row r="324" spans="1:18" s="152" customFormat="1">
      <c r="A324" s="363">
        <f>A322+1</f>
        <v>64</v>
      </c>
      <c r="B324" s="375">
        <f>B322+1</f>
        <v>11</v>
      </c>
      <c r="C324" s="192" t="s">
        <v>470</v>
      </c>
      <c r="D324" s="183" t="s">
        <v>208</v>
      </c>
      <c r="E324" s="184">
        <v>1</v>
      </c>
      <c r="F324" s="185"/>
      <c r="G324" s="224"/>
      <c r="J324" s="153"/>
      <c r="K324" s="74"/>
      <c r="L324" s="74"/>
      <c r="M324" s="74"/>
      <c r="N324" s="74"/>
      <c r="O324" s="74"/>
      <c r="P324" s="74"/>
      <c r="Q324" s="74"/>
      <c r="R324" s="74"/>
    </row>
    <row r="325" spans="1:18" s="152" customFormat="1">
      <c r="A325" s="350"/>
      <c r="B325" s="375"/>
      <c r="C325" s="192"/>
      <c r="D325" s="183"/>
      <c r="E325" s="184"/>
      <c r="F325" s="185"/>
      <c r="G325" s="224"/>
      <c r="J325" s="153"/>
      <c r="K325" s="74"/>
      <c r="L325" s="74"/>
      <c r="M325" s="74"/>
      <c r="N325" s="74"/>
      <c r="O325" s="74"/>
      <c r="P325" s="74"/>
      <c r="Q325" s="74"/>
      <c r="R325" s="74"/>
    </row>
    <row r="326" spans="1:18" s="152" customFormat="1">
      <c r="A326" s="363">
        <f>A324+1</f>
        <v>65</v>
      </c>
      <c r="B326" s="375">
        <f>B324+1</f>
        <v>12</v>
      </c>
      <c r="C326" s="192" t="s">
        <v>471</v>
      </c>
      <c r="D326" s="183" t="s">
        <v>208</v>
      </c>
      <c r="E326" s="184">
        <v>1</v>
      </c>
      <c r="F326" s="185"/>
      <c r="G326" s="224"/>
      <c r="J326" s="153"/>
      <c r="K326" s="74"/>
      <c r="L326" s="74"/>
      <c r="M326" s="74"/>
      <c r="N326" s="74"/>
      <c r="O326" s="74"/>
      <c r="P326" s="74"/>
      <c r="Q326" s="74"/>
      <c r="R326" s="74"/>
    </row>
    <row r="327" spans="1:18" s="152" customFormat="1">
      <c r="A327" s="350"/>
      <c r="B327" s="375"/>
      <c r="C327" s="192"/>
      <c r="D327" s="183"/>
      <c r="E327" s="184"/>
      <c r="F327" s="185"/>
      <c r="G327" s="224"/>
      <c r="J327" s="153"/>
      <c r="K327" s="74"/>
      <c r="L327" s="74"/>
      <c r="M327" s="74"/>
      <c r="N327" s="74"/>
      <c r="O327" s="74"/>
      <c r="P327" s="74"/>
      <c r="Q327" s="74"/>
      <c r="R327" s="74"/>
    </row>
    <row r="328" spans="1:18" s="152" customFormat="1">
      <c r="A328" s="363">
        <f>A326+1</f>
        <v>66</v>
      </c>
      <c r="B328" s="375">
        <f>B326+1</f>
        <v>13</v>
      </c>
      <c r="C328" s="192" t="s">
        <v>472</v>
      </c>
      <c r="D328" s="183" t="s">
        <v>208</v>
      </c>
      <c r="E328" s="184">
        <v>1</v>
      </c>
      <c r="F328" s="185"/>
      <c r="G328" s="224"/>
      <c r="J328" s="153"/>
      <c r="K328" s="74"/>
      <c r="L328" s="74"/>
      <c r="M328" s="74"/>
      <c r="N328" s="74"/>
      <c r="O328" s="74"/>
      <c r="P328" s="74"/>
      <c r="Q328" s="74"/>
      <c r="R328" s="74"/>
    </row>
    <row r="329" spans="1:18" s="152" customFormat="1">
      <c r="A329" s="350"/>
      <c r="B329" s="375"/>
      <c r="C329" s="192"/>
      <c r="D329" s="183"/>
      <c r="E329" s="184"/>
      <c r="F329" s="185"/>
      <c r="G329" s="224"/>
      <c r="J329" s="153"/>
      <c r="K329" s="74"/>
      <c r="L329" s="74"/>
      <c r="M329" s="74"/>
      <c r="N329" s="74"/>
      <c r="O329" s="74"/>
      <c r="P329" s="74"/>
      <c r="Q329" s="74"/>
      <c r="R329" s="74"/>
    </row>
    <row r="330" spans="1:18" s="152" customFormat="1">
      <c r="A330" s="350"/>
      <c r="B330" s="375"/>
      <c r="C330" s="192"/>
      <c r="D330" s="183"/>
      <c r="E330" s="184"/>
      <c r="F330" s="185"/>
      <c r="G330" s="224"/>
      <c r="J330" s="153"/>
      <c r="K330" s="74"/>
      <c r="L330" s="74"/>
      <c r="M330" s="74"/>
      <c r="N330" s="74"/>
      <c r="O330" s="74"/>
      <c r="P330" s="74"/>
      <c r="Q330" s="74"/>
      <c r="R330" s="74"/>
    </row>
    <row r="331" spans="1:18" s="152" customFormat="1">
      <c r="A331" s="350"/>
      <c r="B331" s="375"/>
      <c r="C331" s="192"/>
      <c r="D331" s="183"/>
      <c r="E331" s="184"/>
      <c r="F331" s="185"/>
      <c r="G331" s="224"/>
      <c r="J331" s="153"/>
      <c r="K331" s="74"/>
      <c r="L331" s="74"/>
      <c r="M331" s="74"/>
      <c r="N331" s="74"/>
      <c r="O331" s="74"/>
      <c r="P331" s="74"/>
      <c r="Q331" s="74"/>
      <c r="R331" s="74"/>
    </row>
    <row r="332" spans="1:18" s="152" customFormat="1">
      <c r="A332" s="350"/>
      <c r="B332" s="375"/>
      <c r="C332" s="192"/>
      <c r="D332" s="183"/>
      <c r="E332" s="184"/>
      <c r="F332" s="185"/>
      <c r="G332" s="224"/>
      <c r="J332" s="153"/>
      <c r="K332" s="74"/>
      <c r="L332" s="74"/>
      <c r="M332" s="74"/>
      <c r="N332" s="74"/>
      <c r="O332" s="74"/>
      <c r="P332" s="74"/>
      <c r="Q332" s="74"/>
      <c r="R332" s="74"/>
    </row>
    <row r="333" spans="1:18" s="152" customFormat="1" ht="13">
      <c r="A333" s="350"/>
      <c r="B333" s="375"/>
      <c r="C333" s="205" t="s">
        <v>413</v>
      </c>
      <c r="D333" s="206"/>
      <c r="E333" s="219"/>
      <c r="F333" s="208"/>
      <c r="G333" s="224"/>
      <c r="J333" s="153"/>
      <c r="K333" s="74"/>
      <c r="L333" s="74"/>
      <c r="M333" s="74"/>
      <c r="N333" s="74"/>
      <c r="O333" s="74"/>
      <c r="P333" s="74"/>
      <c r="Q333" s="74"/>
      <c r="R333" s="74"/>
    </row>
    <row r="334" spans="1:18" s="152" customFormat="1" ht="13">
      <c r="A334" s="350"/>
      <c r="B334" s="375"/>
      <c r="C334" s="237" t="s">
        <v>456</v>
      </c>
      <c r="D334" s="206"/>
      <c r="E334" s="219"/>
      <c r="F334" s="208"/>
      <c r="G334" s="224"/>
      <c r="J334" s="153"/>
      <c r="K334" s="74"/>
      <c r="L334" s="74"/>
      <c r="M334" s="74"/>
      <c r="N334" s="74"/>
      <c r="O334" s="74"/>
      <c r="P334" s="74"/>
      <c r="Q334" s="74"/>
      <c r="R334" s="74"/>
    </row>
    <row r="335" spans="1:18" s="152" customFormat="1" ht="13">
      <c r="A335" s="350"/>
      <c r="B335" s="375"/>
      <c r="C335" s="237"/>
      <c r="D335" s="206"/>
      <c r="E335" s="219"/>
      <c r="F335" s="208"/>
      <c r="G335" s="224"/>
      <c r="J335" s="153"/>
      <c r="K335" s="74"/>
      <c r="L335" s="74"/>
      <c r="M335" s="74"/>
      <c r="N335" s="74"/>
      <c r="O335" s="74"/>
      <c r="P335" s="74"/>
      <c r="Q335" s="74"/>
      <c r="R335" s="74"/>
    </row>
    <row r="336" spans="1:18" s="152" customFormat="1" ht="109.15" customHeight="1">
      <c r="A336" s="350"/>
      <c r="B336" s="375"/>
      <c r="C336" s="179" t="s">
        <v>414</v>
      </c>
      <c r="D336" s="206"/>
      <c r="E336" s="219"/>
      <c r="F336" s="208"/>
      <c r="G336" s="224"/>
      <c r="J336" s="153"/>
      <c r="K336" s="74"/>
      <c r="L336" s="74"/>
      <c r="M336" s="74"/>
      <c r="N336" s="74"/>
      <c r="O336" s="74"/>
      <c r="P336" s="74"/>
      <c r="Q336" s="74"/>
      <c r="R336" s="74"/>
    </row>
    <row r="337" spans="1:18" s="152" customFormat="1" ht="13">
      <c r="A337" s="350"/>
      <c r="B337" s="375"/>
      <c r="C337" s="194"/>
      <c r="D337" s="206"/>
      <c r="E337" s="219"/>
      <c r="F337" s="208"/>
      <c r="G337" s="224"/>
      <c r="J337" s="153"/>
      <c r="K337" s="74"/>
      <c r="L337" s="74"/>
      <c r="M337" s="74"/>
      <c r="N337" s="74"/>
      <c r="O337" s="74"/>
      <c r="P337" s="74"/>
      <c r="Q337" s="74"/>
      <c r="R337" s="74"/>
    </row>
    <row r="338" spans="1:18" s="152" customFormat="1" ht="25">
      <c r="A338" s="350">
        <f>A328+1</f>
        <v>67</v>
      </c>
      <c r="B338" s="375">
        <f>B328+1</f>
        <v>14</v>
      </c>
      <c r="C338" s="191" t="s">
        <v>564</v>
      </c>
      <c r="D338" s="183" t="s">
        <v>126</v>
      </c>
      <c r="E338" s="184">
        <v>45</v>
      </c>
      <c r="F338" s="185"/>
      <c r="G338" s="224"/>
      <c r="J338" s="153"/>
      <c r="K338" s="74"/>
      <c r="L338" s="74"/>
      <c r="M338" s="74"/>
      <c r="N338" s="74"/>
      <c r="O338" s="74"/>
      <c r="P338" s="74"/>
      <c r="Q338" s="74"/>
      <c r="R338" s="74"/>
    </row>
    <row r="339" spans="1:18" s="152" customFormat="1">
      <c r="A339" s="350"/>
      <c r="B339" s="375"/>
      <c r="C339" s="191"/>
      <c r="D339" s="183"/>
      <c r="E339" s="184"/>
      <c r="F339" s="185"/>
      <c r="G339" s="224"/>
      <c r="J339" s="153"/>
      <c r="K339" s="74"/>
      <c r="L339" s="74"/>
      <c r="M339" s="74"/>
      <c r="N339" s="74"/>
      <c r="O339" s="74"/>
      <c r="P339" s="74"/>
      <c r="Q339" s="74"/>
      <c r="R339" s="74"/>
    </row>
    <row r="340" spans="1:18" s="152" customFormat="1" ht="25">
      <c r="A340" s="350">
        <f>A338+1</f>
        <v>68</v>
      </c>
      <c r="B340" s="375">
        <f>B338+1</f>
        <v>15</v>
      </c>
      <c r="C340" s="179" t="s">
        <v>415</v>
      </c>
      <c r="D340" s="183" t="s">
        <v>27</v>
      </c>
      <c r="E340" s="184">
        <v>600</v>
      </c>
      <c r="F340" s="185"/>
      <c r="G340" s="224"/>
      <c r="J340" s="153"/>
      <c r="K340" s="74"/>
      <c r="L340" s="74"/>
      <c r="M340" s="74"/>
      <c r="N340" s="74"/>
      <c r="O340" s="74"/>
      <c r="P340" s="74"/>
      <c r="Q340" s="74"/>
      <c r="R340" s="74"/>
    </row>
    <row r="341" spans="1:18" s="152" customFormat="1" ht="13">
      <c r="A341" s="350"/>
      <c r="B341" s="375"/>
      <c r="C341" s="194"/>
      <c r="D341" s="183"/>
      <c r="E341" s="184"/>
      <c r="F341" s="185"/>
      <c r="G341" s="224"/>
      <c r="J341" s="153"/>
      <c r="K341" s="74"/>
      <c r="L341" s="74"/>
      <c r="M341" s="74"/>
      <c r="N341" s="74"/>
      <c r="O341" s="74"/>
      <c r="P341" s="74"/>
      <c r="Q341" s="74"/>
      <c r="R341" s="74"/>
    </row>
    <row r="342" spans="1:18" s="152" customFormat="1" ht="25">
      <c r="A342" s="350">
        <f>A340+1</f>
        <v>69</v>
      </c>
      <c r="B342" s="375">
        <f>B340+1</f>
        <v>16</v>
      </c>
      <c r="C342" s="179" t="s">
        <v>485</v>
      </c>
      <c r="D342" s="183" t="s">
        <v>27</v>
      </c>
      <c r="E342" s="184">
        <v>180</v>
      </c>
      <c r="F342" s="185"/>
      <c r="G342" s="224"/>
      <c r="J342" s="153"/>
      <c r="K342" s="74"/>
      <c r="L342" s="74"/>
      <c r="M342" s="74"/>
      <c r="N342" s="74"/>
      <c r="O342" s="74"/>
      <c r="P342" s="74"/>
      <c r="Q342" s="74"/>
      <c r="R342" s="74"/>
    </row>
    <row r="343" spans="1:18" s="152" customFormat="1" ht="13">
      <c r="A343" s="350"/>
      <c r="B343" s="375"/>
      <c r="C343" s="194"/>
      <c r="D343" s="183"/>
      <c r="E343" s="184"/>
      <c r="F343" s="185"/>
      <c r="G343" s="224"/>
      <c r="J343" s="153"/>
      <c r="K343" s="74"/>
      <c r="L343" s="74"/>
      <c r="M343" s="74"/>
      <c r="N343" s="74"/>
      <c r="O343" s="74"/>
      <c r="P343" s="74"/>
      <c r="Q343" s="74"/>
      <c r="R343" s="74"/>
    </row>
    <row r="344" spans="1:18" s="152" customFormat="1" ht="25">
      <c r="A344" s="350">
        <f>A342+1</f>
        <v>70</v>
      </c>
      <c r="B344" s="375">
        <f>B342+1</f>
        <v>17</v>
      </c>
      <c r="C344" s="179" t="s">
        <v>486</v>
      </c>
      <c r="D344" s="183" t="s">
        <v>27</v>
      </c>
      <c r="E344" s="184">
        <v>150</v>
      </c>
      <c r="F344" s="185"/>
      <c r="G344" s="224"/>
      <c r="J344" s="153"/>
      <c r="K344" s="74"/>
      <c r="L344" s="74"/>
      <c r="M344" s="74"/>
      <c r="N344" s="74"/>
      <c r="O344" s="74"/>
      <c r="P344" s="74"/>
      <c r="Q344" s="74"/>
      <c r="R344" s="74"/>
    </row>
    <row r="345" spans="1:18" s="152" customFormat="1" ht="13">
      <c r="A345" s="350"/>
      <c r="B345" s="375"/>
      <c r="C345" s="194"/>
      <c r="D345" s="183"/>
      <c r="E345" s="184"/>
      <c r="F345" s="185"/>
      <c r="G345" s="224"/>
      <c r="J345" s="153"/>
      <c r="K345" s="74"/>
      <c r="L345" s="74"/>
      <c r="M345" s="74"/>
      <c r="N345" s="74"/>
      <c r="O345" s="74"/>
      <c r="P345" s="74"/>
      <c r="Q345" s="74"/>
      <c r="R345" s="74"/>
    </row>
    <row r="346" spans="1:18" s="152" customFormat="1" ht="13">
      <c r="A346" s="350"/>
      <c r="B346" s="376"/>
      <c r="C346" s="205" t="s">
        <v>416</v>
      </c>
      <c r="D346" s="324"/>
      <c r="E346" s="206"/>
      <c r="F346" s="218"/>
      <c r="G346" s="224"/>
      <c r="J346" s="153"/>
      <c r="K346" s="74"/>
      <c r="L346" s="74"/>
      <c r="M346" s="74"/>
      <c r="N346" s="74"/>
      <c r="O346" s="74"/>
      <c r="P346" s="74"/>
      <c r="Q346" s="74"/>
      <c r="R346" s="74"/>
    </row>
    <row r="347" spans="1:18" s="152" customFormat="1" ht="13">
      <c r="A347" s="350"/>
      <c r="B347" s="376"/>
      <c r="C347" s="190" t="s">
        <v>457</v>
      </c>
      <c r="D347" s="324"/>
      <c r="E347" s="206"/>
      <c r="F347" s="218"/>
      <c r="G347" s="224"/>
      <c r="J347" s="153"/>
      <c r="K347" s="74"/>
      <c r="L347" s="74"/>
      <c r="M347" s="74"/>
      <c r="N347" s="74"/>
      <c r="O347" s="74"/>
      <c r="P347" s="74"/>
      <c r="Q347" s="74"/>
      <c r="R347" s="74"/>
    </row>
    <row r="348" spans="1:18" s="152" customFormat="1" ht="13">
      <c r="A348" s="350"/>
      <c r="B348" s="376"/>
      <c r="C348" s="190"/>
      <c r="D348" s="324"/>
      <c r="E348" s="206"/>
      <c r="F348" s="218"/>
      <c r="G348" s="224"/>
      <c r="J348" s="153"/>
      <c r="K348" s="74"/>
      <c r="L348" s="74"/>
      <c r="M348" s="74"/>
      <c r="N348" s="74"/>
      <c r="O348" s="74"/>
      <c r="P348" s="74"/>
      <c r="Q348" s="74"/>
      <c r="R348" s="74"/>
    </row>
    <row r="349" spans="1:18" s="152" customFormat="1" ht="37.5">
      <c r="A349" s="350">
        <f>A344+1</f>
        <v>71</v>
      </c>
      <c r="B349" s="375">
        <f>B344+1</f>
        <v>18</v>
      </c>
      <c r="C349" s="325" t="s">
        <v>417</v>
      </c>
      <c r="D349" s="326" t="s">
        <v>418</v>
      </c>
      <c r="E349" s="327">
        <v>30</v>
      </c>
      <c r="F349" s="327"/>
      <c r="G349" s="224"/>
      <c r="J349" s="153"/>
      <c r="K349" s="74"/>
      <c r="L349" s="74"/>
      <c r="M349" s="74"/>
      <c r="N349" s="74"/>
      <c r="O349" s="74"/>
      <c r="P349" s="74"/>
      <c r="Q349" s="74"/>
      <c r="R349" s="74"/>
    </row>
    <row r="350" spans="1:18" s="152" customFormat="1">
      <c r="A350" s="350"/>
      <c r="B350" s="376"/>
      <c r="C350" s="328"/>
      <c r="D350" s="329"/>
      <c r="E350" s="330"/>
      <c r="F350" s="327"/>
      <c r="G350" s="224"/>
      <c r="J350" s="153"/>
      <c r="K350" s="74"/>
      <c r="L350" s="74"/>
      <c r="M350" s="74"/>
      <c r="N350" s="74"/>
      <c r="O350" s="74"/>
      <c r="P350" s="74"/>
      <c r="Q350" s="74"/>
      <c r="R350" s="74"/>
    </row>
    <row r="351" spans="1:18" s="152" customFormat="1" ht="37.5">
      <c r="A351" s="350">
        <f>A349+1</f>
        <v>72</v>
      </c>
      <c r="B351" s="375">
        <f>B349+1</f>
        <v>19</v>
      </c>
      <c r="C351" s="325" t="s">
        <v>419</v>
      </c>
      <c r="D351" s="326" t="s">
        <v>418</v>
      </c>
      <c r="E351" s="327">
        <v>30</v>
      </c>
      <c r="F351" s="327"/>
      <c r="G351" s="224"/>
      <c r="J351" s="153"/>
      <c r="K351" s="74"/>
      <c r="L351" s="74"/>
      <c r="M351" s="74"/>
      <c r="N351" s="74"/>
      <c r="O351" s="74"/>
      <c r="P351" s="74"/>
      <c r="Q351" s="74"/>
      <c r="R351" s="74"/>
    </row>
    <row r="352" spans="1:18" s="152" customFormat="1">
      <c r="A352" s="350"/>
      <c r="B352" s="376"/>
      <c r="C352" s="328"/>
      <c r="D352" s="329"/>
      <c r="E352" s="330"/>
      <c r="F352" s="327"/>
      <c r="G352" s="224"/>
      <c r="J352" s="153"/>
      <c r="K352" s="74"/>
      <c r="L352" s="74"/>
      <c r="M352" s="74"/>
      <c r="N352" s="74"/>
      <c r="O352" s="74"/>
      <c r="P352" s="74"/>
      <c r="Q352" s="74"/>
      <c r="R352" s="74"/>
    </row>
    <row r="353" spans="1:18" s="152" customFormat="1" ht="42.65" customHeight="1">
      <c r="A353" s="350">
        <f>A351+1</f>
        <v>73</v>
      </c>
      <c r="B353" s="375">
        <f>B351+1</f>
        <v>20</v>
      </c>
      <c r="C353" s="325" t="s">
        <v>420</v>
      </c>
      <c r="D353" s="326" t="s">
        <v>418</v>
      </c>
      <c r="E353" s="327">
        <v>10</v>
      </c>
      <c r="F353" s="327"/>
      <c r="G353" s="224"/>
      <c r="J353" s="153"/>
      <c r="K353" s="74"/>
      <c r="L353" s="74"/>
      <c r="M353" s="74"/>
      <c r="N353" s="74"/>
      <c r="O353" s="74"/>
      <c r="P353" s="74"/>
      <c r="Q353" s="74"/>
      <c r="R353" s="74"/>
    </row>
    <row r="354" spans="1:18" s="152" customFormat="1">
      <c r="A354" s="350"/>
      <c r="B354" s="376"/>
      <c r="C354" s="325"/>
      <c r="D354" s="326"/>
      <c r="E354" s="327"/>
      <c r="F354" s="327"/>
      <c r="G354" s="224"/>
      <c r="J354" s="153"/>
      <c r="K354" s="74"/>
      <c r="L354" s="74"/>
      <c r="M354" s="74"/>
      <c r="N354" s="74"/>
      <c r="O354" s="74"/>
      <c r="P354" s="74"/>
      <c r="Q354" s="74"/>
      <c r="R354" s="74"/>
    </row>
    <row r="355" spans="1:18" s="152" customFormat="1" ht="37.5">
      <c r="A355" s="350">
        <f>A353+1</f>
        <v>74</v>
      </c>
      <c r="B355" s="375">
        <f>B353+1</f>
        <v>21</v>
      </c>
      <c r="C355" s="325" t="s">
        <v>421</v>
      </c>
      <c r="D355" s="326" t="s">
        <v>418</v>
      </c>
      <c r="E355" s="327">
        <v>6</v>
      </c>
      <c r="F355" s="327"/>
      <c r="G355" s="224"/>
      <c r="J355" s="153"/>
      <c r="K355" s="74"/>
      <c r="L355" s="74"/>
      <c r="M355" s="74"/>
      <c r="N355" s="74"/>
      <c r="O355" s="74"/>
      <c r="P355" s="74"/>
      <c r="Q355" s="74"/>
      <c r="R355" s="74"/>
    </row>
    <row r="356" spans="1:18" s="457" customFormat="1">
      <c r="A356" s="350"/>
      <c r="B356" s="376"/>
      <c r="C356" s="325"/>
      <c r="D356" s="326"/>
      <c r="E356" s="327"/>
      <c r="F356" s="327"/>
      <c r="G356" s="224"/>
      <c r="J356" s="458"/>
      <c r="K356" s="422"/>
      <c r="L356" s="422"/>
      <c r="M356" s="422"/>
      <c r="N356" s="422"/>
      <c r="O356" s="422"/>
      <c r="P356" s="422"/>
      <c r="Q356" s="422"/>
      <c r="R356" s="422"/>
    </row>
    <row r="357" spans="1:18" s="152" customFormat="1" ht="37.5">
      <c r="A357" s="350">
        <f>A355+1</f>
        <v>75</v>
      </c>
      <c r="B357" s="375">
        <f>B355+1</f>
        <v>22</v>
      </c>
      <c r="C357" s="325" t="s">
        <v>576</v>
      </c>
      <c r="D357" s="326" t="s">
        <v>418</v>
      </c>
      <c r="E357" s="327">
        <v>12</v>
      </c>
      <c r="F357" s="327"/>
      <c r="G357" s="224"/>
      <c r="J357" s="153"/>
      <c r="K357" s="74"/>
      <c r="L357" s="74"/>
      <c r="M357" s="74"/>
      <c r="N357" s="74"/>
      <c r="O357" s="74"/>
      <c r="P357" s="74"/>
      <c r="Q357" s="74"/>
      <c r="R357" s="74"/>
    </row>
    <row r="358" spans="1:18" s="152" customFormat="1">
      <c r="A358" s="350"/>
      <c r="B358" s="376"/>
      <c r="C358" s="325"/>
      <c r="D358" s="326"/>
      <c r="E358" s="327"/>
      <c r="F358" s="327"/>
      <c r="G358" s="224"/>
      <c r="J358" s="153"/>
      <c r="K358" s="74"/>
      <c r="L358" s="74"/>
      <c r="M358" s="74"/>
      <c r="N358" s="74"/>
      <c r="O358" s="74"/>
      <c r="P358" s="74"/>
      <c r="Q358" s="74"/>
      <c r="R358" s="74"/>
    </row>
    <row r="359" spans="1:18" s="152" customFormat="1" ht="37.5">
      <c r="A359" s="350">
        <f>A357+1</f>
        <v>76</v>
      </c>
      <c r="B359" s="375">
        <f>B357+1</f>
        <v>23</v>
      </c>
      <c r="C359" s="325" t="s">
        <v>577</v>
      </c>
      <c r="D359" s="326" t="s">
        <v>418</v>
      </c>
      <c r="E359" s="327">
        <v>8</v>
      </c>
      <c r="F359" s="327"/>
      <c r="G359" s="224"/>
      <c r="J359" s="153"/>
      <c r="K359" s="74"/>
      <c r="L359" s="74"/>
      <c r="M359" s="74"/>
      <c r="N359" s="74"/>
      <c r="O359" s="74"/>
      <c r="P359" s="74"/>
      <c r="Q359" s="74"/>
      <c r="R359" s="74"/>
    </row>
    <row r="360" spans="1:18" s="152" customFormat="1">
      <c r="A360" s="459"/>
      <c r="B360" s="464"/>
      <c r="C360" s="460"/>
      <c r="D360" s="461"/>
      <c r="E360" s="462"/>
      <c r="F360" s="462"/>
      <c r="G360" s="463"/>
      <c r="J360" s="153"/>
      <c r="K360" s="74"/>
      <c r="L360" s="74"/>
      <c r="M360" s="74"/>
      <c r="N360" s="74"/>
      <c r="O360" s="74"/>
      <c r="P360" s="74"/>
      <c r="Q360" s="74"/>
      <c r="R360" s="74"/>
    </row>
    <row r="361" spans="1:18" s="152" customFormat="1" ht="50">
      <c r="A361" s="350">
        <f>A359+1</f>
        <v>77</v>
      </c>
      <c r="B361" s="375">
        <f>B359+1</f>
        <v>24</v>
      </c>
      <c r="C361" s="325" t="s">
        <v>422</v>
      </c>
      <c r="D361" s="326" t="s">
        <v>418</v>
      </c>
      <c r="E361" s="327">
        <v>520</v>
      </c>
      <c r="F361" s="327"/>
      <c r="G361" s="224"/>
      <c r="J361" s="153"/>
      <c r="K361" s="74"/>
      <c r="L361" s="74"/>
      <c r="M361" s="74"/>
      <c r="N361" s="74"/>
      <c r="O361" s="74"/>
      <c r="P361" s="74"/>
      <c r="Q361" s="74"/>
      <c r="R361" s="74"/>
    </row>
    <row r="362" spans="1:18" s="152" customFormat="1">
      <c r="A362" s="350"/>
      <c r="B362" s="376"/>
      <c r="C362" s="331"/>
      <c r="D362" s="326"/>
      <c r="E362" s="327"/>
      <c r="F362" s="327"/>
      <c r="G362" s="224"/>
      <c r="J362" s="153"/>
      <c r="K362" s="74"/>
      <c r="L362" s="74"/>
      <c r="M362" s="74"/>
      <c r="N362" s="74"/>
      <c r="O362" s="74"/>
      <c r="P362" s="74"/>
      <c r="Q362" s="74"/>
      <c r="R362" s="74"/>
    </row>
    <row r="363" spans="1:18" s="152" customFormat="1" ht="37.5">
      <c r="A363" s="350">
        <f>A361+1</f>
        <v>78</v>
      </c>
      <c r="B363" s="375">
        <f>B361+1</f>
        <v>25</v>
      </c>
      <c r="C363" s="325" t="s">
        <v>578</v>
      </c>
      <c r="D363" s="326" t="s">
        <v>418</v>
      </c>
      <c r="E363" s="327">
        <v>10</v>
      </c>
      <c r="F363" s="327"/>
      <c r="G363" s="224"/>
      <c r="J363" s="153"/>
      <c r="K363" s="74"/>
      <c r="L363" s="74"/>
      <c r="M363" s="74"/>
      <c r="N363" s="74"/>
      <c r="O363" s="74"/>
      <c r="P363" s="74"/>
      <c r="Q363" s="74"/>
      <c r="R363" s="74"/>
    </row>
    <row r="364" spans="1:18" s="152" customFormat="1">
      <c r="A364" s="350"/>
      <c r="B364" s="376"/>
      <c r="C364" s="328"/>
      <c r="D364" s="329"/>
      <c r="E364" s="327"/>
      <c r="F364" s="327"/>
      <c r="G364" s="224"/>
      <c r="J364" s="153"/>
      <c r="K364" s="74"/>
      <c r="L364" s="74"/>
      <c r="M364" s="74"/>
      <c r="N364" s="74"/>
      <c r="O364" s="74"/>
      <c r="P364" s="74"/>
      <c r="Q364" s="74"/>
      <c r="R364" s="74"/>
    </row>
    <row r="365" spans="1:18" s="152" customFormat="1" ht="50">
      <c r="A365" s="350">
        <f>A363+1</f>
        <v>79</v>
      </c>
      <c r="B365" s="375">
        <f>B363+1</f>
        <v>26</v>
      </c>
      <c r="C365" s="325" t="s">
        <v>423</v>
      </c>
      <c r="D365" s="326" t="s">
        <v>418</v>
      </c>
      <c r="E365" s="327">
        <v>50</v>
      </c>
      <c r="F365" s="327"/>
      <c r="G365" s="224"/>
      <c r="J365" s="153"/>
      <c r="K365" s="74"/>
      <c r="L365" s="74"/>
      <c r="M365" s="74"/>
      <c r="N365" s="74"/>
      <c r="O365" s="74"/>
      <c r="P365" s="74"/>
      <c r="Q365" s="74"/>
      <c r="R365" s="74"/>
    </row>
    <row r="366" spans="1:18" s="152" customFormat="1">
      <c r="A366" s="350"/>
      <c r="B366" s="376"/>
      <c r="C366" s="328"/>
      <c r="D366" s="329"/>
      <c r="E366" s="327"/>
      <c r="F366" s="327"/>
      <c r="G366" s="224"/>
      <c r="J366" s="153"/>
      <c r="K366" s="74"/>
      <c r="L366" s="74"/>
      <c r="M366" s="74"/>
      <c r="N366" s="74"/>
      <c r="O366" s="74"/>
      <c r="P366" s="74"/>
      <c r="Q366" s="74"/>
      <c r="R366" s="74"/>
    </row>
    <row r="367" spans="1:18" s="152" customFormat="1" ht="25">
      <c r="A367" s="350">
        <f>A365+1</f>
        <v>80</v>
      </c>
      <c r="B367" s="375">
        <f>B365+1</f>
        <v>27</v>
      </c>
      <c r="C367" s="325" t="s">
        <v>473</v>
      </c>
      <c r="D367" s="326" t="s">
        <v>418</v>
      </c>
      <c r="E367" s="327">
        <v>30</v>
      </c>
      <c r="F367" s="327"/>
      <c r="G367" s="224"/>
      <c r="J367" s="153"/>
      <c r="K367" s="74"/>
      <c r="L367" s="74"/>
      <c r="M367" s="74"/>
      <c r="N367" s="74"/>
      <c r="O367" s="74"/>
      <c r="P367" s="74"/>
      <c r="Q367" s="74"/>
      <c r="R367" s="74"/>
    </row>
    <row r="368" spans="1:18" s="152" customFormat="1">
      <c r="A368" s="350"/>
      <c r="B368" s="375"/>
      <c r="C368" s="325"/>
      <c r="D368" s="326"/>
      <c r="E368" s="327"/>
      <c r="F368" s="327"/>
      <c r="G368" s="224"/>
      <c r="J368" s="153"/>
      <c r="K368" s="74"/>
      <c r="L368" s="74"/>
      <c r="M368" s="74"/>
      <c r="N368" s="74"/>
      <c r="O368" s="74"/>
      <c r="P368" s="74"/>
      <c r="Q368" s="74"/>
      <c r="R368" s="74"/>
    </row>
    <row r="369" spans="1:18" s="261" customFormat="1" ht="50">
      <c r="A369" s="350"/>
      <c r="B369" s="376"/>
      <c r="C369" s="186" t="s">
        <v>504</v>
      </c>
      <c r="D369" s="210"/>
      <c r="E369" s="332"/>
      <c r="F369" s="333"/>
      <c r="G369" s="334"/>
      <c r="H369" s="259"/>
      <c r="I369" s="206"/>
      <c r="J369" s="206"/>
      <c r="K369" s="262"/>
      <c r="L369" s="262"/>
      <c r="M369" s="262"/>
      <c r="N369" s="262"/>
      <c r="O369" s="262"/>
    </row>
    <row r="370" spans="1:18" s="263" customFormat="1">
      <c r="A370" s="364"/>
      <c r="B370" s="375"/>
      <c r="C370" s="186"/>
      <c r="D370" s="210"/>
      <c r="E370" s="332"/>
      <c r="F370" s="333"/>
      <c r="G370" s="335"/>
      <c r="H370" s="260"/>
      <c r="I370" s="206"/>
      <c r="J370" s="206"/>
      <c r="K370" s="262"/>
      <c r="L370" s="262"/>
      <c r="M370" s="262"/>
      <c r="N370" s="262"/>
      <c r="O370" s="262"/>
    </row>
    <row r="371" spans="1:18" s="261" customFormat="1">
      <c r="A371" s="350">
        <f>A367+1</f>
        <v>81</v>
      </c>
      <c r="B371" s="375">
        <f>B367+1</f>
        <v>28</v>
      </c>
      <c r="C371" s="186" t="s">
        <v>502</v>
      </c>
      <c r="D371" s="210" t="s">
        <v>353</v>
      </c>
      <c r="E371" s="332">
        <v>1000</v>
      </c>
      <c r="F371" s="333"/>
      <c r="G371" s="334"/>
      <c r="H371" s="259"/>
      <c r="I371" s="206"/>
      <c r="J371" s="206"/>
      <c r="K371" s="262"/>
      <c r="L371" s="262"/>
      <c r="M371" s="262"/>
      <c r="N371" s="262"/>
      <c r="O371" s="262"/>
    </row>
    <row r="372" spans="1:18" s="263" customFormat="1" ht="13">
      <c r="A372" s="364"/>
      <c r="B372" s="377"/>
      <c r="C372" s="336"/>
      <c r="D372" s="337"/>
      <c r="E372" s="337"/>
      <c r="F372" s="333"/>
      <c r="G372" s="335"/>
      <c r="H372" s="260"/>
      <c r="I372" s="206"/>
      <c r="J372" s="206"/>
      <c r="K372" s="262"/>
      <c r="L372" s="262"/>
      <c r="M372" s="262"/>
      <c r="N372" s="262"/>
      <c r="O372" s="262"/>
    </row>
    <row r="373" spans="1:18" s="261" customFormat="1">
      <c r="A373" s="350">
        <f>A371+1</f>
        <v>82</v>
      </c>
      <c r="B373" s="375">
        <f>B371+1</f>
        <v>29</v>
      </c>
      <c r="C373" s="186" t="s">
        <v>503</v>
      </c>
      <c r="D373" s="210" t="s">
        <v>353</v>
      </c>
      <c r="E373" s="332">
        <v>1000</v>
      </c>
      <c r="F373" s="333"/>
      <c r="G373" s="334"/>
      <c r="H373" s="259"/>
      <c r="I373" s="206"/>
      <c r="J373" s="206"/>
      <c r="K373" s="262"/>
      <c r="L373" s="262"/>
      <c r="M373" s="262"/>
      <c r="N373" s="262"/>
      <c r="O373" s="262"/>
    </row>
    <row r="374" spans="1:18" s="152" customFormat="1" ht="13">
      <c r="A374" s="364"/>
      <c r="B374" s="377"/>
      <c r="C374" s="190"/>
      <c r="D374" s="183"/>
      <c r="E374" s="183"/>
      <c r="F374" s="338"/>
      <c r="G374" s="224"/>
      <c r="J374" s="153"/>
      <c r="K374" s="74"/>
      <c r="L374" s="74"/>
      <c r="M374" s="74"/>
      <c r="N374" s="74"/>
      <c r="O374" s="74"/>
      <c r="P374" s="74"/>
      <c r="Q374" s="74"/>
      <c r="R374" s="74"/>
    </row>
    <row r="375" spans="1:18" s="152" customFormat="1" ht="13">
      <c r="A375" s="350"/>
      <c r="B375" s="375"/>
      <c r="C375" s="205" t="s">
        <v>424</v>
      </c>
      <c r="D375" s="183"/>
      <c r="E375" s="339"/>
      <c r="F375" s="185"/>
      <c r="G375" s="224"/>
      <c r="J375" s="153"/>
      <c r="K375" s="74"/>
      <c r="L375" s="74"/>
      <c r="M375" s="74"/>
      <c r="N375" s="74"/>
      <c r="O375" s="74"/>
      <c r="P375" s="74"/>
      <c r="Q375" s="74"/>
      <c r="R375" s="74"/>
    </row>
    <row r="376" spans="1:18" s="152" customFormat="1" ht="13">
      <c r="A376" s="350"/>
      <c r="B376" s="375"/>
      <c r="C376" s="190" t="s">
        <v>462</v>
      </c>
      <c r="D376" s="183"/>
      <c r="E376" s="339"/>
      <c r="F376" s="185"/>
      <c r="G376" s="224"/>
      <c r="J376" s="153"/>
      <c r="K376" s="74"/>
      <c r="L376" s="74"/>
      <c r="M376" s="74"/>
      <c r="N376" s="74"/>
      <c r="O376" s="74"/>
      <c r="P376" s="74"/>
      <c r="Q376" s="74"/>
      <c r="R376" s="74"/>
    </row>
    <row r="377" spans="1:18" s="152" customFormat="1" ht="13">
      <c r="A377" s="350"/>
      <c r="B377" s="375"/>
      <c r="C377" s="190"/>
      <c r="D377" s="183"/>
      <c r="E377" s="339"/>
      <c r="F377" s="185"/>
      <c r="G377" s="224"/>
      <c r="J377" s="153"/>
      <c r="K377" s="74"/>
      <c r="L377" s="74"/>
      <c r="M377" s="74"/>
      <c r="N377" s="74"/>
      <c r="O377" s="74"/>
      <c r="P377" s="74"/>
      <c r="Q377" s="74"/>
      <c r="R377" s="74"/>
    </row>
    <row r="378" spans="1:18" s="152" customFormat="1" ht="62.5">
      <c r="A378" s="350">
        <f>A373+1</f>
        <v>83</v>
      </c>
      <c r="B378" s="375">
        <f>B373+1</f>
        <v>30</v>
      </c>
      <c r="C378" s="179" t="s">
        <v>425</v>
      </c>
      <c r="D378" s="183" t="s">
        <v>126</v>
      </c>
      <c r="E378" s="184">
        <v>10</v>
      </c>
      <c r="F378" s="185"/>
      <c r="G378" s="224"/>
      <c r="J378" s="153"/>
      <c r="K378" s="74"/>
      <c r="L378" s="74"/>
      <c r="M378" s="74"/>
      <c r="N378" s="74"/>
      <c r="O378" s="74"/>
      <c r="P378" s="74"/>
      <c r="Q378" s="74"/>
      <c r="R378" s="74"/>
    </row>
    <row r="379" spans="1:18" s="152" customFormat="1">
      <c r="A379" s="350"/>
      <c r="B379" s="375"/>
      <c r="C379" s="179"/>
      <c r="D379" s="183"/>
      <c r="E379" s="184"/>
      <c r="F379" s="185"/>
      <c r="G379" s="224"/>
      <c r="J379" s="153"/>
      <c r="K379" s="74"/>
      <c r="L379" s="74"/>
      <c r="M379" s="74"/>
      <c r="N379" s="74"/>
      <c r="O379" s="74"/>
      <c r="P379" s="74"/>
      <c r="Q379" s="74"/>
      <c r="R379" s="74"/>
    </row>
    <row r="380" spans="1:18" s="152" customFormat="1" ht="62.5">
      <c r="A380" s="350">
        <f>A378+1</f>
        <v>84</v>
      </c>
      <c r="B380" s="375">
        <f>B378+1</f>
        <v>31</v>
      </c>
      <c r="C380" s="179" t="s">
        <v>426</v>
      </c>
      <c r="D380" s="183" t="s">
        <v>418</v>
      </c>
      <c r="E380" s="184">
        <v>10</v>
      </c>
      <c r="F380" s="185"/>
      <c r="G380" s="224"/>
      <c r="J380" s="153"/>
      <c r="K380" s="74"/>
      <c r="L380" s="74"/>
      <c r="M380" s="74"/>
      <c r="N380" s="74"/>
      <c r="O380" s="74"/>
      <c r="P380" s="74"/>
      <c r="Q380" s="74"/>
      <c r="R380" s="74"/>
    </row>
    <row r="381" spans="1:18" s="152" customFormat="1" ht="13">
      <c r="A381" s="350"/>
      <c r="B381" s="375"/>
      <c r="C381" s="194"/>
      <c r="D381" s="183"/>
      <c r="E381" s="184"/>
      <c r="F381" s="185"/>
      <c r="G381" s="224"/>
      <c r="J381" s="153"/>
      <c r="K381" s="74"/>
      <c r="L381" s="74"/>
      <c r="M381" s="74"/>
      <c r="N381" s="74"/>
      <c r="O381" s="74"/>
      <c r="P381" s="74"/>
      <c r="Q381" s="74"/>
      <c r="R381" s="74"/>
    </row>
    <row r="382" spans="1:18" s="152" customFormat="1" ht="13">
      <c r="A382" s="350"/>
      <c r="B382" s="378"/>
      <c r="C382" s="205" t="s">
        <v>428</v>
      </c>
      <c r="D382" s="206"/>
      <c r="E382" s="219"/>
      <c r="F382" s="208"/>
      <c r="G382" s="224"/>
      <c r="J382" s="153"/>
      <c r="K382" s="74"/>
      <c r="L382" s="74"/>
      <c r="M382" s="74"/>
      <c r="N382" s="74"/>
      <c r="O382" s="74"/>
      <c r="P382" s="74"/>
      <c r="Q382" s="74"/>
      <c r="R382" s="74"/>
    </row>
    <row r="383" spans="1:18" s="152" customFormat="1" ht="13">
      <c r="A383" s="350"/>
      <c r="B383" s="378"/>
      <c r="C383" s="190" t="s">
        <v>458</v>
      </c>
      <c r="D383" s="206"/>
      <c r="E383" s="219"/>
      <c r="F383" s="208"/>
      <c r="G383" s="224"/>
      <c r="J383" s="153"/>
      <c r="K383" s="74"/>
      <c r="L383" s="74"/>
      <c r="M383" s="74"/>
      <c r="N383" s="74"/>
      <c r="O383" s="74"/>
      <c r="P383" s="74"/>
      <c r="Q383" s="74"/>
      <c r="R383" s="74"/>
    </row>
    <row r="384" spans="1:18" s="152" customFormat="1" ht="13">
      <c r="A384" s="350"/>
      <c r="B384" s="379"/>
      <c r="C384" s="179"/>
      <c r="D384" s="215"/>
      <c r="E384" s="215"/>
      <c r="F384" s="220"/>
      <c r="G384" s="224"/>
      <c r="J384" s="153"/>
      <c r="K384" s="74"/>
      <c r="L384" s="74"/>
      <c r="M384" s="74"/>
      <c r="N384" s="74"/>
      <c r="O384" s="74"/>
      <c r="P384" s="74"/>
      <c r="Q384" s="74"/>
      <c r="R384" s="74"/>
    </row>
    <row r="385" spans="1:18" s="152" customFormat="1" ht="100">
      <c r="A385" s="350">
        <f>A380+1</f>
        <v>85</v>
      </c>
      <c r="B385" s="375">
        <f>B380+1</f>
        <v>32</v>
      </c>
      <c r="C385" s="179" t="s">
        <v>544</v>
      </c>
      <c r="D385" s="183" t="s">
        <v>418</v>
      </c>
      <c r="E385" s="184">
        <v>200</v>
      </c>
      <c r="F385" s="185"/>
      <c r="G385" s="224"/>
      <c r="J385" s="153"/>
      <c r="K385" s="74"/>
      <c r="L385" s="74"/>
      <c r="M385" s="74"/>
      <c r="N385" s="74"/>
      <c r="O385" s="74"/>
      <c r="P385" s="74"/>
      <c r="Q385" s="74"/>
      <c r="R385" s="74"/>
    </row>
    <row r="386" spans="1:18" s="152" customFormat="1" ht="13">
      <c r="A386" s="350"/>
      <c r="B386" s="380"/>
      <c r="C386" s="179"/>
      <c r="D386" s="183"/>
      <c r="E386" s="184"/>
      <c r="F386" s="185"/>
      <c r="G386" s="224"/>
      <c r="J386" s="153"/>
      <c r="K386" s="74"/>
      <c r="L386" s="74"/>
      <c r="M386" s="74"/>
      <c r="N386" s="74"/>
      <c r="O386" s="74"/>
      <c r="P386" s="74"/>
      <c r="Q386" s="74"/>
      <c r="R386" s="74"/>
    </row>
    <row r="387" spans="1:18" s="152" customFormat="1" ht="37.5">
      <c r="A387" s="350">
        <f>A385+1</f>
        <v>86</v>
      </c>
      <c r="B387" s="375">
        <f>B385+1</f>
        <v>33</v>
      </c>
      <c r="C387" s="179" t="s">
        <v>429</v>
      </c>
      <c r="D387" s="183" t="s">
        <v>353</v>
      </c>
      <c r="E387" s="184">
        <v>400</v>
      </c>
      <c r="F387" s="185"/>
      <c r="G387" s="224"/>
      <c r="J387" s="153"/>
      <c r="K387" s="74"/>
      <c r="L387" s="74"/>
      <c r="M387" s="74"/>
      <c r="N387" s="74"/>
      <c r="O387" s="74"/>
      <c r="P387" s="74"/>
      <c r="Q387" s="74"/>
      <c r="R387" s="74"/>
    </row>
    <row r="388" spans="1:18" s="152" customFormat="1" ht="13">
      <c r="A388" s="350"/>
      <c r="B388" s="380"/>
      <c r="C388" s="179"/>
      <c r="D388" s="183"/>
      <c r="E388" s="184"/>
      <c r="F388" s="185"/>
      <c r="G388" s="224"/>
      <c r="J388" s="153"/>
      <c r="K388" s="74"/>
      <c r="L388" s="74"/>
      <c r="M388" s="74"/>
      <c r="N388" s="74"/>
      <c r="O388" s="74"/>
      <c r="P388" s="74"/>
      <c r="Q388" s="74"/>
      <c r="R388" s="74"/>
    </row>
    <row r="389" spans="1:18" s="152" customFormat="1" ht="37.5">
      <c r="A389" s="350"/>
      <c r="B389" s="375"/>
      <c r="C389" s="179" t="s">
        <v>460</v>
      </c>
      <c r="D389" s="183"/>
      <c r="E389" s="184"/>
      <c r="F389" s="185"/>
      <c r="G389" s="224"/>
      <c r="J389" s="153"/>
      <c r="K389" s="74"/>
      <c r="L389" s="74"/>
      <c r="M389" s="74"/>
      <c r="N389" s="74"/>
      <c r="O389" s="74"/>
      <c r="P389" s="74"/>
      <c r="Q389" s="74"/>
      <c r="R389" s="74"/>
    </row>
    <row r="390" spans="1:18" s="152" customFormat="1" ht="13">
      <c r="A390" s="350"/>
      <c r="B390" s="380"/>
      <c r="C390" s="179"/>
      <c r="D390" s="183"/>
      <c r="E390" s="184"/>
      <c r="F390" s="185"/>
      <c r="G390" s="224"/>
      <c r="J390" s="153"/>
      <c r="K390" s="74"/>
      <c r="L390" s="74"/>
      <c r="M390" s="74"/>
      <c r="N390" s="74"/>
      <c r="O390" s="74"/>
      <c r="P390" s="74"/>
      <c r="Q390" s="74"/>
      <c r="R390" s="74"/>
    </row>
    <row r="391" spans="1:18" s="152" customFormat="1">
      <c r="A391" s="350">
        <f>A387+1</f>
        <v>87</v>
      </c>
      <c r="B391" s="375">
        <f>B387+1</f>
        <v>34</v>
      </c>
      <c r="C391" s="179" t="s">
        <v>430</v>
      </c>
      <c r="D391" s="183" t="s">
        <v>418</v>
      </c>
      <c r="E391" s="184">
        <v>200</v>
      </c>
      <c r="F391" s="185"/>
      <c r="G391" s="224"/>
      <c r="J391" s="153"/>
      <c r="K391" s="74"/>
      <c r="L391" s="74"/>
      <c r="M391" s="74"/>
      <c r="N391" s="74"/>
      <c r="O391" s="74"/>
      <c r="P391" s="74"/>
      <c r="Q391" s="74"/>
      <c r="R391" s="74"/>
    </row>
    <row r="392" spans="1:18" s="152" customFormat="1" ht="13">
      <c r="A392" s="350"/>
      <c r="B392" s="380"/>
      <c r="C392" s="179"/>
      <c r="D392" s="183"/>
      <c r="E392" s="184"/>
      <c r="F392" s="185"/>
      <c r="G392" s="224"/>
      <c r="J392" s="153"/>
      <c r="K392" s="74"/>
      <c r="L392" s="74"/>
      <c r="M392" s="74"/>
      <c r="N392" s="74"/>
      <c r="O392" s="74"/>
      <c r="P392" s="74"/>
      <c r="Q392" s="74"/>
      <c r="R392" s="74"/>
    </row>
    <row r="393" spans="1:18" s="152" customFormat="1">
      <c r="A393" s="350">
        <f>A391+1</f>
        <v>88</v>
      </c>
      <c r="B393" s="375">
        <f>B391+1</f>
        <v>35</v>
      </c>
      <c r="C393" s="179" t="s">
        <v>431</v>
      </c>
      <c r="D393" s="183" t="s">
        <v>418</v>
      </c>
      <c r="E393" s="184">
        <v>200</v>
      </c>
      <c r="F393" s="185"/>
      <c r="G393" s="224"/>
      <c r="J393" s="153"/>
      <c r="K393" s="74"/>
      <c r="L393" s="74"/>
      <c r="M393" s="74"/>
      <c r="N393" s="74"/>
      <c r="O393" s="74"/>
      <c r="P393" s="74"/>
      <c r="Q393" s="74"/>
      <c r="R393" s="74"/>
    </row>
    <row r="394" spans="1:18" s="152" customFormat="1" ht="13">
      <c r="A394" s="350"/>
      <c r="B394" s="380"/>
      <c r="C394" s="179"/>
      <c r="D394" s="183"/>
      <c r="E394" s="184"/>
      <c r="F394" s="185"/>
      <c r="G394" s="224"/>
      <c r="J394" s="153"/>
      <c r="K394" s="74"/>
      <c r="L394" s="74"/>
      <c r="M394" s="74"/>
      <c r="N394" s="74"/>
      <c r="O394" s="74"/>
      <c r="P394" s="74"/>
      <c r="Q394" s="74"/>
      <c r="R394" s="74"/>
    </row>
    <row r="395" spans="1:18" s="152" customFormat="1" ht="62.5">
      <c r="A395" s="350">
        <f>A393+1</f>
        <v>89</v>
      </c>
      <c r="B395" s="375">
        <f>B393+1</f>
        <v>36</v>
      </c>
      <c r="C395" s="179" t="s">
        <v>461</v>
      </c>
      <c r="D395" s="183" t="s">
        <v>418</v>
      </c>
      <c r="E395" s="184">
        <v>160</v>
      </c>
      <c r="F395" s="185"/>
      <c r="G395" s="224"/>
      <c r="J395" s="153"/>
      <c r="K395" s="74"/>
      <c r="L395" s="74"/>
      <c r="M395" s="74"/>
      <c r="N395" s="74"/>
      <c r="O395" s="74"/>
      <c r="P395" s="74"/>
      <c r="Q395" s="74"/>
      <c r="R395" s="74"/>
    </row>
    <row r="396" spans="1:18" s="152" customFormat="1" ht="13">
      <c r="A396" s="350"/>
      <c r="B396" s="380"/>
      <c r="C396" s="179"/>
      <c r="D396" s="183"/>
      <c r="E396" s="184"/>
      <c r="F396" s="185"/>
      <c r="G396" s="224"/>
      <c r="J396" s="153"/>
      <c r="K396" s="74"/>
      <c r="L396" s="74"/>
      <c r="M396" s="74"/>
      <c r="N396" s="74"/>
      <c r="O396" s="74"/>
      <c r="P396" s="74"/>
      <c r="Q396" s="74"/>
      <c r="R396" s="74"/>
    </row>
    <row r="397" spans="1:18" s="152" customFormat="1" ht="67.900000000000006" customHeight="1">
      <c r="A397" s="350">
        <f>A395+1</f>
        <v>90</v>
      </c>
      <c r="B397" s="375">
        <f>B395+1</f>
        <v>37</v>
      </c>
      <c r="C397" s="179" t="s">
        <v>459</v>
      </c>
      <c r="D397" s="183" t="s">
        <v>418</v>
      </c>
      <c r="E397" s="184">
        <v>9</v>
      </c>
      <c r="F397" s="185"/>
      <c r="G397" s="224"/>
      <c r="J397" s="153"/>
      <c r="K397" s="74"/>
      <c r="L397" s="74"/>
      <c r="M397" s="74"/>
      <c r="N397" s="74"/>
      <c r="O397" s="74"/>
      <c r="P397" s="74"/>
      <c r="Q397" s="74"/>
      <c r="R397" s="74"/>
    </row>
    <row r="398" spans="1:18" s="152" customFormat="1" ht="13">
      <c r="A398" s="350"/>
      <c r="B398" s="380"/>
      <c r="C398" s="179"/>
      <c r="D398" s="183"/>
      <c r="E398" s="184"/>
      <c r="F398" s="185"/>
      <c r="G398" s="224"/>
      <c r="J398" s="153"/>
      <c r="K398" s="74"/>
      <c r="L398" s="74"/>
      <c r="M398" s="74"/>
      <c r="N398" s="74"/>
      <c r="O398" s="74"/>
      <c r="P398" s="74"/>
      <c r="Q398" s="74"/>
      <c r="R398" s="74"/>
    </row>
    <row r="399" spans="1:18" s="152" customFormat="1">
      <c r="A399" s="350">
        <f>A397+1</f>
        <v>91</v>
      </c>
      <c r="B399" s="375">
        <f>B397+1</f>
        <v>38</v>
      </c>
      <c r="C399" s="179" t="s">
        <v>432</v>
      </c>
      <c r="D399" s="183" t="s">
        <v>418</v>
      </c>
      <c r="E399" s="184">
        <v>9</v>
      </c>
      <c r="F399" s="185"/>
      <c r="G399" s="224"/>
      <c r="J399" s="153"/>
      <c r="K399" s="74"/>
      <c r="L399" s="74"/>
      <c r="M399" s="74"/>
      <c r="N399" s="74"/>
      <c r="O399" s="74"/>
      <c r="P399" s="74"/>
      <c r="Q399" s="74"/>
      <c r="R399" s="74"/>
    </row>
    <row r="400" spans="1:18" s="152" customFormat="1" ht="13">
      <c r="A400" s="350"/>
      <c r="B400" s="380"/>
      <c r="C400" s="179"/>
      <c r="D400" s="183"/>
      <c r="E400" s="184"/>
      <c r="F400" s="185"/>
      <c r="G400" s="224"/>
      <c r="J400" s="153"/>
      <c r="K400" s="74"/>
      <c r="L400" s="74"/>
      <c r="M400" s="74"/>
      <c r="N400" s="74"/>
      <c r="O400" s="74"/>
      <c r="P400" s="74"/>
      <c r="Q400" s="74"/>
      <c r="R400" s="74"/>
    </row>
    <row r="401" spans="1:18" s="152" customFormat="1" ht="26.5" customHeight="1">
      <c r="A401" s="350">
        <f>A399+1</f>
        <v>92</v>
      </c>
      <c r="B401" s="375">
        <f>B399+1</f>
        <v>39</v>
      </c>
      <c r="C401" s="179" t="s">
        <v>433</v>
      </c>
      <c r="D401" s="183" t="s">
        <v>418</v>
      </c>
      <c r="E401" s="184">
        <v>40</v>
      </c>
      <c r="F401" s="185"/>
      <c r="G401" s="224"/>
      <c r="J401" s="153"/>
      <c r="K401" s="74"/>
      <c r="L401" s="74"/>
      <c r="M401" s="74"/>
      <c r="N401" s="74"/>
      <c r="O401" s="74"/>
      <c r="P401" s="74"/>
      <c r="Q401" s="74"/>
      <c r="R401" s="74"/>
    </row>
    <row r="402" spans="1:18" s="152" customFormat="1" ht="13">
      <c r="A402" s="350"/>
      <c r="B402" s="380"/>
      <c r="C402" s="179"/>
      <c r="D402" s="183"/>
      <c r="E402" s="184"/>
      <c r="F402" s="185"/>
      <c r="G402" s="224"/>
      <c r="J402" s="153"/>
      <c r="K402" s="74"/>
      <c r="L402" s="74"/>
      <c r="M402" s="74"/>
      <c r="N402" s="74"/>
      <c r="O402" s="74"/>
      <c r="P402" s="74"/>
      <c r="Q402" s="74"/>
      <c r="R402" s="74"/>
    </row>
    <row r="403" spans="1:18" s="152" customFormat="1" ht="25">
      <c r="A403" s="350">
        <f>A401+1</f>
        <v>93</v>
      </c>
      <c r="B403" s="375">
        <f>B401+1</f>
        <v>40</v>
      </c>
      <c r="C403" s="179" t="s">
        <v>434</v>
      </c>
      <c r="D403" s="183" t="s">
        <v>418</v>
      </c>
      <c r="E403" s="184">
        <v>40</v>
      </c>
      <c r="F403" s="185"/>
      <c r="G403" s="224"/>
      <c r="J403" s="153"/>
      <c r="K403" s="74"/>
      <c r="L403" s="74"/>
      <c r="M403" s="74"/>
      <c r="N403" s="74"/>
      <c r="O403" s="74"/>
      <c r="P403" s="74"/>
      <c r="Q403" s="74"/>
      <c r="R403" s="74"/>
    </row>
    <row r="404" spans="1:18" s="152" customFormat="1" ht="13">
      <c r="A404" s="350"/>
      <c r="B404" s="380"/>
      <c r="C404" s="179"/>
      <c r="D404" s="183"/>
      <c r="E404" s="184"/>
      <c r="F404" s="185"/>
      <c r="G404" s="224"/>
      <c r="J404" s="153"/>
      <c r="K404" s="74"/>
      <c r="L404" s="74"/>
      <c r="M404" s="74"/>
      <c r="N404" s="74"/>
      <c r="O404" s="74"/>
      <c r="P404" s="74"/>
      <c r="Q404" s="74"/>
      <c r="R404" s="74"/>
    </row>
    <row r="405" spans="1:18" s="152" customFormat="1" ht="25">
      <c r="A405" s="350"/>
      <c r="B405" s="375"/>
      <c r="C405" s="179" t="s">
        <v>435</v>
      </c>
      <c r="D405" s="183"/>
      <c r="E405" s="184"/>
      <c r="F405" s="185"/>
      <c r="G405" s="224"/>
      <c r="J405" s="153"/>
      <c r="K405" s="74"/>
      <c r="L405" s="74"/>
      <c r="M405" s="74"/>
      <c r="N405" s="74"/>
      <c r="O405" s="74"/>
      <c r="P405" s="74"/>
      <c r="Q405" s="74"/>
      <c r="R405" s="74"/>
    </row>
    <row r="406" spans="1:18" s="152" customFormat="1" ht="13">
      <c r="A406" s="350"/>
      <c r="B406" s="380"/>
      <c r="C406" s="179"/>
      <c r="D406" s="183"/>
      <c r="E406" s="184"/>
      <c r="F406" s="185"/>
      <c r="G406" s="224"/>
      <c r="J406" s="153"/>
      <c r="K406" s="74"/>
      <c r="L406" s="74"/>
      <c r="M406" s="74"/>
      <c r="N406" s="74"/>
      <c r="O406" s="74"/>
      <c r="P406" s="74"/>
      <c r="Q406" s="74"/>
      <c r="R406" s="74"/>
    </row>
    <row r="407" spans="1:18" s="152" customFormat="1">
      <c r="A407" s="350">
        <f>A403+1</f>
        <v>94</v>
      </c>
      <c r="B407" s="375">
        <f>B403+1</f>
        <v>41</v>
      </c>
      <c r="C407" s="179" t="s">
        <v>436</v>
      </c>
      <c r="D407" s="183" t="s">
        <v>418</v>
      </c>
      <c r="E407" s="184">
        <v>2</v>
      </c>
      <c r="F407" s="185"/>
      <c r="G407" s="224"/>
      <c r="J407" s="153"/>
      <c r="K407" s="74"/>
      <c r="L407" s="74"/>
      <c r="M407" s="74"/>
      <c r="N407" s="74"/>
      <c r="O407" s="74"/>
      <c r="P407" s="74"/>
      <c r="Q407" s="74"/>
      <c r="R407" s="74"/>
    </row>
    <row r="408" spans="1:18" s="152" customFormat="1" ht="13">
      <c r="A408" s="350"/>
      <c r="B408" s="380"/>
      <c r="C408" s="179"/>
      <c r="D408" s="183"/>
      <c r="E408" s="184"/>
      <c r="F408" s="185"/>
      <c r="G408" s="224"/>
      <c r="J408" s="153"/>
      <c r="K408" s="74"/>
      <c r="L408" s="74"/>
      <c r="M408" s="74"/>
      <c r="N408" s="74"/>
      <c r="O408" s="74"/>
      <c r="P408" s="74"/>
      <c r="Q408" s="74"/>
      <c r="R408" s="74"/>
    </row>
    <row r="409" spans="1:18" s="152" customFormat="1" ht="50">
      <c r="A409" s="350"/>
      <c r="B409" s="375"/>
      <c r="C409" s="179" t="s">
        <v>437</v>
      </c>
      <c r="D409" s="183"/>
      <c r="E409" s="184"/>
      <c r="F409" s="185"/>
      <c r="G409" s="224"/>
      <c r="J409" s="153"/>
      <c r="K409" s="74"/>
      <c r="L409" s="74"/>
      <c r="M409" s="74"/>
      <c r="N409" s="74"/>
      <c r="O409" s="74"/>
      <c r="P409" s="74"/>
      <c r="Q409" s="74"/>
      <c r="R409" s="74"/>
    </row>
    <row r="410" spans="1:18" s="152" customFormat="1" ht="13">
      <c r="A410" s="350"/>
      <c r="B410" s="380"/>
      <c r="C410" s="179"/>
      <c r="D410" s="183"/>
      <c r="E410" s="184"/>
      <c r="F410" s="185"/>
      <c r="G410" s="224"/>
      <c r="J410" s="153"/>
      <c r="K410" s="74"/>
      <c r="L410" s="74"/>
      <c r="M410" s="74"/>
      <c r="N410" s="74"/>
      <c r="O410" s="74"/>
      <c r="P410" s="74"/>
      <c r="Q410" s="74"/>
      <c r="R410" s="74"/>
    </row>
    <row r="411" spans="1:18" s="152" customFormat="1">
      <c r="A411" s="350">
        <f>A407+1</f>
        <v>95</v>
      </c>
      <c r="B411" s="375">
        <f>B407+1</f>
        <v>42</v>
      </c>
      <c r="C411" s="179" t="s">
        <v>438</v>
      </c>
      <c r="D411" s="183" t="s">
        <v>418</v>
      </c>
      <c r="E411" s="184">
        <v>10</v>
      </c>
      <c r="F411" s="185"/>
      <c r="G411" s="224"/>
      <c r="J411" s="153"/>
      <c r="K411" s="74"/>
      <c r="L411" s="74"/>
      <c r="M411" s="74"/>
      <c r="N411" s="74"/>
      <c r="O411" s="74"/>
      <c r="P411" s="74"/>
      <c r="Q411" s="74"/>
      <c r="R411" s="74"/>
    </row>
    <row r="412" spans="1:18" s="152" customFormat="1">
      <c r="A412" s="350"/>
      <c r="B412" s="375"/>
      <c r="C412" s="179"/>
      <c r="D412" s="183"/>
      <c r="E412" s="184"/>
      <c r="F412" s="185"/>
      <c r="G412" s="224"/>
      <c r="J412" s="153"/>
      <c r="K412" s="74"/>
      <c r="L412" s="74"/>
      <c r="M412" s="74"/>
      <c r="N412" s="74"/>
      <c r="O412" s="74"/>
      <c r="P412" s="74"/>
      <c r="Q412" s="74"/>
      <c r="R412" s="74"/>
    </row>
    <row r="413" spans="1:18" s="152" customFormat="1" ht="87.5">
      <c r="A413" s="350">
        <f>A411+1</f>
        <v>96</v>
      </c>
      <c r="B413" s="375">
        <f>B411+1</f>
        <v>43</v>
      </c>
      <c r="C413" s="179" t="s">
        <v>545</v>
      </c>
      <c r="D413" s="183" t="s">
        <v>427</v>
      </c>
      <c r="E413" s="184">
        <v>9</v>
      </c>
      <c r="F413" s="185"/>
      <c r="G413" s="224"/>
      <c r="J413" s="153"/>
      <c r="K413" s="74"/>
      <c r="L413" s="74"/>
      <c r="M413" s="74"/>
      <c r="N413" s="74"/>
      <c r="O413" s="74"/>
      <c r="P413" s="74"/>
      <c r="Q413" s="74"/>
      <c r="R413" s="74"/>
    </row>
    <row r="414" spans="1:18" s="152" customFormat="1">
      <c r="A414" s="350"/>
      <c r="B414" s="375"/>
      <c r="C414" s="179"/>
      <c r="D414" s="183"/>
      <c r="E414" s="184"/>
      <c r="F414" s="185"/>
      <c r="G414" s="224"/>
      <c r="J414" s="153"/>
      <c r="K414" s="74"/>
      <c r="L414" s="74"/>
      <c r="M414" s="74"/>
      <c r="N414" s="74"/>
      <c r="O414" s="74"/>
      <c r="P414" s="74"/>
      <c r="Q414" s="74"/>
      <c r="R414" s="74"/>
    </row>
    <row r="415" spans="1:18" s="152" customFormat="1" ht="62.5">
      <c r="A415" s="350">
        <f>A413+1</f>
        <v>97</v>
      </c>
      <c r="B415" s="375">
        <f>B413+1</f>
        <v>44</v>
      </c>
      <c r="C415" s="179" t="s">
        <v>579</v>
      </c>
      <c r="D415" s="183" t="s">
        <v>427</v>
      </c>
      <c r="E415" s="184">
        <v>30</v>
      </c>
      <c r="F415" s="185"/>
      <c r="G415" s="224"/>
      <c r="J415" s="153"/>
      <c r="K415" s="74"/>
      <c r="L415" s="74"/>
      <c r="M415" s="74"/>
      <c r="N415" s="74"/>
      <c r="O415" s="74"/>
      <c r="P415" s="74"/>
      <c r="Q415" s="74"/>
      <c r="R415" s="74"/>
    </row>
    <row r="416" spans="1:18" s="152" customFormat="1">
      <c r="A416" s="350"/>
      <c r="B416" s="375"/>
      <c r="C416" s="179"/>
      <c r="D416" s="183"/>
      <c r="E416" s="184"/>
      <c r="F416" s="185"/>
      <c r="G416" s="224"/>
      <c r="J416" s="153"/>
      <c r="K416" s="74"/>
      <c r="L416" s="74"/>
      <c r="M416" s="74"/>
      <c r="N416" s="74"/>
      <c r="O416" s="74"/>
      <c r="P416" s="74"/>
      <c r="Q416" s="74"/>
      <c r="R416" s="74"/>
    </row>
    <row r="417" spans="1:18" s="152" customFormat="1" ht="40.9" customHeight="1">
      <c r="A417" s="350">
        <f>A415+1</f>
        <v>98</v>
      </c>
      <c r="B417" s="375">
        <f>B415+1</f>
        <v>45</v>
      </c>
      <c r="C417" s="179" t="s">
        <v>453</v>
      </c>
      <c r="D417" s="183" t="s">
        <v>418</v>
      </c>
      <c r="E417" s="184">
        <v>2</v>
      </c>
      <c r="F417" s="185"/>
      <c r="G417" s="224"/>
      <c r="J417" s="153"/>
      <c r="K417" s="74"/>
      <c r="L417" s="74"/>
      <c r="M417" s="74"/>
      <c r="N417" s="74"/>
      <c r="O417" s="74"/>
      <c r="P417" s="74"/>
      <c r="Q417" s="74"/>
      <c r="R417" s="74"/>
    </row>
    <row r="418" spans="1:18" s="152" customFormat="1" ht="13">
      <c r="A418" s="350"/>
      <c r="B418" s="375"/>
      <c r="C418" s="221"/>
      <c r="D418" s="206"/>
      <c r="E418" s="219"/>
      <c r="F418" s="208"/>
      <c r="G418" s="224"/>
      <c r="J418" s="153"/>
      <c r="K418" s="74"/>
      <c r="L418" s="74"/>
      <c r="M418" s="74"/>
      <c r="N418" s="74"/>
      <c r="O418" s="74"/>
      <c r="P418" s="74"/>
      <c r="Q418" s="74"/>
      <c r="R418" s="74"/>
    </row>
    <row r="419" spans="1:18" s="152" customFormat="1" ht="13">
      <c r="A419" s="350"/>
      <c r="B419" s="375"/>
      <c r="C419" s="205" t="s">
        <v>439</v>
      </c>
      <c r="D419" s="197"/>
      <c r="E419" s="198"/>
      <c r="F419" s="199"/>
      <c r="G419" s="224"/>
      <c r="J419" s="153"/>
      <c r="K419" s="74"/>
      <c r="L419" s="74"/>
      <c r="M419" s="74"/>
      <c r="N419" s="74"/>
      <c r="O419" s="74"/>
      <c r="P419" s="74"/>
      <c r="Q419" s="74"/>
      <c r="R419" s="74"/>
    </row>
    <row r="420" spans="1:18" s="152" customFormat="1" ht="13">
      <c r="A420" s="350"/>
      <c r="B420" s="375"/>
      <c r="C420" s="190" t="s">
        <v>458</v>
      </c>
      <c r="D420" s="200"/>
      <c r="E420" s="201"/>
      <c r="F420" s="202"/>
      <c r="G420" s="224"/>
      <c r="J420" s="153"/>
      <c r="K420" s="74"/>
      <c r="L420" s="74"/>
      <c r="M420" s="74"/>
      <c r="N420" s="74"/>
      <c r="O420" s="74"/>
      <c r="P420" s="74"/>
      <c r="Q420" s="74"/>
      <c r="R420" s="74"/>
    </row>
    <row r="421" spans="1:18" s="152" customFormat="1" ht="13">
      <c r="A421" s="350"/>
      <c r="B421" s="375"/>
      <c r="C421" s="190"/>
      <c r="D421" s="200"/>
      <c r="E421" s="201"/>
      <c r="F421" s="202"/>
      <c r="G421" s="224"/>
      <c r="J421" s="153"/>
      <c r="K421" s="74"/>
      <c r="L421" s="74"/>
      <c r="M421" s="74"/>
      <c r="N421" s="74"/>
      <c r="O421" s="74"/>
      <c r="P421" s="74"/>
      <c r="Q421" s="74"/>
      <c r="R421" s="74"/>
    </row>
    <row r="422" spans="1:18" s="152" customFormat="1" ht="162.5">
      <c r="A422" s="350">
        <f>A417+1</f>
        <v>99</v>
      </c>
      <c r="B422" s="375">
        <f>B417+1</f>
        <v>46</v>
      </c>
      <c r="C422" s="340" t="s">
        <v>454</v>
      </c>
      <c r="D422" s="183" t="s">
        <v>208</v>
      </c>
      <c r="E422" s="184">
        <v>1</v>
      </c>
      <c r="F422" s="185"/>
      <c r="G422" s="224"/>
      <c r="J422" s="153"/>
      <c r="K422" s="74"/>
      <c r="L422" s="74"/>
      <c r="M422" s="74"/>
      <c r="N422" s="74"/>
      <c r="O422" s="74"/>
      <c r="P422" s="74"/>
      <c r="Q422" s="74"/>
      <c r="R422" s="74"/>
    </row>
    <row r="423" spans="1:18" s="152" customFormat="1">
      <c r="A423" s="350"/>
      <c r="B423" s="375"/>
      <c r="C423" s="340"/>
      <c r="D423" s="183"/>
      <c r="E423" s="184"/>
      <c r="F423" s="185"/>
      <c r="G423" s="224"/>
      <c r="J423" s="153"/>
      <c r="K423" s="74"/>
      <c r="L423" s="74"/>
      <c r="M423" s="74"/>
      <c r="N423" s="74"/>
      <c r="O423" s="74"/>
      <c r="P423" s="74"/>
      <c r="Q423" s="74"/>
      <c r="R423" s="74"/>
    </row>
    <row r="424" spans="1:18" s="152" customFormat="1">
      <c r="A424" s="350">
        <f>A422+1</f>
        <v>100</v>
      </c>
      <c r="B424" s="375">
        <f>B422+1</f>
        <v>47</v>
      </c>
      <c r="C424" s="203" t="s">
        <v>440</v>
      </c>
      <c r="D424" s="183" t="s">
        <v>427</v>
      </c>
      <c r="E424" s="184">
        <v>20</v>
      </c>
      <c r="F424" s="185"/>
      <c r="G424" s="224"/>
      <c r="J424" s="153"/>
      <c r="K424" s="74"/>
      <c r="L424" s="74"/>
      <c r="M424" s="74"/>
      <c r="N424" s="74"/>
      <c r="O424" s="74"/>
      <c r="P424" s="74"/>
      <c r="Q424" s="74"/>
      <c r="R424" s="74"/>
    </row>
    <row r="425" spans="1:18" s="152" customFormat="1">
      <c r="A425" s="350"/>
      <c r="B425" s="375"/>
      <c r="C425" s="203"/>
      <c r="D425" s="183"/>
      <c r="E425" s="184"/>
      <c r="F425" s="185"/>
      <c r="G425" s="224"/>
      <c r="J425" s="153"/>
      <c r="K425" s="74"/>
      <c r="L425" s="74"/>
      <c r="M425" s="74"/>
      <c r="N425" s="74"/>
      <c r="O425" s="74"/>
      <c r="P425" s="74"/>
      <c r="Q425" s="74"/>
      <c r="R425" s="74"/>
    </row>
    <row r="426" spans="1:18" s="257" customFormat="1" ht="13">
      <c r="A426" s="364"/>
      <c r="B426" s="381"/>
      <c r="C426" s="205" t="s">
        <v>498</v>
      </c>
      <c r="D426" s="183"/>
      <c r="E426" s="184"/>
      <c r="F426" s="341"/>
      <c r="G426" s="224"/>
    </row>
    <row r="427" spans="1:18" s="257" customFormat="1" ht="13">
      <c r="A427" s="364"/>
      <c r="B427" s="381"/>
      <c r="C427" s="342" t="s">
        <v>499</v>
      </c>
      <c r="D427" s="183"/>
      <c r="E427" s="184"/>
      <c r="F427" s="341"/>
      <c r="G427" s="224"/>
    </row>
    <row r="428" spans="1:18" s="257" customFormat="1" ht="13">
      <c r="A428" s="364"/>
      <c r="B428" s="381"/>
      <c r="C428" s="342"/>
      <c r="D428" s="183"/>
      <c r="E428" s="184"/>
      <c r="F428" s="341"/>
      <c r="G428" s="224"/>
    </row>
    <row r="429" spans="1:18" s="257" customFormat="1" ht="89.5">
      <c r="A429" s="350">
        <f>A424+1</f>
        <v>101</v>
      </c>
      <c r="B429" s="382">
        <f>B424+1</f>
        <v>48</v>
      </c>
      <c r="C429" s="343" t="s">
        <v>580</v>
      </c>
      <c r="D429" s="183" t="s">
        <v>27</v>
      </c>
      <c r="E429" s="184">
        <v>5500</v>
      </c>
      <c r="F429" s="185"/>
      <c r="G429" s="224"/>
    </row>
    <row r="430" spans="1:18" s="257" customFormat="1">
      <c r="A430" s="364"/>
      <c r="B430" s="382"/>
      <c r="C430" s="343"/>
      <c r="D430" s="183"/>
      <c r="E430" s="184"/>
      <c r="F430" s="185"/>
      <c r="G430" s="224"/>
    </row>
    <row r="431" spans="1:18" s="257" customFormat="1" ht="62.5">
      <c r="A431" s="350">
        <f>A429+1</f>
        <v>102</v>
      </c>
      <c r="B431" s="382">
        <f>B429+1</f>
        <v>49</v>
      </c>
      <c r="C431" s="343" t="s">
        <v>500</v>
      </c>
      <c r="D431" s="183" t="s">
        <v>418</v>
      </c>
      <c r="E431" s="184">
        <v>12</v>
      </c>
      <c r="F431" s="185"/>
      <c r="G431" s="224"/>
    </row>
    <row r="432" spans="1:18" s="257" customFormat="1">
      <c r="A432" s="364"/>
      <c r="B432" s="382"/>
      <c r="C432" s="343"/>
      <c r="D432" s="183"/>
      <c r="E432" s="184"/>
      <c r="F432" s="185"/>
      <c r="G432" s="224"/>
    </row>
    <row r="433" spans="1:18" s="257" customFormat="1" ht="67.900000000000006" customHeight="1">
      <c r="A433" s="350">
        <f>A431+1</f>
        <v>103</v>
      </c>
      <c r="B433" s="382">
        <f>B431+1</f>
        <v>50</v>
      </c>
      <c r="C433" s="343" t="s">
        <v>581</v>
      </c>
      <c r="D433" s="183" t="s">
        <v>418</v>
      </c>
      <c r="E433" s="184">
        <v>28</v>
      </c>
      <c r="F433" s="185"/>
      <c r="G433" s="224"/>
    </row>
    <row r="434" spans="1:18" s="257" customFormat="1">
      <c r="A434" s="364"/>
      <c r="B434" s="382"/>
      <c r="C434" s="343"/>
      <c r="D434" s="183"/>
      <c r="E434" s="184"/>
      <c r="F434" s="185"/>
      <c r="G434" s="224"/>
    </row>
    <row r="435" spans="1:18" s="257" customFormat="1" ht="75">
      <c r="A435" s="350">
        <f>A433+1</f>
        <v>104</v>
      </c>
      <c r="B435" s="382">
        <f>B433+1</f>
        <v>51</v>
      </c>
      <c r="C435" s="343" t="s">
        <v>582</v>
      </c>
      <c r="D435" s="183" t="s">
        <v>418</v>
      </c>
      <c r="E435" s="184">
        <v>4</v>
      </c>
      <c r="F435" s="185"/>
      <c r="G435" s="224"/>
    </row>
    <row r="436" spans="1:18" s="257" customFormat="1">
      <c r="A436" s="364"/>
      <c r="B436" s="382"/>
      <c r="C436" s="343"/>
      <c r="D436" s="183"/>
      <c r="E436" s="184"/>
      <c r="F436" s="185"/>
      <c r="G436" s="224"/>
    </row>
    <row r="437" spans="1:18" s="259" customFormat="1" ht="54" customHeight="1">
      <c r="A437" s="350">
        <f>A435+1</f>
        <v>105</v>
      </c>
      <c r="B437" s="382">
        <f>B435+1</f>
        <v>52</v>
      </c>
      <c r="C437" s="344" t="s">
        <v>583</v>
      </c>
      <c r="D437" s="183" t="s">
        <v>418</v>
      </c>
      <c r="E437" s="184">
        <v>11</v>
      </c>
      <c r="F437" s="185"/>
      <c r="G437" s="224"/>
      <c r="H437" s="258"/>
      <c r="I437" s="206"/>
      <c r="K437" s="206"/>
      <c r="L437" s="206"/>
      <c r="M437" s="206"/>
      <c r="N437" s="206"/>
      <c r="O437" s="206"/>
      <c r="P437" s="206"/>
      <c r="Q437" s="206"/>
    </row>
    <row r="438" spans="1:18" s="257" customFormat="1">
      <c r="A438" s="364"/>
      <c r="B438" s="382"/>
      <c r="C438" s="343"/>
      <c r="D438" s="183"/>
      <c r="E438" s="184"/>
      <c r="F438" s="185"/>
      <c r="G438" s="224"/>
    </row>
    <row r="439" spans="1:18" s="259" customFormat="1" ht="62.5">
      <c r="A439" s="350">
        <f>A437+1</f>
        <v>106</v>
      </c>
      <c r="B439" s="382">
        <f>B437+1</f>
        <v>53</v>
      </c>
      <c r="C439" s="344" t="s">
        <v>584</v>
      </c>
      <c r="D439" s="183" t="s">
        <v>418</v>
      </c>
      <c r="E439" s="184">
        <v>11</v>
      </c>
      <c r="F439" s="185"/>
      <c r="G439" s="224"/>
      <c r="H439" s="258"/>
      <c r="I439" s="206"/>
      <c r="K439" s="206"/>
      <c r="L439" s="206"/>
      <c r="M439" s="206"/>
      <c r="N439" s="206"/>
      <c r="O439" s="206"/>
      <c r="P439" s="206"/>
      <c r="Q439" s="206"/>
    </row>
    <row r="440" spans="1:18" s="257" customFormat="1" ht="13">
      <c r="A440" s="364"/>
      <c r="B440" s="382"/>
      <c r="C440" s="342"/>
      <c r="D440" s="183"/>
      <c r="E440" s="184"/>
      <c r="F440" s="185"/>
      <c r="G440" s="224"/>
    </row>
    <row r="441" spans="1:18" s="152" customFormat="1" ht="13">
      <c r="A441" s="365"/>
      <c r="B441" s="383"/>
      <c r="C441" s="345" t="s">
        <v>487</v>
      </c>
      <c r="D441" s="183"/>
      <c r="E441" s="184"/>
      <c r="F441" s="185"/>
      <c r="G441" s="224"/>
      <c r="J441" s="153"/>
      <c r="K441" s="74"/>
      <c r="L441" s="74"/>
      <c r="M441" s="74"/>
      <c r="N441" s="74"/>
      <c r="O441" s="74"/>
      <c r="P441" s="74"/>
      <c r="Q441" s="74"/>
      <c r="R441" s="74"/>
    </row>
    <row r="442" spans="1:18" s="152" customFormat="1" ht="13">
      <c r="A442" s="365"/>
      <c r="B442" s="383"/>
      <c r="C442" s="239"/>
      <c r="D442" s="183"/>
      <c r="E442" s="184"/>
      <c r="F442" s="185"/>
      <c r="G442" s="224"/>
      <c r="J442" s="153"/>
      <c r="K442" s="74"/>
      <c r="L442" s="74"/>
      <c r="M442" s="74"/>
      <c r="N442" s="74"/>
      <c r="O442" s="74"/>
      <c r="P442" s="74"/>
      <c r="Q442" s="74"/>
      <c r="R442" s="74"/>
    </row>
    <row r="443" spans="1:18" s="152" customFormat="1" ht="187.5">
      <c r="A443" s="350">
        <f>A439+1</f>
        <v>107</v>
      </c>
      <c r="B443" s="375">
        <f>B439+1</f>
        <v>54</v>
      </c>
      <c r="C443" s="241" t="s">
        <v>550</v>
      </c>
      <c r="D443" s="183" t="s">
        <v>488</v>
      </c>
      <c r="E443" s="184">
        <v>300000</v>
      </c>
      <c r="F443" s="185"/>
      <c r="G443" s="224"/>
      <c r="J443" s="153"/>
      <c r="K443" s="74"/>
      <c r="L443" s="74"/>
      <c r="M443" s="74"/>
      <c r="N443" s="74"/>
      <c r="O443" s="74"/>
      <c r="P443" s="74"/>
      <c r="Q443" s="74"/>
      <c r="R443" s="74"/>
    </row>
    <row r="444" spans="1:18" s="152" customFormat="1">
      <c r="A444" s="365"/>
      <c r="B444" s="384"/>
      <c r="C444" s="244"/>
      <c r="D444" s="256"/>
      <c r="E444" s="240"/>
      <c r="F444" s="245"/>
      <c r="G444" s="232"/>
      <c r="J444" s="153"/>
      <c r="K444" s="74"/>
      <c r="L444" s="74"/>
      <c r="M444" s="74"/>
      <c r="N444" s="74"/>
      <c r="O444" s="74"/>
      <c r="P444" s="74"/>
      <c r="Q444" s="74"/>
      <c r="R444" s="74"/>
    </row>
    <row r="445" spans="1:18" s="152" customFormat="1" ht="13">
      <c r="A445" s="366"/>
      <c r="B445" s="385"/>
      <c r="C445" s="345" t="s">
        <v>489</v>
      </c>
      <c r="D445" s="256"/>
      <c r="E445" s="240"/>
      <c r="F445" s="245"/>
      <c r="G445" s="232"/>
      <c r="J445" s="153"/>
      <c r="K445" s="74"/>
      <c r="L445" s="74"/>
      <c r="M445" s="74"/>
      <c r="N445" s="74"/>
      <c r="O445" s="74"/>
      <c r="P445" s="74"/>
      <c r="Q445" s="74"/>
      <c r="R445" s="74"/>
    </row>
    <row r="446" spans="1:18" s="152" customFormat="1" ht="13">
      <c r="A446" s="365"/>
      <c r="B446" s="384"/>
      <c r="C446" s="246"/>
      <c r="D446" s="256"/>
      <c r="E446" s="240"/>
      <c r="F446" s="245"/>
      <c r="G446" s="232"/>
      <c r="J446" s="153"/>
      <c r="K446" s="74"/>
      <c r="L446" s="74"/>
      <c r="M446" s="74"/>
      <c r="N446" s="74"/>
      <c r="O446" s="74"/>
      <c r="P446" s="74"/>
      <c r="Q446" s="74"/>
      <c r="R446" s="74"/>
    </row>
    <row r="447" spans="1:18" s="152" customFormat="1" ht="66" customHeight="1">
      <c r="A447" s="350">
        <f>A443+1</f>
        <v>108</v>
      </c>
      <c r="B447" s="375">
        <f>B443+1</f>
        <v>55</v>
      </c>
      <c r="C447" s="241" t="s">
        <v>490</v>
      </c>
      <c r="D447" s="256" t="s">
        <v>208</v>
      </c>
      <c r="E447" s="240">
        <v>2</v>
      </c>
      <c r="F447" s="245"/>
      <c r="G447" s="232"/>
      <c r="J447" s="153"/>
      <c r="K447" s="74"/>
      <c r="L447" s="74"/>
      <c r="M447" s="74"/>
      <c r="N447" s="74"/>
      <c r="O447" s="74"/>
      <c r="P447" s="74"/>
      <c r="Q447" s="74"/>
      <c r="R447" s="74"/>
    </row>
    <row r="448" spans="1:18" s="152" customFormat="1">
      <c r="A448" s="365"/>
      <c r="B448" s="384"/>
      <c r="C448" s="244"/>
      <c r="D448" s="256"/>
      <c r="E448" s="240"/>
      <c r="F448" s="245"/>
      <c r="G448" s="234"/>
      <c r="J448" s="153"/>
      <c r="K448" s="74"/>
      <c r="L448" s="74"/>
      <c r="M448" s="74"/>
      <c r="N448" s="74"/>
      <c r="O448" s="74"/>
      <c r="P448" s="74"/>
      <c r="Q448" s="74"/>
      <c r="R448" s="74"/>
    </row>
    <row r="449" spans="1:18" s="152" customFormat="1" ht="37.5">
      <c r="A449" s="350">
        <f>A447+1</f>
        <v>109</v>
      </c>
      <c r="B449" s="375">
        <f>B447+1</f>
        <v>56</v>
      </c>
      <c r="C449" s="244" t="s">
        <v>491</v>
      </c>
      <c r="D449" s="256" t="s">
        <v>208</v>
      </c>
      <c r="E449" s="240">
        <v>1</v>
      </c>
      <c r="F449" s="245"/>
      <c r="G449" s="232"/>
      <c r="J449" s="153"/>
      <c r="K449" s="74"/>
      <c r="L449" s="74"/>
      <c r="M449" s="74"/>
      <c r="N449" s="74"/>
      <c r="O449" s="74"/>
      <c r="P449" s="74"/>
      <c r="Q449" s="74"/>
      <c r="R449" s="74"/>
    </row>
    <row r="450" spans="1:18" s="152" customFormat="1">
      <c r="A450" s="365"/>
      <c r="B450" s="384"/>
      <c r="C450" s="244"/>
      <c r="D450" s="256"/>
      <c r="E450" s="240"/>
      <c r="F450" s="245"/>
      <c r="G450" s="234"/>
      <c r="J450" s="153"/>
      <c r="K450" s="74"/>
      <c r="L450" s="74"/>
      <c r="M450" s="74"/>
      <c r="N450" s="74"/>
      <c r="O450" s="74"/>
      <c r="P450" s="74"/>
      <c r="Q450" s="74"/>
      <c r="R450" s="74"/>
    </row>
    <row r="451" spans="1:18" s="152" customFormat="1" ht="55.15" customHeight="1">
      <c r="A451" s="350">
        <f>A449+1</f>
        <v>110</v>
      </c>
      <c r="B451" s="375">
        <f>B449+1</f>
        <v>57</v>
      </c>
      <c r="C451" s="244" t="s">
        <v>492</v>
      </c>
      <c r="D451" s="256" t="s">
        <v>208</v>
      </c>
      <c r="E451" s="240">
        <v>6</v>
      </c>
      <c r="F451" s="245"/>
      <c r="G451" s="232"/>
      <c r="J451" s="153"/>
      <c r="K451" s="74"/>
      <c r="L451" s="74"/>
      <c r="M451" s="74"/>
      <c r="N451" s="74"/>
      <c r="O451" s="74"/>
      <c r="P451" s="74"/>
      <c r="Q451" s="74"/>
      <c r="R451" s="74"/>
    </row>
    <row r="452" spans="1:18" s="152" customFormat="1">
      <c r="A452" s="365"/>
      <c r="B452" s="384"/>
      <c r="C452" s="244"/>
      <c r="D452" s="256"/>
      <c r="E452" s="240"/>
      <c r="F452" s="245"/>
      <c r="G452" s="234"/>
      <c r="J452" s="153"/>
      <c r="K452" s="74"/>
      <c r="L452" s="74"/>
      <c r="M452" s="74"/>
      <c r="N452" s="74"/>
      <c r="O452" s="74"/>
      <c r="P452" s="74"/>
      <c r="Q452" s="74"/>
      <c r="R452" s="74"/>
    </row>
    <row r="453" spans="1:18" s="152" customFormat="1" ht="50">
      <c r="A453" s="350">
        <f>A451+1</f>
        <v>111</v>
      </c>
      <c r="B453" s="375">
        <f>B451+1</f>
        <v>58</v>
      </c>
      <c r="C453" s="244" t="s">
        <v>493</v>
      </c>
      <c r="D453" s="256" t="s">
        <v>208</v>
      </c>
      <c r="E453" s="240">
        <v>1</v>
      </c>
      <c r="F453" s="245"/>
      <c r="G453" s="232"/>
      <c r="J453" s="153"/>
      <c r="K453" s="74"/>
      <c r="L453" s="74"/>
      <c r="M453" s="74"/>
      <c r="N453" s="74"/>
      <c r="O453" s="74"/>
      <c r="P453" s="74"/>
      <c r="Q453" s="74"/>
      <c r="R453" s="74"/>
    </row>
    <row r="454" spans="1:18" s="152" customFormat="1" ht="13">
      <c r="A454" s="365"/>
      <c r="B454" s="384"/>
      <c r="C454" s="244"/>
      <c r="D454" s="256"/>
      <c r="E454" s="240"/>
      <c r="F454" s="245"/>
      <c r="G454" s="233"/>
      <c r="J454" s="153"/>
      <c r="K454" s="74"/>
      <c r="L454" s="74"/>
      <c r="M454" s="74"/>
      <c r="N454" s="74"/>
      <c r="O454" s="74"/>
      <c r="P454" s="74"/>
      <c r="Q454" s="74"/>
      <c r="R454" s="74"/>
    </row>
    <row r="455" spans="1:18" s="152" customFormat="1" ht="25">
      <c r="A455" s="350">
        <f>A453+1</f>
        <v>112</v>
      </c>
      <c r="B455" s="375">
        <f>B453+1</f>
        <v>59</v>
      </c>
      <c r="C455" s="244" t="s">
        <v>494</v>
      </c>
      <c r="D455" s="256" t="s">
        <v>208</v>
      </c>
      <c r="E455" s="240">
        <v>2</v>
      </c>
      <c r="F455" s="245"/>
      <c r="G455" s="232"/>
      <c r="J455" s="153"/>
      <c r="K455" s="74"/>
      <c r="L455" s="74"/>
      <c r="M455" s="74"/>
      <c r="N455" s="74"/>
      <c r="O455" s="74"/>
      <c r="P455" s="74"/>
      <c r="Q455" s="74"/>
      <c r="R455" s="74"/>
    </row>
    <row r="456" spans="1:18" s="152" customFormat="1">
      <c r="A456" s="350"/>
      <c r="B456" s="375"/>
      <c r="C456" s="244"/>
      <c r="D456" s="256"/>
      <c r="E456" s="240"/>
      <c r="F456" s="245"/>
      <c r="G456" s="232"/>
      <c r="J456" s="153"/>
      <c r="K456" s="74"/>
      <c r="L456" s="74"/>
      <c r="M456" s="74"/>
      <c r="N456" s="74"/>
      <c r="O456" s="74"/>
      <c r="P456" s="74"/>
      <c r="Q456" s="74"/>
      <c r="R456" s="74"/>
    </row>
    <row r="457" spans="1:18" s="152" customFormat="1" ht="13">
      <c r="A457" s="365"/>
      <c r="B457" s="384"/>
      <c r="C457" s="205" t="s">
        <v>409</v>
      </c>
      <c r="D457" s="215"/>
      <c r="E457" s="215"/>
      <c r="F457" s="208"/>
      <c r="G457" s="229"/>
      <c r="J457" s="153"/>
      <c r="K457" s="74"/>
      <c r="L457" s="74"/>
      <c r="M457" s="74"/>
      <c r="N457" s="74"/>
      <c r="O457" s="74"/>
      <c r="P457" s="74"/>
      <c r="Q457" s="74"/>
      <c r="R457" s="74"/>
    </row>
    <row r="458" spans="1:18" s="152" customFormat="1" ht="13">
      <c r="A458" s="358"/>
      <c r="B458" s="386"/>
      <c r="C458" s="190" t="s">
        <v>455</v>
      </c>
      <c r="D458" s="215"/>
      <c r="E458" s="215"/>
      <c r="F458" s="208"/>
      <c r="G458" s="229"/>
      <c r="J458" s="153"/>
      <c r="K458" s="74"/>
      <c r="L458" s="74"/>
      <c r="M458" s="74"/>
      <c r="N458" s="74"/>
      <c r="O458" s="74"/>
      <c r="P458" s="74"/>
      <c r="Q458" s="74"/>
      <c r="R458" s="74"/>
    </row>
    <row r="459" spans="1:18" s="152" customFormat="1" ht="13">
      <c r="A459" s="358"/>
      <c r="B459" s="386"/>
      <c r="C459" s="190"/>
      <c r="D459" s="215"/>
      <c r="E459" s="215"/>
      <c r="F459" s="208"/>
      <c r="G459" s="229"/>
      <c r="J459" s="153"/>
      <c r="K459" s="74"/>
      <c r="L459" s="74"/>
      <c r="M459" s="74"/>
      <c r="N459" s="74"/>
      <c r="O459" s="74"/>
      <c r="P459" s="74"/>
      <c r="Q459" s="74"/>
      <c r="R459" s="74"/>
    </row>
    <row r="460" spans="1:18" s="152" customFormat="1" ht="87.5">
      <c r="A460" s="362"/>
      <c r="B460" s="376"/>
      <c r="C460" s="179" t="s">
        <v>594</v>
      </c>
      <c r="D460" s="217"/>
      <c r="E460" s="217"/>
      <c r="F460" s="218"/>
      <c r="G460" s="230"/>
      <c r="J460" s="153"/>
      <c r="K460" s="74"/>
      <c r="L460" s="74"/>
      <c r="M460" s="74"/>
      <c r="N460" s="74"/>
      <c r="O460" s="74"/>
      <c r="P460" s="74"/>
      <c r="Q460" s="74"/>
      <c r="R460" s="74"/>
    </row>
    <row r="461" spans="1:18" s="152" customFormat="1" ht="13">
      <c r="A461" s="362"/>
      <c r="B461" s="376"/>
      <c r="C461" s="191"/>
      <c r="D461" s="217"/>
      <c r="E461" s="217"/>
      <c r="F461" s="218"/>
      <c r="G461" s="230"/>
      <c r="J461" s="153"/>
      <c r="K461" s="74"/>
      <c r="L461" s="74"/>
      <c r="M461" s="74"/>
      <c r="N461" s="74"/>
      <c r="O461" s="74"/>
      <c r="P461" s="74"/>
      <c r="Q461" s="74"/>
      <c r="R461" s="74"/>
    </row>
    <row r="462" spans="1:18" s="152" customFormat="1" ht="25">
      <c r="A462" s="350">
        <f>A455+1</f>
        <v>113</v>
      </c>
      <c r="B462" s="375">
        <f>B455+1</f>
        <v>60</v>
      </c>
      <c r="C462" s="192" t="s">
        <v>505</v>
      </c>
      <c r="D462" s="183" t="s">
        <v>208</v>
      </c>
      <c r="E462" s="184">
        <v>1</v>
      </c>
      <c r="F462" s="185"/>
      <c r="G462" s="224"/>
      <c r="J462" s="153"/>
      <c r="K462" s="74"/>
      <c r="L462" s="74"/>
      <c r="M462" s="74"/>
      <c r="N462" s="74"/>
      <c r="O462" s="74"/>
      <c r="P462" s="74"/>
      <c r="Q462" s="74"/>
      <c r="R462" s="74"/>
    </row>
    <row r="463" spans="1:18" s="152" customFormat="1">
      <c r="A463" s="350"/>
      <c r="B463" s="375"/>
      <c r="C463" s="192"/>
      <c r="D463" s="183"/>
      <c r="E463" s="184"/>
      <c r="F463" s="185"/>
      <c r="G463" s="224"/>
      <c r="J463" s="153"/>
      <c r="K463" s="74"/>
      <c r="L463" s="74"/>
      <c r="M463" s="74"/>
      <c r="N463" s="74"/>
      <c r="O463" s="74"/>
      <c r="P463" s="74"/>
      <c r="Q463" s="74"/>
      <c r="R463" s="74"/>
    </row>
    <row r="464" spans="1:18" s="152" customFormat="1" ht="25">
      <c r="A464" s="350">
        <f>A462+1</f>
        <v>114</v>
      </c>
      <c r="B464" s="375">
        <f>B462+1</f>
        <v>61</v>
      </c>
      <c r="C464" s="192" t="s">
        <v>506</v>
      </c>
      <c r="D464" s="183" t="s">
        <v>208</v>
      </c>
      <c r="E464" s="184">
        <v>1</v>
      </c>
      <c r="F464" s="185"/>
      <c r="G464" s="224"/>
      <c r="J464" s="153"/>
      <c r="K464" s="74"/>
      <c r="L464" s="74"/>
      <c r="M464" s="74"/>
      <c r="N464" s="74"/>
      <c r="O464" s="74"/>
      <c r="P464" s="74"/>
      <c r="Q464" s="74"/>
      <c r="R464" s="74"/>
    </row>
    <row r="465" spans="1:20" s="152" customFormat="1" ht="15.5">
      <c r="A465" s="350"/>
      <c r="B465" s="375"/>
      <c r="C465" s="244"/>
      <c r="D465" s="256"/>
      <c r="E465" s="240"/>
      <c r="F465" s="245"/>
      <c r="G465" s="235"/>
      <c r="J465" s="153"/>
      <c r="K465" s="74"/>
      <c r="L465" s="74"/>
      <c r="M465" s="74"/>
      <c r="N465" s="74"/>
      <c r="O465" s="74"/>
      <c r="P465" s="74"/>
      <c r="Q465" s="74"/>
      <c r="R465" s="74"/>
    </row>
    <row r="466" spans="1:20" s="287" customFormat="1" ht="13">
      <c r="A466" s="350"/>
      <c r="B466" s="387"/>
      <c r="C466" s="205" t="s">
        <v>517</v>
      </c>
      <c r="D466" s="183"/>
      <c r="E466" s="184"/>
      <c r="F466" s="185"/>
      <c r="G466" s="184"/>
      <c r="H466" s="285"/>
      <c r="I466" s="285"/>
      <c r="J466" s="285"/>
      <c r="K466" s="285"/>
      <c r="L466" s="286"/>
      <c r="N466" s="286"/>
      <c r="O466" s="286"/>
      <c r="P466" s="286"/>
      <c r="Q466" s="286"/>
      <c r="R466" s="286"/>
      <c r="S466" s="286"/>
      <c r="T466" s="286"/>
    </row>
    <row r="467" spans="1:20" s="287" customFormat="1">
      <c r="A467" s="350"/>
      <c r="B467" s="387"/>
      <c r="C467" s="179"/>
      <c r="D467" s="183"/>
      <c r="E467" s="184"/>
      <c r="F467" s="185"/>
      <c r="G467" s="184"/>
      <c r="H467" s="285"/>
      <c r="I467" s="285"/>
      <c r="J467" s="285"/>
      <c r="K467" s="285"/>
      <c r="L467" s="286"/>
      <c r="N467" s="286"/>
      <c r="O467" s="286"/>
      <c r="P467" s="286"/>
      <c r="Q467" s="286"/>
      <c r="R467" s="286"/>
      <c r="S467" s="286"/>
      <c r="T467" s="286"/>
    </row>
    <row r="468" spans="1:20" s="290" customFormat="1" ht="50">
      <c r="A468" s="350">
        <f>A464+1</f>
        <v>115</v>
      </c>
      <c r="B468" s="387">
        <f>B464+1</f>
        <v>62</v>
      </c>
      <c r="C468" s="179" t="s">
        <v>518</v>
      </c>
      <c r="D468" s="183" t="s">
        <v>427</v>
      </c>
      <c r="E468" s="184">
        <v>4</v>
      </c>
      <c r="F468" s="185"/>
      <c r="G468" s="184"/>
      <c r="H468" s="288"/>
      <c r="I468" s="288"/>
      <c r="J468" s="289"/>
      <c r="K468" s="289"/>
      <c r="L468" s="281"/>
      <c r="N468" s="281"/>
      <c r="O468" s="281"/>
      <c r="P468" s="281"/>
      <c r="Q468" s="281"/>
      <c r="R468" s="281"/>
      <c r="S468" s="281"/>
      <c r="T468" s="281"/>
    </row>
    <row r="469" spans="1:20" s="290" customFormat="1">
      <c r="A469" s="350"/>
      <c r="B469" s="387"/>
      <c r="C469" s="179"/>
      <c r="D469" s="183"/>
      <c r="E469" s="184"/>
      <c r="F469" s="185"/>
      <c r="G469" s="184"/>
      <c r="H469" s="288"/>
      <c r="I469" s="288"/>
      <c r="J469" s="289"/>
      <c r="K469" s="289"/>
      <c r="L469" s="281"/>
      <c r="N469" s="281"/>
      <c r="O469" s="281"/>
      <c r="P469" s="281"/>
      <c r="Q469" s="281"/>
      <c r="R469" s="281"/>
      <c r="S469" s="281"/>
      <c r="T469" s="281"/>
    </row>
    <row r="470" spans="1:20" s="287" customFormat="1" ht="29.5" customHeight="1">
      <c r="A470" s="350">
        <f>A468+1</f>
        <v>116</v>
      </c>
      <c r="B470" s="387">
        <f>B468+1</f>
        <v>63</v>
      </c>
      <c r="C470" s="179" t="s">
        <v>516</v>
      </c>
      <c r="D470" s="183" t="s">
        <v>418</v>
      </c>
      <c r="E470" s="184">
        <v>4</v>
      </c>
      <c r="F470" s="185"/>
      <c r="G470" s="184"/>
      <c r="H470" s="291"/>
      <c r="I470" s="291"/>
      <c r="J470" s="211"/>
      <c r="K470" s="211"/>
    </row>
    <row r="471" spans="1:20" s="287" customFormat="1">
      <c r="A471" s="350"/>
      <c r="B471" s="387"/>
      <c r="C471" s="179"/>
      <c r="D471" s="183"/>
      <c r="E471" s="184"/>
      <c r="F471" s="185"/>
      <c r="G471" s="184"/>
      <c r="H471" s="291"/>
      <c r="I471" s="291"/>
      <c r="J471" s="211"/>
      <c r="K471" s="211"/>
    </row>
    <row r="472" spans="1:20" s="126" customFormat="1" ht="13">
      <c r="A472" s="354" t="s">
        <v>611</v>
      </c>
      <c r="B472" s="301"/>
      <c r="C472" s="121" t="s">
        <v>607</v>
      </c>
      <c r="D472" s="301"/>
      <c r="E472" s="302"/>
      <c r="F472" s="302"/>
      <c r="G472" s="303"/>
      <c r="H472" s="118"/>
      <c r="I472" s="118"/>
      <c r="J472" s="118"/>
      <c r="K472" s="123"/>
    </row>
    <row r="473" spans="1:20" s="287" customFormat="1">
      <c r="A473" s="350"/>
      <c r="B473" s="387"/>
      <c r="C473" s="179"/>
      <c r="D473" s="183"/>
      <c r="E473" s="184"/>
      <c r="F473" s="185"/>
      <c r="G473" s="184"/>
      <c r="H473" s="291"/>
      <c r="I473" s="291"/>
      <c r="J473" s="211"/>
      <c r="K473" s="211"/>
    </row>
    <row r="474" spans="1:20" s="152" customFormat="1" ht="13">
      <c r="A474" s="350"/>
      <c r="B474" s="376"/>
      <c r="C474" s="205" t="s">
        <v>416</v>
      </c>
      <c r="D474" s="324"/>
      <c r="E474" s="206"/>
      <c r="F474" s="218"/>
      <c r="G474" s="224"/>
      <c r="J474" s="153"/>
      <c r="K474" s="74"/>
      <c r="L474" s="74"/>
      <c r="M474" s="74"/>
      <c r="N474" s="74"/>
      <c r="O474" s="74"/>
      <c r="P474" s="74"/>
      <c r="Q474" s="74"/>
      <c r="R474" s="74"/>
    </row>
    <row r="475" spans="1:20" s="152" customFormat="1" ht="13">
      <c r="A475" s="350"/>
      <c r="B475" s="376"/>
      <c r="C475" s="190" t="s">
        <v>457</v>
      </c>
      <c r="D475" s="324"/>
      <c r="E475" s="206"/>
      <c r="F475" s="218"/>
      <c r="G475" s="224"/>
      <c r="J475" s="153"/>
      <c r="K475" s="74"/>
      <c r="L475" s="74"/>
      <c r="M475" s="74"/>
      <c r="N475" s="74"/>
      <c r="O475" s="74"/>
      <c r="P475" s="74"/>
      <c r="Q475" s="74"/>
      <c r="R475" s="74"/>
    </row>
    <row r="476" spans="1:20" s="287" customFormat="1">
      <c r="A476" s="350"/>
      <c r="B476" s="387"/>
      <c r="C476" s="179"/>
      <c r="D476" s="183"/>
      <c r="E476" s="184"/>
      <c r="F476" s="185"/>
      <c r="G476" s="184"/>
      <c r="H476" s="291"/>
      <c r="I476" s="291"/>
      <c r="J476" s="211"/>
      <c r="K476" s="211"/>
    </row>
    <row r="477" spans="1:20" s="287" customFormat="1" ht="37.5">
      <c r="A477" s="350">
        <f>A470+1</f>
        <v>117</v>
      </c>
      <c r="B477" s="387">
        <f>B470+1</f>
        <v>64</v>
      </c>
      <c r="C477" s="179" t="s">
        <v>421</v>
      </c>
      <c r="D477" s="183" t="s">
        <v>418</v>
      </c>
      <c r="E477" s="184">
        <v>1</v>
      </c>
      <c r="F477" s="185"/>
      <c r="G477" s="184"/>
      <c r="H477" s="291"/>
      <c r="I477" s="291"/>
      <c r="J477" s="211"/>
      <c r="K477" s="211"/>
    </row>
    <row r="478" spans="1:20" s="287" customFormat="1">
      <c r="A478" s="350"/>
      <c r="B478" s="387"/>
      <c r="C478" s="179"/>
      <c r="D478" s="183"/>
      <c r="E478" s="184"/>
      <c r="F478" s="185"/>
      <c r="G478" s="184"/>
      <c r="H478" s="291"/>
      <c r="I478" s="291"/>
      <c r="J478" s="211"/>
      <c r="K478" s="211"/>
    </row>
    <row r="479" spans="1:20" s="287" customFormat="1" ht="50">
      <c r="A479" s="350">
        <f>A477+1</f>
        <v>118</v>
      </c>
      <c r="B479" s="387">
        <f>B477+1</f>
        <v>65</v>
      </c>
      <c r="C479" s="179" t="s">
        <v>422</v>
      </c>
      <c r="D479" s="183" t="s">
        <v>418</v>
      </c>
      <c r="E479" s="184">
        <v>4</v>
      </c>
      <c r="F479" s="185"/>
      <c r="G479" s="184"/>
      <c r="H479" s="291"/>
      <c r="I479" s="291"/>
      <c r="J479" s="211"/>
      <c r="K479" s="211"/>
    </row>
    <row r="480" spans="1:20" s="287" customFormat="1">
      <c r="A480" s="350"/>
      <c r="B480" s="387"/>
      <c r="C480" s="179"/>
      <c r="D480" s="183"/>
      <c r="E480" s="184"/>
      <c r="F480" s="185"/>
      <c r="G480" s="184"/>
      <c r="H480" s="291"/>
      <c r="I480" s="291"/>
      <c r="J480" s="211"/>
      <c r="K480" s="211"/>
    </row>
    <row r="481" spans="1:18" s="287" customFormat="1">
      <c r="A481" s="350"/>
      <c r="B481" s="387"/>
      <c r="C481" s="179"/>
      <c r="D481" s="183"/>
      <c r="E481" s="184"/>
      <c r="F481" s="185"/>
      <c r="G481" s="184"/>
      <c r="H481" s="291"/>
      <c r="I481" s="291"/>
      <c r="J481" s="211"/>
      <c r="K481" s="211"/>
    </row>
    <row r="482" spans="1:18" s="287" customFormat="1">
      <c r="A482" s="350"/>
      <c r="B482" s="387"/>
      <c r="C482" s="179"/>
      <c r="D482" s="183"/>
      <c r="E482" s="184"/>
      <c r="F482" s="185"/>
      <c r="G482" s="184"/>
      <c r="H482" s="291"/>
      <c r="I482" s="291"/>
      <c r="J482" s="211"/>
      <c r="K482" s="211"/>
    </row>
    <row r="483" spans="1:18" s="287" customFormat="1">
      <c r="A483" s="350"/>
      <c r="B483" s="387"/>
      <c r="C483" s="179"/>
      <c r="D483" s="183"/>
      <c r="E483" s="184"/>
      <c r="F483" s="185"/>
      <c r="G483" s="184"/>
      <c r="H483" s="291"/>
      <c r="I483" s="291"/>
      <c r="J483" s="211"/>
      <c r="K483" s="211"/>
    </row>
    <row r="484" spans="1:18" s="287" customFormat="1">
      <c r="A484" s="350"/>
      <c r="B484" s="387"/>
      <c r="C484" s="179"/>
      <c r="D484" s="183"/>
      <c r="E484" s="184"/>
      <c r="F484" s="185"/>
      <c r="G484" s="184"/>
      <c r="H484" s="291"/>
      <c r="I484" s="291"/>
      <c r="J484" s="211"/>
      <c r="K484" s="211"/>
    </row>
    <row r="485" spans="1:18" s="126" customFormat="1" ht="13">
      <c r="A485" s="354" t="s">
        <v>612</v>
      </c>
      <c r="B485" s="301"/>
      <c r="C485" s="121" t="s">
        <v>609</v>
      </c>
      <c r="D485" s="301"/>
      <c r="E485" s="302"/>
      <c r="F485" s="302"/>
      <c r="G485" s="303"/>
      <c r="H485" s="118"/>
      <c r="I485" s="118"/>
      <c r="J485" s="118"/>
      <c r="K485" s="123"/>
    </row>
    <row r="486" spans="1:18" s="126" customFormat="1" ht="13">
      <c r="A486" s="354"/>
      <c r="B486" s="301"/>
      <c r="C486" s="121"/>
      <c r="D486" s="301"/>
      <c r="E486" s="302"/>
      <c r="F486" s="302"/>
      <c r="G486" s="303"/>
      <c r="H486" s="118"/>
      <c r="I486" s="118"/>
      <c r="J486" s="118"/>
      <c r="K486" s="123"/>
    </row>
    <row r="487" spans="1:18" s="152" customFormat="1" ht="13">
      <c r="A487" s="350"/>
      <c r="B487" s="376"/>
      <c r="C487" s="205" t="s">
        <v>416</v>
      </c>
      <c r="D487" s="324"/>
      <c r="E487" s="206"/>
      <c r="F487" s="218"/>
      <c r="G487" s="224"/>
      <c r="J487" s="153"/>
      <c r="K487" s="74"/>
      <c r="L487" s="74"/>
      <c r="M487" s="74"/>
      <c r="N487" s="74"/>
      <c r="O487" s="74"/>
      <c r="P487" s="74"/>
      <c r="Q487" s="74"/>
      <c r="R487" s="74"/>
    </row>
    <row r="488" spans="1:18" s="152" customFormat="1" ht="13">
      <c r="A488" s="350"/>
      <c r="B488" s="376"/>
      <c r="C488" s="190" t="s">
        <v>457</v>
      </c>
      <c r="D488" s="324"/>
      <c r="E488" s="206"/>
      <c r="F488" s="218"/>
      <c r="G488" s="224"/>
      <c r="J488" s="153"/>
      <c r="K488" s="74"/>
      <c r="L488" s="74"/>
      <c r="M488" s="74"/>
      <c r="N488" s="74"/>
      <c r="O488" s="74"/>
      <c r="P488" s="74"/>
      <c r="Q488" s="74"/>
      <c r="R488" s="74"/>
    </row>
    <row r="489" spans="1:18" s="287" customFormat="1">
      <c r="A489" s="350"/>
      <c r="B489" s="387"/>
      <c r="C489" s="179"/>
      <c r="D489" s="183"/>
      <c r="E489" s="184"/>
      <c r="F489" s="185"/>
      <c r="G489" s="184"/>
      <c r="H489" s="291"/>
      <c r="I489" s="291"/>
      <c r="J489" s="211"/>
      <c r="K489" s="211"/>
    </row>
    <row r="490" spans="1:18" s="287" customFormat="1" ht="37.5">
      <c r="A490" s="350">
        <f>A479+1</f>
        <v>119</v>
      </c>
      <c r="B490" s="387">
        <f>B479+1</f>
        <v>66</v>
      </c>
      <c r="C490" s="179" t="s">
        <v>421</v>
      </c>
      <c r="D490" s="183" t="s">
        <v>418</v>
      </c>
      <c r="E490" s="184">
        <v>1</v>
      </c>
      <c r="F490" s="185"/>
      <c r="G490" s="184"/>
      <c r="H490" s="291"/>
      <c r="I490" s="291"/>
      <c r="J490" s="211"/>
      <c r="K490" s="211"/>
    </row>
    <row r="491" spans="1:18" s="287" customFormat="1">
      <c r="A491" s="350"/>
      <c r="B491" s="387"/>
      <c r="C491" s="179"/>
      <c r="D491" s="183"/>
      <c r="E491" s="184"/>
      <c r="F491" s="185"/>
      <c r="G491" s="184"/>
      <c r="H491" s="291"/>
      <c r="I491" s="291"/>
      <c r="J491" s="211"/>
      <c r="K491" s="211"/>
    </row>
    <row r="492" spans="1:18" s="152" customFormat="1" ht="19.899999999999999" customHeight="1">
      <c r="A492" s="780" t="s">
        <v>538</v>
      </c>
      <c r="B492" s="780"/>
      <c r="C492" s="780"/>
      <c r="D492" s="780"/>
      <c r="E492" s="780"/>
      <c r="F492" s="780"/>
      <c r="G492" s="231">
        <f>SUM(G299:G491)</f>
        <v>0</v>
      </c>
      <c r="J492" s="153"/>
      <c r="K492" s="74"/>
      <c r="L492" s="74"/>
      <c r="M492" s="74"/>
      <c r="N492" s="74"/>
      <c r="O492" s="74"/>
      <c r="P492" s="74"/>
      <c r="Q492" s="74"/>
      <c r="R492" s="74"/>
    </row>
    <row r="493" spans="1:18" s="152" customFormat="1" ht="19.899999999999999" customHeight="1">
      <c r="A493" s="780" t="s">
        <v>539</v>
      </c>
      <c r="B493" s="780"/>
      <c r="C493" s="780"/>
      <c r="D493" s="780"/>
      <c r="E493" s="780"/>
      <c r="F493" s="780"/>
      <c r="G493" s="204">
        <f>G492+G267</f>
        <v>0</v>
      </c>
      <c r="J493" s="153"/>
      <c r="K493" s="74"/>
      <c r="L493" s="74"/>
      <c r="M493" s="74"/>
      <c r="N493" s="74"/>
      <c r="O493" s="74"/>
      <c r="P493" s="74"/>
      <c r="Q493" s="74"/>
      <c r="R493" s="74"/>
    </row>
    <row r="494" spans="1:18" s="152" customFormat="1">
      <c r="A494" s="365"/>
      <c r="B494" s="146"/>
      <c r="C494" s="139"/>
      <c r="D494" s="163"/>
      <c r="E494" s="142"/>
      <c r="F494" s="141"/>
      <c r="G494" s="232"/>
      <c r="J494" s="153"/>
      <c r="K494" s="74"/>
      <c r="L494" s="74"/>
      <c r="M494" s="74"/>
      <c r="N494" s="74"/>
      <c r="O494" s="74"/>
      <c r="P494" s="74"/>
      <c r="Q494" s="74"/>
      <c r="R494" s="74"/>
    </row>
    <row r="495" spans="1:18" s="252" customFormat="1" ht="13">
      <c r="A495" s="367"/>
      <c r="B495" s="247"/>
      <c r="C495" s="239" t="s">
        <v>495</v>
      </c>
      <c r="D495" s="242"/>
      <c r="E495" s="248"/>
      <c r="F495" s="248"/>
      <c r="G495" s="249"/>
      <c r="H495" s="250"/>
      <c r="I495" s="251"/>
    </row>
    <row r="496" spans="1:18" s="252" customFormat="1">
      <c r="A496" s="367"/>
      <c r="B496" s="247"/>
      <c r="C496" s="253" t="s">
        <v>501</v>
      </c>
      <c r="D496" s="242"/>
      <c r="E496" s="248"/>
      <c r="F496" s="248"/>
      <c r="G496" s="249"/>
      <c r="H496" s="250"/>
      <c r="I496" s="251"/>
    </row>
    <row r="497" spans="1:18" s="252" customFormat="1">
      <c r="A497" s="367"/>
      <c r="B497" s="254"/>
      <c r="C497" s="255" t="s">
        <v>496</v>
      </c>
      <c r="D497" s="242"/>
      <c r="E497" s="243"/>
      <c r="F497" s="248"/>
      <c r="G497" s="249"/>
      <c r="H497" s="250"/>
      <c r="I497" s="251"/>
    </row>
    <row r="498" spans="1:18" s="252" customFormat="1">
      <c r="A498" s="368"/>
      <c r="B498" s="254"/>
      <c r="C498" s="253" t="s">
        <v>497</v>
      </c>
      <c r="D498" s="242"/>
      <c r="E498" s="243"/>
      <c r="F498" s="248"/>
      <c r="G498" s="249"/>
      <c r="H498" s="250"/>
      <c r="I498" s="251"/>
    </row>
    <row r="499" spans="1:18" s="152" customFormat="1">
      <c r="A499" s="365"/>
      <c r="B499" s="162"/>
      <c r="C499" s="139"/>
      <c r="D499" s="163"/>
      <c r="E499" s="159"/>
      <c r="F499" s="141"/>
      <c r="G499" s="232"/>
      <c r="J499" s="153"/>
      <c r="K499" s="74"/>
      <c r="L499" s="74"/>
      <c r="M499" s="74"/>
      <c r="N499" s="74"/>
      <c r="O499" s="74"/>
      <c r="P499" s="74"/>
      <c r="Q499" s="74"/>
      <c r="R499" s="74"/>
    </row>
    <row r="500" spans="1:18" s="152" customFormat="1">
      <c r="A500" s="365"/>
      <c r="B500" s="146"/>
      <c r="C500" s="139"/>
      <c r="D500" s="163"/>
      <c r="E500" s="142"/>
      <c r="F500" s="141"/>
      <c r="G500" s="232"/>
      <c r="J500" s="153"/>
      <c r="K500" s="74"/>
      <c r="L500" s="74"/>
      <c r="M500" s="74"/>
      <c r="N500" s="74"/>
      <c r="O500" s="74"/>
      <c r="P500" s="74"/>
      <c r="Q500" s="74"/>
      <c r="R500" s="74"/>
    </row>
    <row r="501" spans="1:18" s="152" customFormat="1">
      <c r="A501" s="365"/>
      <c r="B501" s="162"/>
      <c r="C501" s="139"/>
      <c r="D501" s="163"/>
      <c r="E501" s="159"/>
      <c r="F501" s="141"/>
      <c r="G501" s="232"/>
      <c r="J501" s="153"/>
      <c r="K501" s="74"/>
      <c r="L501" s="74"/>
      <c r="M501" s="74"/>
      <c r="N501" s="74"/>
      <c r="O501" s="74"/>
      <c r="P501" s="74"/>
      <c r="Q501" s="74"/>
      <c r="R501" s="74"/>
    </row>
    <row r="502" spans="1:18" s="152" customFormat="1">
      <c r="A502" s="365"/>
      <c r="B502" s="146"/>
      <c r="C502" s="139"/>
      <c r="D502" s="163"/>
      <c r="E502" s="142"/>
      <c r="F502" s="141"/>
      <c r="G502" s="232"/>
      <c r="J502" s="153"/>
      <c r="K502" s="74"/>
      <c r="L502" s="74"/>
      <c r="M502" s="74"/>
      <c r="N502" s="74"/>
      <c r="O502" s="74"/>
      <c r="P502" s="74"/>
      <c r="Q502" s="74"/>
      <c r="R502" s="74"/>
    </row>
    <row r="503" spans="1:18" s="152" customFormat="1">
      <c r="A503" s="365"/>
      <c r="B503" s="162"/>
      <c r="C503" s="139"/>
      <c r="D503" s="163"/>
      <c r="E503" s="159"/>
      <c r="F503" s="141"/>
      <c r="G503" s="232"/>
      <c r="J503" s="153"/>
      <c r="K503" s="74"/>
      <c r="L503" s="74"/>
      <c r="M503" s="74"/>
      <c r="N503" s="74"/>
      <c r="O503" s="74"/>
      <c r="P503" s="74"/>
      <c r="Q503" s="74"/>
      <c r="R503" s="74"/>
    </row>
    <row r="504" spans="1:18" s="152" customFormat="1">
      <c r="A504" s="365"/>
      <c r="B504" s="146"/>
      <c r="C504" s="139"/>
      <c r="D504" s="163"/>
      <c r="E504" s="142"/>
      <c r="F504" s="141"/>
      <c r="G504" s="232"/>
      <c r="J504" s="153"/>
      <c r="K504" s="74"/>
      <c r="L504" s="74"/>
      <c r="M504" s="74"/>
      <c r="N504" s="74"/>
      <c r="O504" s="74"/>
      <c r="P504" s="74"/>
      <c r="Q504" s="74"/>
      <c r="R504" s="74"/>
    </row>
    <row r="505" spans="1:18" s="152" customFormat="1">
      <c r="A505" s="365"/>
      <c r="B505" s="162"/>
      <c r="C505" s="139"/>
      <c r="D505" s="163"/>
      <c r="E505" s="159"/>
      <c r="F505" s="141"/>
      <c r="G505" s="232"/>
      <c r="J505" s="153"/>
      <c r="K505" s="74"/>
      <c r="L505" s="74"/>
      <c r="M505" s="74"/>
      <c r="N505" s="74"/>
      <c r="O505" s="74"/>
      <c r="P505" s="74"/>
      <c r="Q505" s="74"/>
      <c r="R505" s="74"/>
    </row>
    <row r="506" spans="1:18" s="152" customFormat="1">
      <c r="A506" s="365"/>
      <c r="B506" s="146"/>
      <c r="C506" s="139"/>
      <c r="D506" s="163"/>
      <c r="E506" s="142"/>
      <c r="F506" s="141"/>
      <c r="G506" s="232"/>
      <c r="J506" s="153"/>
      <c r="K506" s="74"/>
      <c r="L506" s="74"/>
      <c r="M506" s="74"/>
      <c r="N506" s="74"/>
      <c r="O506" s="74"/>
      <c r="P506" s="74"/>
      <c r="Q506" s="74"/>
      <c r="R506" s="74"/>
    </row>
    <row r="507" spans="1:18" s="152" customFormat="1">
      <c r="A507" s="365"/>
      <c r="B507" s="162"/>
      <c r="C507" s="139"/>
      <c r="D507" s="163"/>
      <c r="E507" s="159"/>
      <c r="F507" s="141"/>
      <c r="G507" s="232"/>
      <c r="J507" s="153"/>
      <c r="K507" s="74"/>
      <c r="L507" s="74"/>
      <c r="M507" s="74"/>
      <c r="N507" s="74"/>
      <c r="O507" s="74"/>
      <c r="P507" s="74"/>
      <c r="Q507" s="74"/>
      <c r="R507" s="74"/>
    </row>
    <row r="508" spans="1:18" s="152" customFormat="1">
      <c r="A508" s="365"/>
      <c r="B508" s="146"/>
      <c r="C508" s="139"/>
      <c r="D508" s="163"/>
      <c r="E508" s="142"/>
      <c r="F508" s="141"/>
      <c r="G508" s="232"/>
      <c r="J508" s="153"/>
      <c r="K508" s="74"/>
      <c r="L508" s="74"/>
      <c r="M508" s="74"/>
      <c r="N508" s="74"/>
      <c r="O508" s="74"/>
      <c r="P508" s="74"/>
      <c r="Q508" s="74"/>
      <c r="R508" s="74"/>
    </row>
    <row r="509" spans="1:18" s="152" customFormat="1" ht="14">
      <c r="A509" s="369"/>
      <c r="B509" s="167"/>
      <c r="C509" s="166"/>
      <c r="D509" s="163"/>
      <c r="E509" s="168"/>
      <c r="F509" s="168"/>
      <c r="G509" s="165"/>
      <c r="J509" s="153"/>
      <c r="K509" s="74"/>
      <c r="L509" s="74"/>
      <c r="M509" s="74"/>
      <c r="N509" s="74"/>
      <c r="O509" s="74"/>
      <c r="P509" s="74"/>
      <c r="Q509" s="74"/>
      <c r="R509" s="74"/>
    </row>
    <row r="510" spans="1:18" s="152" customFormat="1">
      <c r="A510" s="365"/>
      <c r="B510" s="146"/>
      <c r="C510" s="139"/>
      <c r="D510" s="163"/>
      <c r="E510" s="142"/>
      <c r="F510" s="141"/>
      <c r="G510" s="232"/>
      <c r="J510" s="153"/>
      <c r="K510" s="74"/>
      <c r="L510" s="74"/>
      <c r="M510" s="74"/>
      <c r="N510" s="74"/>
      <c r="O510" s="74"/>
      <c r="P510" s="74"/>
      <c r="Q510" s="74"/>
      <c r="R510" s="74"/>
    </row>
    <row r="511" spans="1:18" s="152" customFormat="1">
      <c r="A511" s="365"/>
      <c r="B511" s="162"/>
      <c r="C511" s="139"/>
      <c r="D511" s="163"/>
      <c r="E511" s="159"/>
      <c r="F511" s="141"/>
      <c r="G511" s="232"/>
      <c r="J511" s="153"/>
      <c r="K511" s="74"/>
      <c r="L511" s="74"/>
      <c r="M511" s="74"/>
      <c r="N511" s="74"/>
      <c r="O511" s="74"/>
      <c r="P511" s="74"/>
      <c r="Q511" s="74"/>
      <c r="R511" s="74"/>
    </row>
    <row r="513" spans="1:18" s="152" customFormat="1" ht="13">
      <c r="A513" s="370"/>
      <c r="B513" s="134"/>
      <c r="C513" s="164"/>
      <c r="D513" s="121"/>
      <c r="E513" s="135"/>
      <c r="F513" s="136"/>
      <c r="G513" s="165"/>
      <c r="J513" s="153"/>
      <c r="K513" s="74"/>
      <c r="L513" s="74"/>
      <c r="M513" s="74"/>
      <c r="N513" s="74"/>
      <c r="O513" s="74"/>
      <c r="P513" s="74"/>
      <c r="Q513" s="74"/>
      <c r="R513" s="74"/>
    </row>
    <row r="514" spans="1:18" s="152" customFormat="1" ht="13">
      <c r="A514" s="354"/>
      <c r="B514" s="169"/>
      <c r="C514" s="170"/>
      <c r="D514" s="157"/>
      <c r="E514" s="136"/>
      <c r="F514" s="136"/>
      <c r="G514" s="165"/>
      <c r="J514" s="153"/>
      <c r="K514" s="74"/>
      <c r="L514" s="74"/>
      <c r="M514" s="74"/>
      <c r="N514" s="74"/>
      <c r="O514" s="74"/>
      <c r="P514" s="74"/>
      <c r="Q514" s="74"/>
      <c r="R514" s="74"/>
    </row>
    <row r="515" spans="1:18" s="152" customFormat="1" ht="13">
      <c r="A515" s="370"/>
      <c r="B515" s="169"/>
      <c r="C515" s="170"/>
      <c r="D515" s="157"/>
      <c r="E515" s="136"/>
      <c r="F515" s="136"/>
      <c r="G515" s="165"/>
      <c r="J515" s="153"/>
      <c r="K515" s="74"/>
      <c r="L515" s="74"/>
      <c r="M515" s="74"/>
      <c r="N515" s="74"/>
      <c r="O515" s="74"/>
      <c r="P515" s="74"/>
      <c r="Q515" s="74"/>
      <c r="R515" s="74"/>
    </row>
    <row r="516" spans="1:18" s="152" customFormat="1" ht="13">
      <c r="A516" s="371"/>
      <c r="B516" s="147"/>
      <c r="C516" s="166"/>
      <c r="D516" s="163"/>
      <c r="E516" s="168"/>
      <c r="F516" s="168"/>
      <c r="G516" s="165"/>
      <c r="J516" s="153"/>
      <c r="K516" s="74"/>
      <c r="L516" s="74"/>
      <c r="M516" s="74"/>
      <c r="N516" s="74"/>
      <c r="O516" s="74"/>
      <c r="P516" s="74"/>
      <c r="Q516" s="74"/>
      <c r="R516" s="74"/>
    </row>
    <row r="517" spans="1:18" s="152" customFormat="1" ht="13">
      <c r="A517" s="371"/>
      <c r="B517" s="147"/>
      <c r="C517" s="171"/>
      <c r="D517" s="163"/>
      <c r="E517" s="168"/>
      <c r="F517" s="168"/>
      <c r="G517" s="165"/>
      <c r="J517" s="153"/>
      <c r="K517" s="74"/>
      <c r="L517" s="74"/>
      <c r="M517" s="74"/>
      <c r="N517" s="74"/>
      <c r="O517" s="74"/>
      <c r="P517" s="74"/>
      <c r="Q517" s="74"/>
      <c r="R517" s="74"/>
    </row>
    <row r="518" spans="1:18" s="152" customFormat="1" ht="13">
      <c r="A518" s="371"/>
      <c r="B518" s="147"/>
      <c r="C518" s="166"/>
      <c r="D518" s="163"/>
      <c r="E518" s="168"/>
      <c r="F518" s="168"/>
      <c r="G518" s="165"/>
      <c r="J518" s="153"/>
      <c r="K518" s="74"/>
      <c r="L518" s="74"/>
      <c r="M518" s="74"/>
      <c r="N518" s="74"/>
      <c r="O518" s="74"/>
      <c r="P518" s="74"/>
      <c r="Q518" s="74"/>
      <c r="R518" s="74"/>
    </row>
    <row r="519" spans="1:18" s="152" customFormat="1">
      <c r="A519" s="365"/>
      <c r="B519" s="162"/>
      <c r="C519" s="140"/>
      <c r="D519" s="163"/>
      <c r="E519" s="159"/>
      <c r="F519" s="141"/>
      <c r="G519" s="232"/>
      <c r="J519" s="153"/>
      <c r="K519" s="74"/>
      <c r="L519" s="74"/>
      <c r="M519" s="74"/>
      <c r="N519" s="74"/>
      <c r="O519" s="74"/>
      <c r="P519" s="74"/>
      <c r="Q519" s="74"/>
      <c r="R519" s="74"/>
    </row>
    <row r="520" spans="1:18" s="152" customFormat="1">
      <c r="A520" s="365"/>
      <c r="B520" s="162"/>
      <c r="C520" s="140"/>
      <c r="D520" s="163"/>
      <c r="E520" s="159"/>
      <c r="F520" s="141"/>
      <c r="G520" s="232"/>
      <c r="J520" s="153"/>
      <c r="K520" s="74"/>
      <c r="L520" s="74"/>
      <c r="M520" s="74"/>
      <c r="N520" s="74"/>
      <c r="O520" s="74"/>
      <c r="P520" s="74"/>
      <c r="Q520" s="74"/>
      <c r="R520" s="74"/>
    </row>
    <row r="521" spans="1:18" s="152" customFormat="1" ht="15.5">
      <c r="A521" s="372"/>
      <c r="B521" s="172"/>
      <c r="C521" s="164"/>
      <c r="D521" s="163"/>
      <c r="E521" s="173"/>
      <c r="F521" s="174"/>
      <c r="G521" s="175"/>
      <c r="J521" s="153"/>
      <c r="K521" s="74"/>
      <c r="L521" s="74"/>
      <c r="M521" s="74"/>
      <c r="N521" s="74"/>
      <c r="O521" s="74"/>
      <c r="P521" s="74"/>
      <c r="Q521" s="74"/>
      <c r="R521" s="74"/>
    </row>
    <row r="522" spans="1:18" s="152" customFormat="1" ht="15.5">
      <c r="A522" s="372"/>
      <c r="B522" s="172"/>
      <c r="C522" s="161"/>
      <c r="D522" s="163"/>
      <c r="E522" s="173"/>
      <c r="F522" s="174"/>
      <c r="G522" s="175"/>
      <c r="J522" s="153"/>
      <c r="K522" s="74"/>
      <c r="L522" s="74"/>
      <c r="M522" s="74"/>
      <c r="N522" s="74"/>
      <c r="O522" s="74"/>
      <c r="P522" s="74"/>
      <c r="Q522" s="74"/>
      <c r="R522" s="74"/>
    </row>
    <row r="523" spans="1:18" s="152" customFormat="1">
      <c r="A523" s="365"/>
      <c r="B523" s="162"/>
      <c r="C523" s="140"/>
      <c r="D523" s="163"/>
      <c r="E523" s="159"/>
      <c r="F523" s="141"/>
      <c r="G523" s="232"/>
      <c r="J523" s="153"/>
      <c r="K523" s="74"/>
      <c r="L523" s="74"/>
      <c r="M523" s="74"/>
      <c r="N523" s="74"/>
      <c r="O523" s="74"/>
      <c r="P523" s="74"/>
      <c r="Q523" s="74"/>
      <c r="R523" s="74"/>
    </row>
    <row r="524" spans="1:18" s="152" customFormat="1">
      <c r="A524" s="365"/>
      <c r="B524" s="162"/>
      <c r="C524" s="160"/>
      <c r="D524" s="163"/>
      <c r="E524" s="159"/>
      <c r="F524" s="141"/>
      <c r="G524" s="232"/>
      <c r="J524" s="153"/>
      <c r="K524" s="74"/>
      <c r="L524" s="74"/>
      <c r="M524" s="74"/>
      <c r="N524" s="74"/>
      <c r="O524" s="74"/>
      <c r="P524" s="74"/>
      <c r="Q524" s="74"/>
      <c r="R524" s="74"/>
    </row>
    <row r="525" spans="1:18" s="152" customFormat="1">
      <c r="A525" s="365"/>
      <c r="B525" s="162"/>
      <c r="C525" s="140"/>
      <c r="D525" s="163"/>
      <c r="E525" s="159"/>
      <c r="F525" s="141"/>
      <c r="G525" s="232"/>
      <c r="J525" s="153"/>
      <c r="K525" s="74"/>
      <c r="L525" s="74"/>
      <c r="M525" s="74"/>
      <c r="N525" s="74"/>
      <c r="O525" s="74"/>
      <c r="P525" s="74"/>
      <c r="Q525" s="74"/>
      <c r="R525" s="74"/>
    </row>
    <row r="526" spans="1:18" s="152" customFormat="1">
      <c r="A526" s="365"/>
      <c r="B526" s="162"/>
      <c r="C526" s="160"/>
      <c r="D526" s="163"/>
      <c r="E526" s="159"/>
      <c r="F526" s="141"/>
      <c r="G526" s="232"/>
      <c r="J526" s="153"/>
      <c r="K526" s="74"/>
      <c r="L526" s="74"/>
      <c r="M526" s="74"/>
      <c r="N526" s="74"/>
      <c r="O526" s="74"/>
      <c r="P526" s="74"/>
      <c r="Q526" s="74"/>
      <c r="R526" s="74"/>
    </row>
    <row r="527" spans="1:18" s="152" customFormat="1">
      <c r="A527" s="365"/>
      <c r="B527" s="162"/>
      <c r="C527" s="140"/>
      <c r="D527" s="163"/>
      <c r="E527" s="159"/>
      <c r="F527" s="141"/>
      <c r="G527" s="232"/>
      <c r="J527" s="153"/>
      <c r="K527" s="74"/>
      <c r="L527" s="74"/>
      <c r="M527" s="74"/>
      <c r="N527" s="74"/>
      <c r="O527" s="74"/>
      <c r="P527" s="74"/>
      <c r="Q527" s="74"/>
      <c r="R527" s="74"/>
    </row>
    <row r="528" spans="1:18" s="152" customFormat="1" ht="13">
      <c r="A528" s="365"/>
      <c r="B528" s="143"/>
      <c r="C528" s="137"/>
      <c r="D528" s="163"/>
      <c r="E528" s="176"/>
      <c r="F528" s="141"/>
      <c r="G528" s="232"/>
      <c r="J528" s="153"/>
      <c r="K528" s="74"/>
      <c r="L528" s="74"/>
      <c r="M528" s="74"/>
      <c r="N528" s="74"/>
      <c r="O528" s="74"/>
      <c r="P528" s="74"/>
      <c r="Q528" s="74"/>
      <c r="R528" s="74"/>
    </row>
    <row r="529" spans="1:18" s="152" customFormat="1" ht="13">
      <c r="A529" s="373"/>
      <c r="B529" s="145"/>
      <c r="C529" s="161"/>
      <c r="D529" s="163"/>
      <c r="E529" s="176"/>
      <c r="F529" s="141"/>
      <c r="G529" s="232"/>
      <c r="J529" s="153"/>
      <c r="K529" s="74"/>
      <c r="L529" s="74"/>
      <c r="M529" s="74"/>
      <c r="N529" s="74"/>
      <c r="O529" s="74"/>
      <c r="P529" s="74"/>
      <c r="Q529" s="74"/>
      <c r="R529" s="74"/>
    </row>
    <row r="530" spans="1:18" s="152" customFormat="1">
      <c r="A530" s="365"/>
      <c r="B530" s="162"/>
      <c r="C530" s="140"/>
      <c r="D530" s="163"/>
      <c r="E530" s="159"/>
      <c r="F530" s="141"/>
      <c r="G530" s="232"/>
      <c r="J530" s="153"/>
      <c r="K530" s="74"/>
      <c r="L530" s="74"/>
      <c r="M530" s="74"/>
      <c r="N530" s="74"/>
      <c r="O530" s="74"/>
      <c r="P530" s="74"/>
      <c r="Q530" s="74"/>
      <c r="R530" s="74"/>
    </row>
    <row r="531" spans="1:18" s="152" customFormat="1">
      <c r="A531" s="365"/>
      <c r="B531" s="146"/>
      <c r="C531" s="158"/>
      <c r="D531" s="163"/>
      <c r="E531" s="177"/>
      <c r="F531" s="177"/>
      <c r="G531" s="236"/>
      <c r="J531" s="153"/>
      <c r="K531" s="74"/>
      <c r="L531" s="74"/>
      <c r="M531" s="74"/>
      <c r="N531" s="74"/>
      <c r="O531" s="74"/>
      <c r="P531" s="74"/>
      <c r="Q531" s="74"/>
      <c r="R531" s="74"/>
    </row>
    <row r="532" spans="1:18" s="152" customFormat="1">
      <c r="A532" s="373"/>
      <c r="B532" s="145"/>
      <c r="C532" s="158"/>
      <c r="D532" s="163"/>
      <c r="E532" s="178"/>
      <c r="F532" s="144"/>
      <c r="G532" s="232"/>
      <c r="J532" s="153"/>
      <c r="K532" s="74"/>
      <c r="L532" s="74"/>
      <c r="M532" s="74"/>
      <c r="N532" s="74"/>
      <c r="O532" s="74"/>
      <c r="P532" s="74"/>
      <c r="Q532" s="74"/>
      <c r="R532" s="74"/>
    </row>
    <row r="533" spans="1:18" s="152" customFormat="1">
      <c r="A533" s="374"/>
      <c r="B533" s="143"/>
      <c r="C533" s="158"/>
      <c r="D533" s="163"/>
      <c r="E533" s="178"/>
      <c r="F533" s="144"/>
      <c r="G533" s="232"/>
      <c r="J533" s="153"/>
      <c r="K533" s="74"/>
      <c r="L533" s="74"/>
      <c r="M533" s="74"/>
      <c r="N533" s="74"/>
      <c r="O533" s="74"/>
      <c r="P533" s="74"/>
      <c r="Q533" s="74"/>
      <c r="R533" s="74"/>
    </row>
  </sheetData>
  <mergeCells count="16">
    <mergeCell ref="A492:F492"/>
    <mergeCell ref="A493:F493"/>
    <mergeCell ref="A267:F267"/>
    <mergeCell ref="A8:G8"/>
    <mergeCell ref="A1:G1"/>
    <mergeCell ref="A3:G3"/>
    <mergeCell ref="A5:G5"/>
    <mergeCell ref="A6:G6"/>
    <mergeCell ref="A7:G7"/>
    <mergeCell ref="G9:G11"/>
    <mergeCell ref="A9:A11"/>
    <mergeCell ref="B9:B11"/>
    <mergeCell ref="C9:C11"/>
    <mergeCell ref="D9:D11"/>
    <mergeCell ref="E9:E11"/>
    <mergeCell ref="F9:F11"/>
  </mergeCells>
  <printOptions horizontalCentered="1"/>
  <pageMargins left="0.75" right="0.5" top="0.75" bottom="0.75" header="0.3" footer="0.3"/>
  <pageSetup paperSize="9" scale="90" orientation="portrait" blackAndWhite="1" r:id="rId1"/>
  <headerFooter>
    <oddHeader>&amp;R&amp;8VTI, Karachi Electrical Works 
Page-&amp;P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2955D-CB06-4170-A671-026C8F5C110F}">
  <dimension ref="A1:O517"/>
  <sheetViews>
    <sheetView view="pageBreakPreview" zoomScaleNormal="100" zoomScaleSheetLayoutView="100" workbookViewId="0">
      <selection activeCell="F14" sqref="F14"/>
    </sheetView>
  </sheetViews>
  <sheetFormatPr defaultColWidth="9.1796875" defaultRowHeight="12.5"/>
  <cols>
    <col min="1" max="1" width="8.26953125" style="529" bestFit="1" customWidth="1"/>
    <col min="2" max="2" width="10" style="466" customWidth="1"/>
    <col min="3" max="3" width="42.54296875" style="466" customWidth="1"/>
    <col min="4" max="4" width="6.81640625" style="466" bestFit="1" customWidth="1"/>
    <col min="5" max="5" width="7.81640625" style="502" bestFit="1" customWidth="1"/>
    <col min="6" max="6" width="10.453125" style="481" bestFit="1" customWidth="1"/>
    <col min="7" max="7" width="13.1796875" style="469" bestFit="1" customWidth="1"/>
    <col min="8" max="8" width="12.81640625" style="466" bestFit="1" customWidth="1"/>
    <col min="9" max="9" width="9.1796875" style="466"/>
    <col min="10" max="10" width="25.453125" style="466" bestFit="1" customWidth="1"/>
    <col min="11" max="11" width="9.81640625" style="466" customWidth="1"/>
    <col min="12" max="12" width="11.81640625" style="466" bestFit="1" customWidth="1"/>
    <col min="13" max="13" width="12.81640625" style="466" bestFit="1" customWidth="1"/>
    <col min="14" max="256" width="9.1796875" style="466"/>
    <col min="257" max="257" width="6.7265625" style="466" customWidth="1"/>
    <col min="258" max="258" width="9.7265625" style="466" customWidth="1"/>
    <col min="259" max="259" width="36.1796875" style="466" customWidth="1"/>
    <col min="260" max="260" width="7.26953125" style="466" customWidth="1"/>
    <col min="261" max="261" width="8" style="466" customWidth="1"/>
    <col min="262" max="262" width="10.81640625" style="466" customWidth="1"/>
    <col min="263" max="263" width="12.7265625" style="466" customWidth="1"/>
    <col min="264" max="264" width="12.81640625" style="466" bestFit="1" customWidth="1"/>
    <col min="265" max="265" width="9.1796875" style="466"/>
    <col min="266" max="266" width="25.453125" style="466" bestFit="1" customWidth="1"/>
    <col min="267" max="267" width="9.81640625" style="466" customWidth="1"/>
    <col min="268" max="268" width="11.81640625" style="466" bestFit="1" customWidth="1"/>
    <col min="269" max="269" width="12.81640625" style="466" bestFit="1" customWidth="1"/>
    <col min="270" max="512" width="9.1796875" style="466"/>
    <col min="513" max="513" width="6.7265625" style="466" customWidth="1"/>
    <col min="514" max="514" width="9.7265625" style="466" customWidth="1"/>
    <col min="515" max="515" width="36.1796875" style="466" customWidth="1"/>
    <col min="516" max="516" width="7.26953125" style="466" customWidth="1"/>
    <col min="517" max="517" width="8" style="466" customWidth="1"/>
    <col min="518" max="518" width="10.81640625" style="466" customWidth="1"/>
    <col min="519" max="519" width="12.7265625" style="466" customWidth="1"/>
    <col min="520" max="520" width="12.81640625" style="466" bestFit="1" customWidth="1"/>
    <col min="521" max="521" width="9.1796875" style="466"/>
    <col min="522" max="522" width="25.453125" style="466" bestFit="1" customWidth="1"/>
    <col min="523" max="523" width="9.81640625" style="466" customWidth="1"/>
    <col min="524" max="524" width="11.81640625" style="466" bestFit="1" customWidth="1"/>
    <col min="525" max="525" width="12.81640625" style="466" bestFit="1" customWidth="1"/>
    <col min="526" max="768" width="9.1796875" style="466"/>
    <col min="769" max="769" width="6.7265625" style="466" customWidth="1"/>
    <col min="770" max="770" width="9.7265625" style="466" customWidth="1"/>
    <col min="771" max="771" width="36.1796875" style="466" customWidth="1"/>
    <col min="772" max="772" width="7.26953125" style="466" customWidth="1"/>
    <col min="773" max="773" width="8" style="466" customWidth="1"/>
    <col min="774" max="774" width="10.81640625" style="466" customWidth="1"/>
    <col min="775" max="775" width="12.7265625" style="466" customWidth="1"/>
    <col min="776" max="776" width="12.81640625" style="466" bestFit="1" customWidth="1"/>
    <col min="777" max="777" width="9.1796875" style="466"/>
    <col min="778" max="778" width="25.453125" style="466" bestFit="1" customWidth="1"/>
    <col min="779" max="779" width="9.81640625" style="466" customWidth="1"/>
    <col min="780" max="780" width="11.81640625" style="466" bestFit="1" customWidth="1"/>
    <col min="781" max="781" width="12.81640625" style="466" bestFit="1" customWidth="1"/>
    <col min="782" max="1024" width="9.1796875" style="466"/>
    <col min="1025" max="1025" width="6.7265625" style="466" customWidth="1"/>
    <col min="1026" max="1026" width="9.7265625" style="466" customWidth="1"/>
    <col min="1027" max="1027" width="36.1796875" style="466" customWidth="1"/>
    <col min="1028" max="1028" width="7.26953125" style="466" customWidth="1"/>
    <col min="1029" max="1029" width="8" style="466" customWidth="1"/>
    <col min="1030" max="1030" width="10.81640625" style="466" customWidth="1"/>
    <col min="1031" max="1031" width="12.7265625" style="466" customWidth="1"/>
    <col min="1032" max="1032" width="12.81640625" style="466" bestFit="1" customWidth="1"/>
    <col min="1033" max="1033" width="9.1796875" style="466"/>
    <col min="1034" max="1034" width="25.453125" style="466" bestFit="1" customWidth="1"/>
    <col min="1035" max="1035" width="9.81640625" style="466" customWidth="1"/>
    <col min="1036" max="1036" width="11.81640625" style="466" bestFit="1" customWidth="1"/>
    <col min="1037" max="1037" width="12.81640625" style="466" bestFit="1" customWidth="1"/>
    <col min="1038" max="1280" width="9.1796875" style="466"/>
    <col min="1281" max="1281" width="6.7265625" style="466" customWidth="1"/>
    <col min="1282" max="1282" width="9.7265625" style="466" customWidth="1"/>
    <col min="1283" max="1283" width="36.1796875" style="466" customWidth="1"/>
    <col min="1284" max="1284" width="7.26953125" style="466" customWidth="1"/>
    <col min="1285" max="1285" width="8" style="466" customWidth="1"/>
    <col min="1286" max="1286" width="10.81640625" style="466" customWidth="1"/>
    <col min="1287" max="1287" width="12.7265625" style="466" customWidth="1"/>
    <col min="1288" max="1288" width="12.81640625" style="466" bestFit="1" customWidth="1"/>
    <col min="1289" max="1289" width="9.1796875" style="466"/>
    <col min="1290" max="1290" width="25.453125" style="466" bestFit="1" customWidth="1"/>
    <col min="1291" max="1291" width="9.81640625" style="466" customWidth="1"/>
    <col min="1292" max="1292" width="11.81640625" style="466" bestFit="1" customWidth="1"/>
    <col min="1293" max="1293" width="12.81640625" style="466" bestFit="1" customWidth="1"/>
    <col min="1294" max="1536" width="9.1796875" style="466"/>
    <col min="1537" max="1537" width="6.7265625" style="466" customWidth="1"/>
    <col min="1538" max="1538" width="9.7265625" style="466" customWidth="1"/>
    <col min="1539" max="1539" width="36.1796875" style="466" customWidth="1"/>
    <col min="1540" max="1540" width="7.26953125" style="466" customWidth="1"/>
    <col min="1541" max="1541" width="8" style="466" customWidth="1"/>
    <col min="1542" max="1542" width="10.81640625" style="466" customWidth="1"/>
    <col min="1543" max="1543" width="12.7265625" style="466" customWidth="1"/>
    <col min="1544" max="1544" width="12.81640625" style="466" bestFit="1" customWidth="1"/>
    <col min="1545" max="1545" width="9.1796875" style="466"/>
    <col min="1546" max="1546" width="25.453125" style="466" bestFit="1" customWidth="1"/>
    <col min="1547" max="1547" width="9.81640625" style="466" customWidth="1"/>
    <col min="1548" max="1548" width="11.81640625" style="466" bestFit="1" customWidth="1"/>
    <col min="1549" max="1549" width="12.81640625" style="466" bestFit="1" customWidth="1"/>
    <col min="1550" max="1792" width="9.1796875" style="466"/>
    <col min="1793" max="1793" width="6.7265625" style="466" customWidth="1"/>
    <col min="1794" max="1794" width="9.7265625" style="466" customWidth="1"/>
    <col min="1795" max="1795" width="36.1796875" style="466" customWidth="1"/>
    <col min="1796" max="1796" width="7.26953125" style="466" customWidth="1"/>
    <col min="1797" max="1797" width="8" style="466" customWidth="1"/>
    <col min="1798" max="1798" width="10.81640625" style="466" customWidth="1"/>
    <col min="1799" max="1799" width="12.7265625" style="466" customWidth="1"/>
    <col min="1800" max="1800" width="12.81640625" style="466" bestFit="1" customWidth="1"/>
    <col min="1801" max="1801" width="9.1796875" style="466"/>
    <col min="1802" max="1802" width="25.453125" style="466" bestFit="1" customWidth="1"/>
    <col min="1803" max="1803" width="9.81640625" style="466" customWidth="1"/>
    <col min="1804" max="1804" width="11.81640625" style="466" bestFit="1" customWidth="1"/>
    <col min="1805" max="1805" width="12.81640625" style="466" bestFit="1" customWidth="1"/>
    <col min="1806" max="2048" width="9.1796875" style="466"/>
    <col min="2049" max="2049" width="6.7265625" style="466" customWidth="1"/>
    <col min="2050" max="2050" width="9.7265625" style="466" customWidth="1"/>
    <col min="2051" max="2051" width="36.1796875" style="466" customWidth="1"/>
    <col min="2052" max="2052" width="7.26953125" style="466" customWidth="1"/>
    <col min="2053" max="2053" width="8" style="466" customWidth="1"/>
    <col min="2054" max="2054" width="10.81640625" style="466" customWidth="1"/>
    <col min="2055" max="2055" width="12.7265625" style="466" customWidth="1"/>
    <col min="2056" max="2056" width="12.81640625" style="466" bestFit="1" customWidth="1"/>
    <col min="2057" max="2057" width="9.1796875" style="466"/>
    <col min="2058" max="2058" width="25.453125" style="466" bestFit="1" customWidth="1"/>
    <col min="2059" max="2059" width="9.81640625" style="466" customWidth="1"/>
    <col min="2060" max="2060" width="11.81640625" style="466" bestFit="1" customWidth="1"/>
    <col min="2061" max="2061" width="12.81640625" style="466" bestFit="1" customWidth="1"/>
    <col min="2062" max="2304" width="9.1796875" style="466"/>
    <col min="2305" max="2305" width="6.7265625" style="466" customWidth="1"/>
    <col min="2306" max="2306" width="9.7265625" style="466" customWidth="1"/>
    <col min="2307" max="2307" width="36.1796875" style="466" customWidth="1"/>
    <col min="2308" max="2308" width="7.26953125" style="466" customWidth="1"/>
    <col min="2309" max="2309" width="8" style="466" customWidth="1"/>
    <col min="2310" max="2310" width="10.81640625" style="466" customWidth="1"/>
    <col min="2311" max="2311" width="12.7265625" style="466" customWidth="1"/>
    <col min="2312" max="2312" width="12.81640625" style="466" bestFit="1" customWidth="1"/>
    <col min="2313" max="2313" width="9.1796875" style="466"/>
    <col min="2314" max="2314" width="25.453125" style="466" bestFit="1" customWidth="1"/>
    <col min="2315" max="2315" width="9.81640625" style="466" customWidth="1"/>
    <col min="2316" max="2316" width="11.81640625" style="466" bestFit="1" customWidth="1"/>
    <col min="2317" max="2317" width="12.81640625" style="466" bestFit="1" customWidth="1"/>
    <col min="2318" max="2560" width="9.1796875" style="466"/>
    <col min="2561" max="2561" width="6.7265625" style="466" customWidth="1"/>
    <col min="2562" max="2562" width="9.7265625" style="466" customWidth="1"/>
    <col min="2563" max="2563" width="36.1796875" style="466" customWidth="1"/>
    <col min="2564" max="2564" width="7.26953125" style="466" customWidth="1"/>
    <col min="2565" max="2565" width="8" style="466" customWidth="1"/>
    <col min="2566" max="2566" width="10.81640625" style="466" customWidth="1"/>
    <col min="2567" max="2567" width="12.7265625" style="466" customWidth="1"/>
    <col min="2568" max="2568" width="12.81640625" style="466" bestFit="1" customWidth="1"/>
    <col min="2569" max="2569" width="9.1796875" style="466"/>
    <col min="2570" max="2570" width="25.453125" style="466" bestFit="1" customWidth="1"/>
    <col min="2571" max="2571" width="9.81640625" style="466" customWidth="1"/>
    <col min="2572" max="2572" width="11.81640625" style="466" bestFit="1" customWidth="1"/>
    <col min="2573" max="2573" width="12.81640625" style="466" bestFit="1" customWidth="1"/>
    <col min="2574" max="2816" width="9.1796875" style="466"/>
    <col min="2817" max="2817" width="6.7265625" style="466" customWidth="1"/>
    <col min="2818" max="2818" width="9.7265625" style="466" customWidth="1"/>
    <col min="2819" max="2819" width="36.1796875" style="466" customWidth="1"/>
    <col min="2820" max="2820" width="7.26953125" style="466" customWidth="1"/>
    <col min="2821" max="2821" width="8" style="466" customWidth="1"/>
    <col min="2822" max="2822" width="10.81640625" style="466" customWidth="1"/>
    <col min="2823" max="2823" width="12.7265625" style="466" customWidth="1"/>
    <col min="2824" max="2824" width="12.81640625" style="466" bestFit="1" customWidth="1"/>
    <col min="2825" max="2825" width="9.1796875" style="466"/>
    <col min="2826" max="2826" width="25.453125" style="466" bestFit="1" customWidth="1"/>
    <col min="2827" max="2827" width="9.81640625" style="466" customWidth="1"/>
    <col min="2828" max="2828" width="11.81640625" style="466" bestFit="1" customWidth="1"/>
    <col min="2829" max="2829" width="12.81640625" style="466" bestFit="1" customWidth="1"/>
    <col min="2830" max="3072" width="9.1796875" style="466"/>
    <col min="3073" max="3073" width="6.7265625" style="466" customWidth="1"/>
    <col min="3074" max="3074" width="9.7265625" style="466" customWidth="1"/>
    <col min="3075" max="3075" width="36.1796875" style="466" customWidth="1"/>
    <col min="3076" max="3076" width="7.26953125" style="466" customWidth="1"/>
    <col min="3077" max="3077" width="8" style="466" customWidth="1"/>
    <col min="3078" max="3078" width="10.81640625" style="466" customWidth="1"/>
    <col min="3079" max="3079" width="12.7265625" style="466" customWidth="1"/>
    <col min="3080" max="3080" width="12.81640625" style="466" bestFit="1" customWidth="1"/>
    <col min="3081" max="3081" width="9.1796875" style="466"/>
    <col min="3082" max="3082" width="25.453125" style="466" bestFit="1" customWidth="1"/>
    <col min="3083" max="3083" width="9.81640625" style="466" customWidth="1"/>
    <col min="3084" max="3084" width="11.81640625" style="466" bestFit="1" customWidth="1"/>
    <col min="3085" max="3085" width="12.81640625" style="466" bestFit="1" customWidth="1"/>
    <col min="3086" max="3328" width="9.1796875" style="466"/>
    <col min="3329" max="3329" width="6.7265625" style="466" customWidth="1"/>
    <col min="3330" max="3330" width="9.7265625" style="466" customWidth="1"/>
    <col min="3331" max="3331" width="36.1796875" style="466" customWidth="1"/>
    <col min="3332" max="3332" width="7.26953125" style="466" customWidth="1"/>
    <col min="3333" max="3333" width="8" style="466" customWidth="1"/>
    <col min="3334" max="3334" width="10.81640625" style="466" customWidth="1"/>
    <col min="3335" max="3335" width="12.7265625" style="466" customWidth="1"/>
    <col min="3336" max="3336" width="12.81640625" style="466" bestFit="1" customWidth="1"/>
    <col min="3337" max="3337" width="9.1796875" style="466"/>
    <col min="3338" max="3338" width="25.453125" style="466" bestFit="1" customWidth="1"/>
    <col min="3339" max="3339" width="9.81640625" style="466" customWidth="1"/>
    <col min="3340" max="3340" width="11.81640625" style="466" bestFit="1" customWidth="1"/>
    <col min="3341" max="3341" width="12.81640625" style="466" bestFit="1" customWidth="1"/>
    <col min="3342" max="3584" width="9.1796875" style="466"/>
    <col min="3585" max="3585" width="6.7265625" style="466" customWidth="1"/>
    <col min="3586" max="3586" width="9.7265625" style="466" customWidth="1"/>
    <col min="3587" max="3587" width="36.1796875" style="466" customWidth="1"/>
    <col min="3588" max="3588" width="7.26953125" style="466" customWidth="1"/>
    <col min="3589" max="3589" width="8" style="466" customWidth="1"/>
    <col min="3590" max="3590" width="10.81640625" style="466" customWidth="1"/>
    <col min="3591" max="3591" width="12.7265625" style="466" customWidth="1"/>
    <col min="3592" max="3592" width="12.81640625" style="466" bestFit="1" customWidth="1"/>
    <col min="3593" max="3593" width="9.1796875" style="466"/>
    <col min="3594" max="3594" width="25.453125" style="466" bestFit="1" customWidth="1"/>
    <col min="3595" max="3595" width="9.81640625" style="466" customWidth="1"/>
    <col min="3596" max="3596" width="11.81640625" style="466" bestFit="1" customWidth="1"/>
    <col min="3597" max="3597" width="12.81640625" style="466" bestFit="1" customWidth="1"/>
    <col min="3598" max="3840" width="9.1796875" style="466"/>
    <col min="3841" max="3841" width="6.7265625" style="466" customWidth="1"/>
    <col min="3842" max="3842" width="9.7265625" style="466" customWidth="1"/>
    <col min="3843" max="3843" width="36.1796875" style="466" customWidth="1"/>
    <col min="3844" max="3844" width="7.26953125" style="466" customWidth="1"/>
    <col min="3845" max="3845" width="8" style="466" customWidth="1"/>
    <col min="3846" max="3846" width="10.81640625" style="466" customWidth="1"/>
    <col min="3847" max="3847" width="12.7265625" style="466" customWidth="1"/>
    <col min="3848" max="3848" width="12.81640625" style="466" bestFit="1" customWidth="1"/>
    <col min="3849" max="3849" width="9.1796875" style="466"/>
    <col min="3850" max="3850" width="25.453125" style="466" bestFit="1" customWidth="1"/>
    <col min="3851" max="3851" width="9.81640625" style="466" customWidth="1"/>
    <col min="3852" max="3852" width="11.81640625" style="466" bestFit="1" customWidth="1"/>
    <col min="3853" max="3853" width="12.81640625" style="466" bestFit="1" customWidth="1"/>
    <col min="3854" max="4096" width="9.1796875" style="466"/>
    <col min="4097" max="4097" width="6.7265625" style="466" customWidth="1"/>
    <col min="4098" max="4098" width="9.7265625" style="466" customWidth="1"/>
    <col min="4099" max="4099" width="36.1796875" style="466" customWidth="1"/>
    <col min="4100" max="4100" width="7.26953125" style="466" customWidth="1"/>
    <col min="4101" max="4101" width="8" style="466" customWidth="1"/>
    <col min="4102" max="4102" width="10.81640625" style="466" customWidth="1"/>
    <col min="4103" max="4103" width="12.7265625" style="466" customWidth="1"/>
    <col min="4104" max="4104" width="12.81640625" style="466" bestFit="1" customWidth="1"/>
    <col min="4105" max="4105" width="9.1796875" style="466"/>
    <col min="4106" max="4106" width="25.453125" style="466" bestFit="1" customWidth="1"/>
    <col min="4107" max="4107" width="9.81640625" style="466" customWidth="1"/>
    <col min="4108" max="4108" width="11.81640625" style="466" bestFit="1" customWidth="1"/>
    <col min="4109" max="4109" width="12.81640625" style="466" bestFit="1" customWidth="1"/>
    <col min="4110" max="4352" width="9.1796875" style="466"/>
    <col min="4353" max="4353" width="6.7265625" style="466" customWidth="1"/>
    <col min="4354" max="4354" width="9.7265625" style="466" customWidth="1"/>
    <col min="4355" max="4355" width="36.1796875" style="466" customWidth="1"/>
    <col min="4356" max="4356" width="7.26953125" style="466" customWidth="1"/>
    <col min="4357" max="4357" width="8" style="466" customWidth="1"/>
    <col min="4358" max="4358" width="10.81640625" style="466" customWidth="1"/>
    <col min="4359" max="4359" width="12.7265625" style="466" customWidth="1"/>
    <col min="4360" max="4360" width="12.81640625" style="466" bestFit="1" customWidth="1"/>
    <col min="4361" max="4361" width="9.1796875" style="466"/>
    <col min="4362" max="4362" width="25.453125" style="466" bestFit="1" customWidth="1"/>
    <col min="4363" max="4363" width="9.81640625" style="466" customWidth="1"/>
    <col min="4364" max="4364" width="11.81640625" style="466" bestFit="1" customWidth="1"/>
    <col min="4365" max="4365" width="12.81640625" style="466" bestFit="1" customWidth="1"/>
    <col min="4366" max="4608" width="9.1796875" style="466"/>
    <col min="4609" max="4609" width="6.7265625" style="466" customWidth="1"/>
    <col min="4610" max="4610" width="9.7265625" style="466" customWidth="1"/>
    <col min="4611" max="4611" width="36.1796875" style="466" customWidth="1"/>
    <col min="4612" max="4612" width="7.26953125" style="466" customWidth="1"/>
    <col min="4613" max="4613" width="8" style="466" customWidth="1"/>
    <col min="4614" max="4614" width="10.81640625" style="466" customWidth="1"/>
    <col min="4615" max="4615" width="12.7265625" style="466" customWidth="1"/>
    <col min="4616" max="4616" width="12.81640625" style="466" bestFit="1" customWidth="1"/>
    <col min="4617" max="4617" width="9.1796875" style="466"/>
    <col min="4618" max="4618" width="25.453125" style="466" bestFit="1" customWidth="1"/>
    <col min="4619" max="4619" width="9.81640625" style="466" customWidth="1"/>
    <col min="4620" max="4620" width="11.81640625" style="466" bestFit="1" customWidth="1"/>
    <col min="4621" max="4621" width="12.81640625" style="466" bestFit="1" customWidth="1"/>
    <col min="4622" max="4864" width="9.1796875" style="466"/>
    <col min="4865" max="4865" width="6.7265625" style="466" customWidth="1"/>
    <col min="4866" max="4866" width="9.7265625" style="466" customWidth="1"/>
    <col min="4867" max="4867" width="36.1796875" style="466" customWidth="1"/>
    <col min="4868" max="4868" width="7.26953125" style="466" customWidth="1"/>
    <col min="4869" max="4869" width="8" style="466" customWidth="1"/>
    <col min="4870" max="4870" width="10.81640625" style="466" customWidth="1"/>
    <col min="4871" max="4871" width="12.7265625" style="466" customWidth="1"/>
    <col min="4872" max="4872" width="12.81640625" style="466" bestFit="1" customWidth="1"/>
    <col min="4873" max="4873" width="9.1796875" style="466"/>
    <col min="4874" max="4874" width="25.453125" style="466" bestFit="1" customWidth="1"/>
    <col min="4875" max="4875" width="9.81640625" style="466" customWidth="1"/>
    <col min="4876" max="4876" width="11.81640625" style="466" bestFit="1" customWidth="1"/>
    <col min="4877" max="4877" width="12.81640625" style="466" bestFit="1" customWidth="1"/>
    <col min="4878" max="5120" width="9.1796875" style="466"/>
    <col min="5121" max="5121" width="6.7265625" style="466" customWidth="1"/>
    <col min="5122" max="5122" width="9.7265625" style="466" customWidth="1"/>
    <col min="5123" max="5123" width="36.1796875" style="466" customWidth="1"/>
    <col min="5124" max="5124" width="7.26953125" style="466" customWidth="1"/>
    <col min="5125" max="5125" width="8" style="466" customWidth="1"/>
    <col min="5126" max="5126" width="10.81640625" style="466" customWidth="1"/>
    <col min="5127" max="5127" width="12.7265625" style="466" customWidth="1"/>
    <col min="5128" max="5128" width="12.81640625" style="466" bestFit="1" customWidth="1"/>
    <col min="5129" max="5129" width="9.1796875" style="466"/>
    <col min="5130" max="5130" width="25.453125" style="466" bestFit="1" customWidth="1"/>
    <col min="5131" max="5131" width="9.81640625" style="466" customWidth="1"/>
    <col min="5132" max="5132" width="11.81640625" style="466" bestFit="1" customWidth="1"/>
    <col min="5133" max="5133" width="12.81640625" style="466" bestFit="1" customWidth="1"/>
    <col min="5134" max="5376" width="9.1796875" style="466"/>
    <col min="5377" max="5377" width="6.7265625" style="466" customWidth="1"/>
    <col min="5378" max="5378" width="9.7265625" style="466" customWidth="1"/>
    <col min="5379" max="5379" width="36.1796875" style="466" customWidth="1"/>
    <col min="5380" max="5380" width="7.26953125" style="466" customWidth="1"/>
    <col min="5381" max="5381" width="8" style="466" customWidth="1"/>
    <col min="5382" max="5382" width="10.81640625" style="466" customWidth="1"/>
    <col min="5383" max="5383" width="12.7265625" style="466" customWidth="1"/>
    <col min="5384" max="5384" width="12.81640625" style="466" bestFit="1" customWidth="1"/>
    <col min="5385" max="5385" width="9.1796875" style="466"/>
    <col min="5386" max="5386" width="25.453125" style="466" bestFit="1" customWidth="1"/>
    <col min="5387" max="5387" width="9.81640625" style="466" customWidth="1"/>
    <col min="5388" max="5388" width="11.81640625" style="466" bestFit="1" customWidth="1"/>
    <col min="5389" max="5389" width="12.81640625" style="466" bestFit="1" customWidth="1"/>
    <col min="5390" max="5632" width="9.1796875" style="466"/>
    <col min="5633" max="5633" width="6.7265625" style="466" customWidth="1"/>
    <col min="5634" max="5634" width="9.7265625" style="466" customWidth="1"/>
    <col min="5635" max="5635" width="36.1796875" style="466" customWidth="1"/>
    <col min="5636" max="5636" width="7.26953125" style="466" customWidth="1"/>
    <col min="5637" max="5637" width="8" style="466" customWidth="1"/>
    <col min="5638" max="5638" width="10.81640625" style="466" customWidth="1"/>
    <col min="5639" max="5639" width="12.7265625" style="466" customWidth="1"/>
    <col min="5640" max="5640" width="12.81640625" style="466" bestFit="1" customWidth="1"/>
    <col min="5641" max="5641" width="9.1796875" style="466"/>
    <col min="5642" max="5642" width="25.453125" style="466" bestFit="1" customWidth="1"/>
    <col min="5643" max="5643" width="9.81640625" style="466" customWidth="1"/>
    <col min="5644" max="5644" width="11.81640625" style="466" bestFit="1" customWidth="1"/>
    <col min="5645" max="5645" width="12.81640625" style="466" bestFit="1" customWidth="1"/>
    <col min="5646" max="5888" width="9.1796875" style="466"/>
    <col min="5889" max="5889" width="6.7265625" style="466" customWidth="1"/>
    <col min="5890" max="5890" width="9.7265625" style="466" customWidth="1"/>
    <col min="5891" max="5891" width="36.1796875" style="466" customWidth="1"/>
    <col min="5892" max="5892" width="7.26953125" style="466" customWidth="1"/>
    <col min="5893" max="5893" width="8" style="466" customWidth="1"/>
    <col min="5894" max="5894" width="10.81640625" style="466" customWidth="1"/>
    <col min="5895" max="5895" width="12.7265625" style="466" customWidth="1"/>
    <col min="5896" max="5896" width="12.81640625" style="466" bestFit="1" customWidth="1"/>
    <col min="5897" max="5897" width="9.1796875" style="466"/>
    <col min="5898" max="5898" width="25.453125" style="466" bestFit="1" customWidth="1"/>
    <col min="5899" max="5899" width="9.81640625" style="466" customWidth="1"/>
    <col min="5900" max="5900" width="11.81640625" style="466" bestFit="1" customWidth="1"/>
    <col min="5901" max="5901" width="12.81640625" style="466" bestFit="1" customWidth="1"/>
    <col min="5902" max="6144" width="9.1796875" style="466"/>
    <col min="6145" max="6145" width="6.7265625" style="466" customWidth="1"/>
    <col min="6146" max="6146" width="9.7265625" style="466" customWidth="1"/>
    <col min="6147" max="6147" width="36.1796875" style="466" customWidth="1"/>
    <col min="6148" max="6148" width="7.26953125" style="466" customWidth="1"/>
    <col min="6149" max="6149" width="8" style="466" customWidth="1"/>
    <col min="6150" max="6150" width="10.81640625" style="466" customWidth="1"/>
    <col min="6151" max="6151" width="12.7265625" style="466" customWidth="1"/>
    <col min="6152" max="6152" width="12.81640625" style="466" bestFit="1" customWidth="1"/>
    <col min="6153" max="6153" width="9.1796875" style="466"/>
    <col min="6154" max="6154" width="25.453125" style="466" bestFit="1" customWidth="1"/>
    <col min="6155" max="6155" width="9.81640625" style="466" customWidth="1"/>
    <col min="6156" max="6156" width="11.81640625" style="466" bestFit="1" customWidth="1"/>
    <col min="6157" max="6157" width="12.81640625" style="466" bestFit="1" customWidth="1"/>
    <col min="6158" max="6400" width="9.1796875" style="466"/>
    <col min="6401" max="6401" width="6.7265625" style="466" customWidth="1"/>
    <col min="6402" max="6402" width="9.7265625" style="466" customWidth="1"/>
    <col min="6403" max="6403" width="36.1796875" style="466" customWidth="1"/>
    <col min="6404" max="6404" width="7.26953125" style="466" customWidth="1"/>
    <col min="6405" max="6405" width="8" style="466" customWidth="1"/>
    <col min="6406" max="6406" width="10.81640625" style="466" customWidth="1"/>
    <col min="6407" max="6407" width="12.7265625" style="466" customWidth="1"/>
    <col min="6408" max="6408" width="12.81640625" style="466" bestFit="1" customWidth="1"/>
    <col min="6409" max="6409" width="9.1796875" style="466"/>
    <col min="6410" max="6410" width="25.453125" style="466" bestFit="1" customWidth="1"/>
    <col min="6411" max="6411" width="9.81640625" style="466" customWidth="1"/>
    <col min="6412" max="6412" width="11.81640625" style="466" bestFit="1" customWidth="1"/>
    <col min="6413" max="6413" width="12.81640625" style="466" bestFit="1" customWidth="1"/>
    <col min="6414" max="6656" width="9.1796875" style="466"/>
    <col min="6657" max="6657" width="6.7265625" style="466" customWidth="1"/>
    <col min="6658" max="6658" width="9.7265625" style="466" customWidth="1"/>
    <col min="6659" max="6659" width="36.1796875" style="466" customWidth="1"/>
    <col min="6660" max="6660" width="7.26953125" style="466" customWidth="1"/>
    <col min="6661" max="6661" width="8" style="466" customWidth="1"/>
    <col min="6662" max="6662" width="10.81640625" style="466" customWidth="1"/>
    <col min="6663" max="6663" width="12.7265625" style="466" customWidth="1"/>
    <col min="6664" max="6664" width="12.81640625" style="466" bestFit="1" customWidth="1"/>
    <col min="6665" max="6665" width="9.1796875" style="466"/>
    <col min="6666" max="6666" width="25.453125" style="466" bestFit="1" customWidth="1"/>
    <col min="6667" max="6667" width="9.81640625" style="466" customWidth="1"/>
    <col min="6668" max="6668" width="11.81640625" style="466" bestFit="1" customWidth="1"/>
    <col min="6669" max="6669" width="12.81640625" style="466" bestFit="1" customWidth="1"/>
    <col min="6670" max="6912" width="9.1796875" style="466"/>
    <col min="6913" max="6913" width="6.7265625" style="466" customWidth="1"/>
    <col min="6914" max="6914" width="9.7265625" style="466" customWidth="1"/>
    <col min="6915" max="6915" width="36.1796875" style="466" customWidth="1"/>
    <col min="6916" max="6916" width="7.26953125" style="466" customWidth="1"/>
    <col min="6917" max="6917" width="8" style="466" customWidth="1"/>
    <col min="6918" max="6918" width="10.81640625" style="466" customWidth="1"/>
    <col min="6919" max="6919" width="12.7265625" style="466" customWidth="1"/>
    <col min="6920" max="6920" width="12.81640625" style="466" bestFit="1" customWidth="1"/>
    <col min="6921" max="6921" width="9.1796875" style="466"/>
    <col min="6922" max="6922" width="25.453125" style="466" bestFit="1" customWidth="1"/>
    <col min="6923" max="6923" width="9.81640625" style="466" customWidth="1"/>
    <col min="6924" max="6924" width="11.81640625" style="466" bestFit="1" customWidth="1"/>
    <col min="6925" max="6925" width="12.81640625" style="466" bestFit="1" customWidth="1"/>
    <col min="6926" max="7168" width="9.1796875" style="466"/>
    <col min="7169" max="7169" width="6.7265625" style="466" customWidth="1"/>
    <col min="7170" max="7170" width="9.7265625" style="466" customWidth="1"/>
    <col min="7171" max="7171" width="36.1796875" style="466" customWidth="1"/>
    <col min="7172" max="7172" width="7.26953125" style="466" customWidth="1"/>
    <col min="7173" max="7173" width="8" style="466" customWidth="1"/>
    <col min="7174" max="7174" width="10.81640625" style="466" customWidth="1"/>
    <col min="7175" max="7175" width="12.7265625" style="466" customWidth="1"/>
    <col min="7176" max="7176" width="12.81640625" style="466" bestFit="1" customWidth="1"/>
    <col min="7177" max="7177" width="9.1796875" style="466"/>
    <col min="7178" max="7178" width="25.453125" style="466" bestFit="1" customWidth="1"/>
    <col min="7179" max="7179" width="9.81640625" style="466" customWidth="1"/>
    <col min="7180" max="7180" width="11.81640625" style="466" bestFit="1" customWidth="1"/>
    <col min="7181" max="7181" width="12.81640625" style="466" bestFit="1" customWidth="1"/>
    <col min="7182" max="7424" width="9.1796875" style="466"/>
    <col min="7425" max="7425" width="6.7265625" style="466" customWidth="1"/>
    <col min="7426" max="7426" width="9.7265625" style="466" customWidth="1"/>
    <col min="7427" max="7427" width="36.1796875" style="466" customWidth="1"/>
    <col min="7428" max="7428" width="7.26953125" style="466" customWidth="1"/>
    <col min="7429" max="7429" width="8" style="466" customWidth="1"/>
    <col min="7430" max="7430" width="10.81640625" style="466" customWidth="1"/>
    <col min="7431" max="7431" width="12.7265625" style="466" customWidth="1"/>
    <col min="7432" max="7432" width="12.81640625" style="466" bestFit="1" customWidth="1"/>
    <col min="7433" max="7433" width="9.1796875" style="466"/>
    <col min="7434" max="7434" width="25.453125" style="466" bestFit="1" customWidth="1"/>
    <col min="7435" max="7435" width="9.81640625" style="466" customWidth="1"/>
    <col min="7436" max="7436" width="11.81640625" style="466" bestFit="1" customWidth="1"/>
    <col min="7437" max="7437" width="12.81640625" style="466" bestFit="1" customWidth="1"/>
    <col min="7438" max="7680" width="9.1796875" style="466"/>
    <col min="7681" max="7681" width="6.7265625" style="466" customWidth="1"/>
    <col min="7682" max="7682" width="9.7265625" style="466" customWidth="1"/>
    <col min="7683" max="7683" width="36.1796875" style="466" customWidth="1"/>
    <col min="7684" max="7684" width="7.26953125" style="466" customWidth="1"/>
    <col min="7685" max="7685" width="8" style="466" customWidth="1"/>
    <col min="7686" max="7686" width="10.81640625" style="466" customWidth="1"/>
    <col min="7687" max="7687" width="12.7265625" style="466" customWidth="1"/>
    <col min="7688" max="7688" width="12.81640625" style="466" bestFit="1" customWidth="1"/>
    <col min="7689" max="7689" width="9.1796875" style="466"/>
    <col min="7690" max="7690" width="25.453125" style="466" bestFit="1" customWidth="1"/>
    <col min="7691" max="7691" width="9.81640625" style="466" customWidth="1"/>
    <col min="7692" max="7692" width="11.81640625" style="466" bestFit="1" customWidth="1"/>
    <col min="7693" max="7693" width="12.81640625" style="466" bestFit="1" customWidth="1"/>
    <col min="7694" max="7936" width="9.1796875" style="466"/>
    <col min="7937" max="7937" width="6.7265625" style="466" customWidth="1"/>
    <col min="7938" max="7938" width="9.7265625" style="466" customWidth="1"/>
    <col min="7939" max="7939" width="36.1796875" style="466" customWidth="1"/>
    <col min="7940" max="7940" width="7.26953125" style="466" customWidth="1"/>
    <col min="7941" max="7941" width="8" style="466" customWidth="1"/>
    <col min="7942" max="7942" width="10.81640625" style="466" customWidth="1"/>
    <col min="7943" max="7943" width="12.7265625" style="466" customWidth="1"/>
    <col min="7944" max="7944" width="12.81640625" style="466" bestFit="1" customWidth="1"/>
    <col min="7945" max="7945" width="9.1796875" style="466"/>
    <col min="7946" max="7946" width="25.453125" style="466" bestFit="1" customWidth="1"/>
    <col min="7947" max="7947" width="9.81640625" style="466" customWidth="1"/>
    <col min="7948" max="7948" width="11.81640625" style="466" bestFit="1" customWidth="1"/>
    <col min="7949" max="7949" width="12.81640625" style="466" bestFit="1" customWidth="1"/>
    <col min="7950" max="8192" width="9.1796875" style="466"/>
    <col min="8193" max="8193" width="6.7265625" style="466" customWidth="1"/>
    <col min="8194" max="8194" width="9.7265625" style="466" customWidth="1"/>
    <col min="8195" max="8195" width="36.1796875" style="466" customWidth="1"/>
    <col min="8196" max="8196" width="7.26953125" style="466" customWidth="1"/>
    <col min="8197" max="8197" width="8" style="466" customWidth="1"/>
    <col min="8198" max="8198" width="10.81640625" style="466" customWidth="1"/>
    <col min="8199" max="8199" width="12.7265625" style="466" customWidth="1"/>
    <col min="8200" max="8200" width="12.81640625" style="466" bestFit="1" customWidth="1"/>
    <col min="8201" max="8201" width="9.1796875" style="466"/>
    <col min="8202" max="8202" width="25.453125" style="466" bestFit="1" customWidth="1"/>
    <col min="8203" max="8203" width="9.81640625" style="466" customWidth="1"/>
    <col min="8204" max="8204" width="11.81640625" style="466" bestFit="1" customWidth="1"/>
    <col min="8205" max="8205" width="12.81640625" style="466" bestFit="1" customWidth="1"/>
    <col min="8206" max="8448" width="9.1796875" style="466"/>
    <col min="8449" max="8449" width="6.7265625" style="466" customWidth="1"/>
    <col min="8450" max="8450" width="9.7265625" style="466" customWidth="1"/>
    <col min="8451" max="8451" width="36.1796875" style="466" customWidth="1"/>
    <col min="8452" max="8452" width="7.26953125" style="466" customWidth="1"/>
    <col min="8453" max="8453" width="8" style="466" customWidth="1"/>
    <col min="8454" max="8454" width="10.81640625" style="466" customWidth="1"/>
    <col min="8455" max="8455" width="12.7265625" style="466" customWidth="1"/>
    <col min="8456" max="8456" width="12.81640625" style="466" bestFit="1" customWidth="1"/>
    <col min="8457" max="8457" width="9.1796875" style="466"/>
    <col min="8458" max="8458" width="25.453125" style="466" bestFit="1" customWidth="1"/>
    <col min="8459" max="8459" width="9.81640625" style="466" customWidth="1"/>
    <col min="8460" max="8460" width="11.81640625" style="466" bestFit="1" customWidth="1"/>
    <col min="8461" max="8461" width="12.81640625" style="466" bestFit="1" customWidth="1"/>
    <col min="8462" max="8704" width="9.1796875" style="466"/>
    <col min="8705" max="8705" width="6.7265625" style="466" customWidth="1"/>
    <col min="8706" max="8706" width="9.7265625" style="466" customWidth="1"/>
    <col min="8707" max="8707" width="36.1796875" style="466" customWidth="1"/>
    <col min="8708" max="8708" width="7.26953125" style="466" customWidth="1"/>
    <col min="8709" max="8709" width="8" style="466" customWidth="1"/>
    <col min="8710" max="8710" width="10.81640625" style="466" customWidth="1"/>
    <col min="8711" max="8711" width="12.7265625" style="466" customWidth="1"/>
    <col min="8712" max="8712" width="12.81640625" style="466" bestFit="1" customWidth="1"/>
    <col min="8713" max="8713" width="9.1796875" style="466"/>
    <col min="8714" max="8714" width="25.453125" style="466" bestFit="1" customWidth="1"/>
    <col min="8715" max="8715" width="9.81640625" style="466" customWidth="1"/>
    <col min="8716" max="8716" width="11.81640625" style="466" bestFit="1" customWidth="1"/>
    <col min="8717" max="8717" width="12.81640625" style="466" bestFit="1" customWidth="1"/>
    <col min="8718" max="8960" width="9.1796875" style="466"/>
    <col min="8961" max="8961" width="6.7265625" style="466" customWidth="1"/>
    <col min="8962" max="8962" width="9.7265625" style="466" customWidth="1"/>
    <col min="8963" max="8963" width="36.1796875" style="466" customWidth="1"/>
    <col min="8964" max="8964" width="7.26953125" style="466" customWidth="1"/>
    <col min="8965" max="8965" width="8" style="466" customWidth="1"/>
    <col min="8966" max="8966" width="10.81640625" style="466" customWidth="1"/>
    <col min="8967" max="8967" width="12.7265625" style="466" customWidth="1"/>
    <col min="8968" max="8968" width="12.81640625" style="466" bestFit="1" customWidth="1"/>
    <col min="8969" max="8969" width="9.1796875" style="466"/>
    <col min="8970" max="8970" width="25.453125" style="466" bestFit="1" customWidth="1"/>
    <col min="8971" max="8971" width="9.81640625" style="466" customWidth="1"/>
    <col min="8972" max="8972" width="11.81640625" style="466" bestFit="1" customWidth="1"/>
    <col min="8973" max="8973" width="12.81640625" style="466" bestFit="1" customWidth="1"/>
    <col min="8974" max="9216" width="9.1796875" style="466"/>
    <col min="9217" max="9217" width="6.7265625" style="466" customWidth="1"/>
    <col min="9218" max="9218" width="9.7265625" style="466" customWidth="1"/>
    <col min="9219" max="9219" width="36.1796875" style="466" customWidth="1"/>
    <col min="9220" max="9220" width="7.26953125" style="466" customWidth="1"/>
    <col min="9221" max="9221" width="8" style="466" customWidth="1"/>
    <col min="9222" max="9222" width="10.81640625" style="466" customWidth="1"/>
    <col min="9223" max="9223" width="12.7265625" style="466" customWidth="1"/>
    <col min="9224" max="9224" width="12.81640625" style="466" bestFit="1" customWidth="1"/>
    <col min="9225" max="9225" width="9.1796875" style="466"/>
    <col min="9226" max="9226" width="25.453125" style="466" bestFit="1" customWidth="1"/>
    <col min="9227" max="9227" width="9.81640625" style="466" customWidth="1"/>
    <col min="9228" max="9228" width="11.81640625" style="466" bestFit="1" customWidth="1"/>
    <col min="9229" max="9229" width="12.81640625" style="466" bestFit="1" customWidth="1"/>
    <col min="9230" max="9472" width="9.1796875" style="466"/>
    <col min="9473" max="9473" width="6.7265625" style="466" customWidth="1"/>
    <col min="9474" max="9474" width="9.7265625" style="466" customWidth="1"/>
    <col min="9475" max="9475" width="36.1796875" style="466" customWidth="1"/>
    <col min="9476" max="9476" width="7.26953125" style="466" customWidth="1"/>
    <col min="9477" max="9477" width="8" style="466" customWidth="1"/>
    <col min="9478" max="9478" width="10.81640625" style="466" customWidth="1"/>
    <col min="9479" max="9479" width="12.7265625" style="466" customWidth="1"/>
    <col min="9480" max="9480" width="12.81640625" style="466" bestFit="1" customWidth="1"/>
    <col min="9481" max="9481" width="9.1796875" style="466"/>
    <col min="9482" max="9482" width="25.453125" style="466" bestFit="1" customWidth="1"/>
    <col min="9483" max="9483" width="9.81640625" style="466" customWidth="1"/>
    <col min="9484" max="9484" width="11.81640625" style="466" bestFit="1" customWidth="1"/>
    <col min="9485" max="9485" width="12.81640625" style="466" bestFit="1" customWidth="1"/>
    <col min="9486" max="9728" width="9.1796875" style="466"/>
    <col min="9729" max="9729" width="6.7265625" style="466" customWidth="1"/>
    <col min="9730" max="9730" width="9.7265625" style="466" customWidth="1"/>
    <col min="9731" max="9731" width="36.1796875" style="466" customWidth="1"/>
    <col min="9732" max="9732" width="7.26953125" style="466" customWidth="1"/>
    <col min="9733" max="9733" width="8" style="466" customWidth="1"/>
    <col min="9734" max="9734" width="10.81640625" style="466" customWidth="1"/>
    <col min="9735" max="9735" width="12.7265625" style="466" customWidth="1"/>
    <col min="9736" max="9736" width="12.81640625" style="466" bestFit="1" customWidth="1"/>
    <col min="9737" max="9737" width="9.1796875" style="466"/>
    <col min="9738" max="9738" width="25.453125" style="466" bestFit="1" customWidth="1"/>
    <col min="9739" max="9739" width="9.81640625" style="466" customWidth="1"/>
    <col min="9740" max="9740" width="11.81640625" style="466" bestFit="1" customWidth="1"/>
    <col min="9741" max="9741" width="12.81640625" style="466" bestFit="1" customWidth="1"/>
    <col min="9742" max="9984" width="9.1796875" style="466"/>
    <col min="9985" max="9985" width="6.7265625" style="466" customWidth="1"/>
    <col min="9986" max="9986" width="9.7265625" style="466" customWidth="1"/>
    <col min="9987" max="9987" width="36.1796875" style="466" customWidth="1"/>
    <col min="9988" max="9988" width="7.26953125" style="466" customWidth="1"/>
    <col min="9989" max="9989" width="8" style="466" customWidth="1"/>
    <col min="9990" max="9990" width="10.81640625" style="466" customWidth="1"/>
    <col min="9991" max="9991" width="12.7265625" style="466" customWidth="1"/>
    <col min="9992" max="9992" width="12.81640625" style="466" bestFit="1" customWidth="1"/>
    <col min="9993" max="9993" width="9.1796875" style="466"/>
    <col min="9994" max="9994" width="25.453125" style="466" bestFit="1" customWidth="1"/>
    <col min="9995" max="9995" width="9.81640625" style="466" customWidth="1"/>
    <col min="9996" max="9996" width="11.81640625" style="466" bestFit="1" customWidth="1"/>
    <col min="9997" max="9997" width="12.81640625" style="466" bestFit="1" customWidth="1"/>
    <col min="9998" max="10240" width="9.1796875" style="466"/>
    <col min="10241" max="10241" width="6.7265625" style="466" customWidth="1"/>
    <col min="10242" max="10242" width="9.7265625" style="466" customWidth="1"/>
    <col min="10243" max="10243" width="36.1796875" style="466" customWidth="1"/>
    <col min="10244" max="10244" width="7.26953125" style="466" customWidth="1"/>
    <col min="10245" max="10245" width="8" style="466" customWidth="1"/>
    <col min="10246" max="10246" width="10.81640625" style="466" customWidth="1"/>
    <col min="10247" max="10247" width="12.7265625" style="466" customWidth="1"/>
    <col min="10248" max="10248" width="12.81640625" style="466" bestFit="1" customWidth="1"/>
    <col min="10249" max="10249" width="9.1796875" style="466"/>
    <col min="10250" max="10250" width="25.453125" style="466" bestFit="1" customWidth="1"/>
    <col min="10251" max="10251" width="9.81640625" style="466" customWidth="1"/>
    <col min="10252" max="10252" width="11.81640625" style="466" bestFit="1" customWidth="1"/>
    <col min="10253" max="10253" width="12.81640625" style="466" bestFit="1" customWidth="1"/>
    <col min="10254" max="10496" width="9.1796875" style="466"/>
    <col min="10497" max="10497" width="6.7265625" style="466" customWidth="1"/>
    <col min="10498" max="10498" width="9.7265625" style="466" customWidth="1"/>
    <col min="10499" max="10499" width="36.1796875" style="466" customWidth="1"/>
    <col min="10500" max="10500" width="7.26953125" style="466" customWidth="1"/>
    <col min="10501" max="10501" width="8" style="466" customWidth="1"/>
    <col min="10502" max="10502" width="10.81640625" style="466" customWidth="1"/>
    <col min="10503" max="10503" width="12.7265625" style="466" customWidth="1"/>
    <col min="10504" max="10504" width="12.81640625" style="466" bestFit="1" customWidth="1"/>
    <col min="10505" max="10505" width="9.1796875" style="466"/>
    <col min="10506" max="10506" width="25.453125" style="466" bestFit="1" customWidth="1"/>
    <col min="10507" max="10507" width="9.81640625" style="466" customWidth="1"/>
    <col min="10508" max="10508" width="11.81640625" style="466" bestFit="1" customWidth="1"/>
    <col min="10509" max="10509" width="12.81640625" style="466" bestFit="1" customWidth="1"/>
    <col min="10510" max="10752" width="9.1796875" style="466"/>
    <col min="10753" max="10753" width="6.7265625" style="466" customWidth="1"/>
    <col min="10754" max="10754" width="9.7265625" style="466" customWidth="1"/>
    <col min="10755" max="10755" width="36.1796875" style="466" customWidth="1"/>
    <col min="10756" max="10756" width="7.26953125" style="466" customWidth="1"/>
    <col min="10757" max="10757" width="8" style="466" customWidth="1"/>
    <col min="10758" max="10758" width="10.81640625" style="466" customWidth="1"/>
    <col min="10759" max="10759" width="12.7265625" style="466" customWidth="1"/>
    <col min="10760" max="10760" width="12.81640625" style="466" bestFit="1" customWidth="1"/>
    <col min="10761" max="10761" width="9.1796875" style="466"/>
    <col min="10762" max="10762" width="25.453125" style="466" bestFit="1" customWidth="1"/>
    <col min="10763" max="10763" width="9.81640625" style="466" customWidth="1"/>
    <col min="10764" max="10764" width="11.81640625" style="466" bestFit="1" customWidth="1"/>
    <col min="10765" max="10765" width="12.81640625" style="466" bestFit="1" customWidth="1"/>
    <col min="10766" max="11008" width="9.1796875" style="466"/>
    <col min="11009" max="11009" width="6.7265625" style="466" customWidth="1"/>
    <col min="11010" max="11010" width="9.7265625" style="466" customWidth="1"/>
    <col min="11011" max="11011" width="36.1796875" style="466" customWidth="1"/>
    <col min="11012" max="11012" width="7.26953125" style="466" customWidth="1"/>
    <col min="11013" max="11013" width="8" style="466" customWidth="1"/>
    <col min="11014" max="11014" width="10.81640625" style="466" customWidth="1"/>
    <col min="11015" max="11015" width="12.7265625" style="466" customWidth="1"/>
    <col min="11016" max="11016" width="12.81640625" style="466" bestFit="1" customWidth="1"/>
    <col min="11017" max="11017" width="9.1796875" style="466"/>
    <col min="11018" max="11018" width="25.453125" style="466" bestFit="1" customWidth="1"/>
    <col min="11019" max="11019" width="9.81640625" style="466" customWidth="1"/>
    <col min="11020" max="11020" width="11.81640625" style="466" bestFit="1" customWidth="1"/>
    <col min="11021" max="11021" width="12.81640625" style="466" bestFit="1" customWidth="1"/>
    <col min="11022" max="11264" width="9.1796875" style="466"/>
    <col min="11265" max="11265" width="6.7265625" style="466" customWidth="1"/>
    <col min="11266" max="11266" width="9.7265625" style="466" customWidth="1"/>
    <col min="11267" max="11267" width="36.1796875" style="466" customWidth="1"/>
    <col min="11268" max="11268" width="7.26953125" style="466" customWidth="1"/>
    <col min="11269" max="11269" width="8" style="466" customWidth="1"/>
    <col min="11270" max="11270" width="10.81640625" style="466" customWidth="1"/>
    <col min="11271" max="11271" width="12.7265625" style="466" customWidth="1"/>
    <col min="11272" max="11272" width="12.81640625" style="466" bestFit="1" customWidth="1"/>
    <col min="11273" max="11273" width="9.1796875" style="466"/>
    <col min="11274" max="11274" width="25.453125" style="466" bestFit="1" customWidth="1"/>
    <col min="11275" max="11275" width="9.81640625" style="466" customWidth="1"/>
    <col min="11276" max="11276" width="11.81640625" style="466" bestFit="1" customWidth="1"/>
    <col min="11277" max="11277" width="12.81640625" style="466" bestFit="1" customWidth="1"/>
    <col min="11278" max="11520" width="9.1796875" style="466"/>
    <col min="11521" max="11521" width="6.7265625" style="466" customWidth="1"/>
    <col min="11522" max="11522" width="9.7265625" style="466" customWidth="1"/>
    <col min="11523" max="11523" width="36.1796875" style="466" customWidth="1"/>
    <col min="11524" max="11524" width="7.26953125" style="466" customWidth="1"/>
    <col min="11525" max="11525" width="8" style="466" customWidth="1"/>
    <col min="11526" max="11526" width="10.81640625" style="466" customWidth="1"/>
    <col min="11527" max="11527" width="12.7265625" style="466" customWidth="1"/>
    <col min="11528" max="11528" width="12.81640625" style="466" bestFit="1" customWidth="1"/>
    <col min="11529" max="11529" width="9.1796875" style="466"/>
    <col min="11530" max="11530" width="25.453125" style="466" bestFit="1" customWidth="1"/>
    <col min="11531" max="11531" width="9.81640625" style="466" customWidth="1"/>
    <col min="11532" max="11532" width="11.81640625" style="466" bestFit="1" customWidth="1"/>
    <col min="11533" max="11533" width="12.81640625" style="466" bestFit="1" customWidth="1"/>
    <col min="11534" max="11776" width="9.1796875" style="466"/>
    <col min="11777" max="11777" width="6.7265625" style="466" customWidth="1"/>
    <col min="11778" max="11778" width="9.7265625" style="466" customWidth="1"/>
    <col min="11779" max="11779" width="36.1796875" style="466" customWidth="1"/>
    <col min="11780" max="11780" width="7.26953125" style="466" customWidth="1"/>
    <col min="11781" max="11781" width="8" style="466" customWidth="1"/>
    <col min="11782" max="11782" width="10.81640625" style="466" customWidth="1"/>
    <col min="11783" max="11783" width="12.7265625" style="466" customWidth="1"/>
    <col min="11784" max="11784" width="12.81640625" style="466" bestFit="1" customWidth="1"/>
    <col min="11785" max="11785" width="9.1796875" style="466"/>
    <col min="11786" max="11786" width="25.453125" style="466" bestFit="1" customWidth="1"/>
    <col min="11787" max="11787" width="9.81640625" style="466" customWidth="1"/>
    <col min="11788" max="11788" width="11.81640625" style="466" bestFit="1" customWidth="1"/>
    <col min="11789" max="11789" width="12.81640625" style="466" bestFit="1" customWidth="1"/>
    <col min="11790" max="12032" width="9.1796875" style="466"/>
    <col min="12033" max="12033" width="6.7265625" style="466" customWidth="1"/>
    <col min="12034" max="12034" width="9.7265625" style="466" customWidth="1"/>
    <col min="12035" max="12035" width="36.1796875" style="466" customWidth="1"/>
    <col min="12036" max="12036" width="7.26953125" style="466" customWidth="1"/>
    <col min="12037" max="12037" width="8" style="466" customWidth="1"/>
    <col min="12038" max="12038" width="10.81640625" style="466" customWidth="1"/>
    <col min="12039" max="12039" width="12.7265625" style="466" customWidth="1"/>
    <col min="12040" max="12040" width="12.81640625" style="466" bestFit="1" customWidth="1"/>
    <col min="12041" max="12041" width="9.1796875" style="466"/>
    <col min="12042" max="12042" width="25.453125" style="466" bestFit="1" customWidth="1"/>
    <col min="12043" max="12043" width="9.81640625" style="466" customWidth="1"/>
    <col min="12044" max="12044" width="11.81640625" style="466" bestFit="1" customWidth="1"/>
    <col min="12045" max="12045" width="12.81640625" style="466" bestFit="1" customWidth="1"/>
    <col min="12046" max="12288" width="9.1796875" style="466"/>
    <col min="12289" max="12289" width="6.7265625" style="466" customWidth="1"/>
    <col min="12290" max="12290" width="9.7265625" style="466" customWidth="1"/>
    <col min="12291" max="12291" width="36.1796875" style="466" customWidth="1"/>
    <col min="12292" max="12292" width="7.26953125" style="466" customWidth="1"/>
    <col min="12293" max="12293" width="8" style="466" customWidth="1"/>
    <col min="12294" max="12294" width="10.81640625" style="466" customWidth="1"/>
    <col min="12295" max="12295" width="12.7265625" style="466" customWidth="1"/>
    <col min="12296" max="12296" width="12.81640625" style="466" bestFit="1" customWidth="1"/>
    <col min="12297" max="12297" width="9.1796875" style="466"/>
    <col min="12298" max="12298" width="25.453125" style="466" bestFit="1" customWidth="1"/>
    <col min="12299" max="12299" width="9.81640625" style="466" customWidth="1"/>
    <col min="12300" max="12300" width="11.81640625" style="466" bestFit="1" customWidth="1"/>
    <col min="12301" max="12301" width="12.81640625" style="466" bestFit="1" customWidth="1"/>
    <col min="12302" max="12544" width="9.1796875" style="466"/>
    <col min="12545" max="12545" width="6.7265625" style="466" customWidth="1"/>
    <col min="12546" max="12546" width="9.7265625" style="466" customWidth="1"/>
    <col min="12547" max="12547" width="36.1796875" style="466" customWidth="1"/>
    <col min="12548" max="12548" width="7.26953125" style="466" customWidth="1"/>
    <col min="12549" max="12549" width="8" style="466" customWidth="1"/>
    <col min="12550" max="12550" width="10.81640625" style="466" customWidth="1"/>
    <col min="12551" max="12551" width="12.7265625" style="466" customWidth="1"/>
    <col min="12552" max="12552" width="12.81640625" style="466" bestFit="1" customWidth="1"/>
    <col min="12553" max="12553" width="9.1796875" style="466"/>
    <col min="12554" max="12554" width="25.453125" style="466" bestFit="1" customWidth="1"/>
    <col min="12555" max="12555" width="9.81640625" style="466" customWidth="1"/>
    <col min="12556" max="12556" width="11.81640625" style="466" bestFit="1" customWidth="1"/>
    <col min="12557" max="12557" width="12.81640625" style="466" bestFit="1" customWidth="1"/>
    <col min="12558" max="12800" width="9.1796875" style="466"/>
    <col min="12801" max="12801" width="6.7265625" style="466" customWidth="1"/>
    <col min="12802" max="12802" width="9.7265625" style="466" customWidth="1"/>
    <col min="12803" max="12803" width="36.1796875" style="466" customWidth="1"/>
    <col min="12804" max="12804" width="7.26953125" style="466" customWidth="1"/>
    <col min="12805" max="12805" width="8" style="466" customWidth="1"/>
    <col min="12806" max="12806" width="10.81640625" style="466" customWidth="1"/>
    <col min="12807" max="12807" width="12.7265625" style="466" customWidth="1"/>
    <col min="12808" max="12808" width="12.81640625" style="466" bestFit="1" customWidth="1"/>
    <col min="12809" max="12809" width="9.1796875" style="466"/>
    <col min="12810" max="12810" width="25.453125" style="466" bestFit="1" customWidth="1"/>
    <col min="12811" max="12811" width="9.81640625" style="466" customWidth="1"/>
    <col min="12812" max="12812" width="11.81640625" style="466" bestFit="1" customWidth="1"/>
    <col min="12813" max="12813" width="12.81640625" style="466" bestFit="1" customWidth="1"/>
    <col min="12814" max="13056" width="9.1796875" style="466"/>
    <col min="13057" max="13057" width="6.7265625" style="466" customWidth="1"/>
    <col min="13058" max="13058" width="9.7265625" style="466" customWidth="1"/>
    <col min="13059" max="13059" width="36.1796875" style="466" customWidth="1"/>
    <col min="13060" max="13060" width="7.26953125" style="466" customWidth="1"/>
    <col min="13061" max="13061" width="8" style="466" customWidth="1"/>
    <col min="13062" max="13062" width="10.81640625" style="466" customWidth="1"/>
    <col min="13063" max="13063" width="12.7265625" style="466" customWidth="1"/>
    <col min="13064" max="13064" width="12.81640625" style="466" bestFit="1" customWidth="1"/>
    <col min="13065" max="13065" width="9.1796875" style="466"/>
    <col min="13066" max="13066" width="25.453125" style="466" bestFit="1" customWidth="1"/>
    <col min="13067" max="13067" width="9.81640625" style="466" customWidth="1"/>
    <col min="13068" max="13068" width="11.81640625" style="466" bestFit="1" customWidth="1"/>
    <col min="13069" max="13069" width="12.81640625" style="466" bestFit="1" customWidth="1"/>
    <col min="13070" max="13312" width="9.1796875" style="466"/>
    <col min="13313" max="13313" width="6.7265625" style="466" customWidth="1"/>
    <col min="13314" max="13314" width="9.7265625" style="466" customWidth="1"/>
    <col min="13315" max="13315" width="36.1796875" style="466" customWidth="1"/>
    <col min="13316" max="13316" width="7.26953125" style="466" customWidth="1"/>
    <col min="13317" max="13317" width="8" style="466" customWidth="1"/>
    <col min="13318" max="13318" width="10.81640625" style="466" customWidth="1"/>
    <col min="13319" max="13319" width="12.7265625" style="466" customWidth="1"/>
    <col min="13320" max="13320" width="12.81640625" style="466" bestFit="1" customWidth="1"/>
    <col min="13321" max="13321" width="9.1796875" style="466"/>
    <col min="13322" max="13322" width="25.453125" style="466" bestFit="1" customWidth="1"/>
    <col min="13323" max="13323" width="9.81640625" style="466" customWidth="1"/>
    <col min="13324" max="13324" width="11.81640625" style="466" bestFit="1" customWidth="1"/>
    <col min="13325" max="13325" width="12.81640625" style="466" bestFit="1" customWidth="1"/>
    <col min="13326" max="13568" width="9.1796875" style="466"/>
    <col min="13569" max="13569" width="6.7265625" style="466" customWidth="1"/>
    <col min="13570" max="13570" width="9.7265625" style="466" customWidth="1"/>
    <col min="13571" max="13571" width="36.1796875" style="466" customWidth="1"/>
    <col min="13572" max="13572" width="7.26953125" style="466" customWidth="1"/>
    <col min="13573" max="13573" width="8" style="466" customWidth="1"/>
    <col min="13574" max="13574" width="10.81640625" style="466" customWidth="1"/>
    <col min="13575" max="13575" width="12.7265625" style="466" customWidth="1"/>
    <col min="13576" max="13576" width="12.81640625" style="466" bestFit="1" customWidth="1"/>
    <col min="13577" max="13577" width="9.1796875" style="466"/>
    <col min="13578" max="13578" width="25.453125" style="466" bestFit="1" customWidth="1"/>
    <col min="13579" max="13579" width="9.81640625" style="466" customWidth="1"/>
    <col min="13580" max="13580" width="11.81640625" style="466" bestFit="1" customWidth="1"/>
    <col min="13581" max="13581" width="12.81640625" style="466" bestFit="1" customWidth="1"/>
    <col min="13582" max="13824" width="9.1796875" style="466"/>
    <col min="13825" max="13825" width="6.7265625" style="466" customWidth="1"/>
    <col min="13826" max="13826" width="9.7265625" style="466" customWidth="1"/>
    <col min="13827" max="13827" width="36.1796875" style="466" customWidth="1"/>
    <col min="13828" max="13828" width="7.26953125" style="466" customWidth="1"/>
    <col min="13829" max="13829" width="8" style="466" customWidth="1"/>
    <col min="13830" max="13830" width="10.81640625" style="466" customWidth="1"/>
    <col min="13831" max="13831" width="12.7265625" style="466" customWidth="1"/>
    <col min="13832" max="13832" width="12.81640625" style="466" bestFit="1" customWidth="1"/>
    <col min="13833" max="13833" width="9.1796875" style="466"/>
    <col min="13834" max="13834" width="25.453125" style="466" bestFit="1" customWidth="1"/>
    <col min="13835" max="13835" width="9.81640625" style="466" customWidth="1"/>
    <col min="13836" max="13836" width="11.81640625" style="466" bestFit="1" customWidth="1"/>
    <col min="13837" max="13837" width="12.81640625" style="466" bestFit="1" customWidth="1"/>
    <col min="13838" max="14080" width="9.1796875" style="466"/>
    <col min="14081" max="14081" width="6.7265625" style="466" customWidth="1"/>
    <col min="14082" max="14082" width="9.7265625" style="466" customWidth="1"/>
    <col min="14083" max="14083" width="36.1796875" style="466" customWidth="1"/>
    <col min="14084" max="14084" width="7.26953125" style="466" customWidth="1"/>
    <col min="14085" max="14085" width="8" style="466" customWidth="1"/>
    <col min="14086" max="14086" width="10.81640625" style="466" customWidth="1"/>
    <col min="14087" max="14087" width="12.7265625" style="466" customWidth="1"/>
    <col min="14088" max="14088" width="12.81640625" style="466" bestFit="1" customWidth="1"/>
    <col min="14089" max="14089" width="9.1796875" style="466"/>
    <col min="14090" max="14090" width="25.453125" style="466" bestFit="1" customWidth="1"/>
    <col min="14091" max="14091" width="9.81640625" style="466" customWidth="1"/>
    <col min="14092" max="14092" width="11.81640625" style="466" bestFit="1" customWidth="1"/>
    <col min="14093" max="14093" width="12.81640625" style="466" bestFit="1" customWidth="1"/>
    <col min="14094" max="14336" width="9.1796875" style="466"/>
    <col min="14337" max="14337" width="6.7265625" style="466" customWidth="1"/>
    <col min="14338" max="14338" width="9.7265625" style="466" customWidth="1"/>
    <col min="14339" max="14339" width="36.1796875" style="466" customWidth="1"/>
    <col min="14340" max="14340" width="7.26953125" style="466" customWidth="1"/>
    <col min="14341" max="14341" width="8" style="466" customWidth="1"/>
    <col min="14342" max="14342" width="10.81640625" style="466" customWidth="1"/>
    <col min="14343" max="14343" width="12.7265625" style="466" customWidth="1"/>
    <col min="14344" max="14344" width="12.81640625" style="466" bestFit="1" customWidth="1"/>
    <col min="14345" max="14345" width="9.1796875" style="466"/>
    <col min="14346" max="14346" width="25.453125" style="466" bestFit="1" customWidth="1"/>
    <col min="14347" max="14347" width="9.81640625" style="466" customWidth="1"/>
    <col min="14348" max="14348" width="11.81640625" style="466" bestFit="1" customWidth="1"/>
    <col min="14349" max="14349" width="12.81640625" style="466" bestFit="1" customWidth="1"/>
    <col min="14350" max="14592" width="9.1796875" style="466"/>
    <col min="14593" max="14593" width="6.7265625" style="466" customWidth="1"/>
    <col min="14594" max="14594" width="9.7265625" style="466" customWidth="1"/>
    <col min="14595" max="14595" width="36.1796875" style="466" customWidth="1"/>
    <col min="14596" max="14596" width="7.26953125" style="466" customWidth="1"/>
    <col min="14597" max="14597" width="8" style="466" customWidth="1"/>
    <col min="14598" max="14598" width="10.81640625" style="466" customWidth="1"/>
    <col min="14599" max="14599" width="12.7265625" style="466" customWidth="1"/>
    <col min="14600" max="14600" width="12.81640625" style="466" bestFit="1" customWidth="1"/>
    <col min="14601" max="14601" width="9.1796875" style="466"/>
    <col min="14602" max="14602" width="25.453125" style="466" bestFit="1" customWidth="1"/>
    <col min="14603" max="14603" width="9.81640625" style="466" customWidth="1"/>
    <col min="14604" max="14604" width="11.81640625" style="466" bestFit="1" customWidth="1"/>
    <col min="14605" max="14605" width="12.81640625" style="466" bestFit="1" customWidth="1"/>
    <col min="14606" max="14848" width="9.1796875" style="466"/>
    <col min="14849" max="14849" width="6.7265625" style="466" customWidth="1"/>
    <col min="14850" max="14850" width="9.7265625" style="466" customWidth="1"/>
    <col min="14851" max="14851" width="36.1796875" style="466" customWidth="1"/>
    <col min="14852" max="14852" width="7.26953125" style="466" customWidth="1"/>
    <col min="14853" max="14853" width="8" style="466" customWidth="1"/>
    <col min="14854" max="14854" width="10.81640625" style="466" customWidth="1"/>
    <col min="14855" max="14855" width="12.7265625" style="466" customWidth="1"/>
    <col min="14856" max="14856" width="12.81640625" style="466" bestFit="1" customWidth="1"/>
    <col min="14857" max="14857" width="9.1796875" style="466"/>
    <col min="14858" max="14858" width="25.453125" style="466" bestFit="1" customWidth="1"/>
    <col min="14859" max="14859" width="9.81640625" style="466" customWidth="1"/>
    <col min="14860" max="14860" width="11.81640625" style="466" bestFit="1" customWidth="1"/>
    <col min="14861" max="14861" width="12.81640625" style="466" bestFit="1" customWidth="1"/>
    <col min="14862" max="15104" width="9.1796875" style="466"/>
    <col min="15105" max="15105" width="6.7265625" style="466" customWidth="1"/>
    <col min="15106" max="15106" width="9.7265625" style="466" customWidth="1"/>
    <col min="15107" max="15107" width="36.1796875" style="466" customWidth="1"/>
    <col min="15108" max="15108" width="7.26953125" style="466" customWidth="1"/>
    <col min="15109" max="15109" width="8" style="466" customWidth="1"/>
    <col min="15110" max="15110" width="10.81640625" style="466" customWidth="1"/>
    <col min="15111" max="15111" width="12.7265625" style="466" customWidth="1"/>
    <col min="15112" max="15112" width="12.81640625" style="466" bestFit="1" customWidth="1"/>
    <col min="15113" max="15113" width="9.1796875" style="466"/>
    <col min="15114" max="15114" width="25.453125" style="466" bestFit="1" customWidth="1"/>
    <col min="15115" max="15115" width="9.81640625" style="466" customWidth="1"/>
    <col min="15116" max="15116" width="11.81640625" style="466" bestFit="1" customWidth="1"/>
    <col min="15117" max="15117" width="12.81640625" style="466" bestFit="1" customWidth="1"/>
    <col min="15118" max="15360" width="9.1796875" style="466"/>
    <col min="15361" max="15361" width="6.7265625" style="466" customWidth="1"/>
    <col min="15362" max="15362" width="9.7265625" style="466" customWidth="1"/>
    <col min="15363" max="15363" width="36.1796875" style="466" customWidth="1"/>
    <col min="15364" max="15364" width="7.26953125" style="466" customWidth="1"/>
    <col min="15365" max="15365" width="8" style="466" customWidth="1"/>
    <col min="15366" max="15366" width="10.81640625" style="466" customWidth="1"/>
    <col min="15367" max="15367" width="12.7265625" style="466" customWidth="1"/>
    <col min="15368" max="15368" width="12.81640625" style="466" bestFit="1" customWidth="1"/>
    <col min="15369" max="15369" width="9.1796875" style="466"/>
    <col min="15370" max="15370" width="25.453125" style="466" bestFit="1" customWidth="1"/>
    <col min="15371" max="15371" width="9.81640625" style="466" customWidth="1"/>
    <col min="15372" max="15372" width="11.81640625" style="466" bestFit="1" customWidth="1"/>
    <col min="15373" max="15373" width="12.81640625" style="466" bestFit="1" customWidth="1"/>
    <col min="15374" max="15616" width="9.1796875" style="466"/>
    <col min="15617" max="15617" width="6.7265625" style="466" customWidth="1"/>
    <col min="15618" max="15618" width="9.7265625" style="466" customWidth="1"/>
    <col min="15619" max="15619" width="36.1796875" style="466" customWidth="1"/>
    <col min="15620" max="15620" width="7.26953125" style="466" customWidth="1"/>
    <col min="15621" max="15621" width="8" style="466" customWidth="1"/>
    <col min="15622" max="15622" width="10.81640625" style="466" customWidth="1"/>
    <col min="15623" max="15623" width="12.7265625" style="466" customWidth="1"/>
    <col min="15624" max="15624" width="12.81640625" style="466" bestFit="1" customWidth="1"/>
    <col min="15625" max="15625" width="9.1796875" style="466"/>
    <col min="15626" max="15626" width="25.453125" style="466" bestFit="1" customWidth="1"/>
    <col min="15627" max="15627" width="9.81640625" style="466" customWidth="1"/>
    <col min="15628" max="15628" width="11.81640625" style="466" bestFit="1" customWidth="1"/>
    <col min="15629" max="15629" width="12.81640625" style="466" bestFit="1" customWidth="1"/>
    <col min="15630" max="15872" width="9.1796875" style="466"/>
    <col min="15873" max="15873" width="6.7265625" style="466" customWidth="1"/>
    <col min="15874" max="15874" width="9.7265625" style="466" customWidth="1"/>
    <col min="15875" max="15875" width="36.1796875" style="466" customWidth="1"/>
    <col min="15876" max="15876" width="7.26953125" style="466" customWidth="1"/>
    <col min="15877" max="15877" width="8" style="466" customWidth="1"/>
    <col min="15878" max="15878" width="10.81640625" style="466" customWidth="1"/>
    <col min="15879" max="15879" width="12.7265625" style="466" customWidth="1"/>
    <col min="15880" max="15880" width="12.81640625" style="466" bestFit="1" customWidth="1"/>
    <col min="15881" max="15881" width="9.1796875" style="466"/>
    <col min="15882" max="15882" width="25.453125" style="466" bestFit="1" customWidth="1"/>
    <col min="15883" max="15883" width="9.81640625" style="466" customWidth="1"/>
    <col min="15884" max="15884" width="11.81640625" style="466" bestFit="1" customWidth="1"/>
    <col min="15885" max="15885" width="12.81640625" style="466" bestFit="1" customWidth="1"/>
    <col min="15886" max="16128" width="9.1796875" style="466"/>
    <col min="16129" max="16129" width="6.7265625" style="466" customWidth="1"/>
    <col min="16130" max="16130" width="9.7265625" style="466" customWidth="1"/>
    <col min="16131" max="16131" width="36.1796875" style="466" customWidth="1"/>
    <col min="16132" max="16132" width="7.26953125" style="466" customWidth="1"/>
    <col min="16133" max="16133" width="8" style="466" customWidth="1"/>
    <col min="16134" max="16134" width="10.81640625" style="466" customWidth="1"/>
    <col min="16135" max="16135" width="12.7265625" style="466" customWidth="1"/>
    <col min="16136" max="16136" width="12.81640625" style="466" bestFit="1" customWidth="1"/>
    <col min="16137" max="16137" width="9.1796875" style="466"/>
    <col min="16138" max="16138" width="25.453125" style="466" bestFit="1" customWidth="1"/>
    <col min="16139" max="16139" width="9.81640625" style="466" customWidth="1"/>
    <col min="16140" max="16140" width="11.81640625" style="466" bestFit="1" customWidth="1"/>
    <col min="16141" max="16141" width="12.81640625" style="466" bestFit="1" customWidth="1"/>
    <col min="16142" max="16384" width="9.1796875" style="466"/>
  </cols>
  <sheetData>
    <row r="1" spans="1:13" s="74" customFormat="1" ht="19.899999999999999" customHeight="1">
      <c r="A1" s="789" t="s">
        <v>342</v>
      </c>
      <c r="B1" s="789"/>
      <c r="C1" s="789"/>
      <c r="D1" s="789"/>
      <c r="E1" s="789"/>
      <c r="F1" s="789"/>
      <c r="G1" s="789"/>
      <c r="H1" s="122"/>
      <c r="I1" s="122"/>
      <c r="J1" s="122"/>
      <c r="K1" s="123"/>
      <c r="M1" s="119"/>
    </row>
    <row r="2" spans="1:13" s="126" customFormat="1" ht="14">
      <c r="A2" s="351"/>
      <c r="B2" s="453"/>
      <c r="C2" s="453"/>
      <c r="D2" s="453"/>
      <c r="E2" s="453"/>
      <c r="F2" s="453"/>
      <c r="G2" s="222"/>
      <c r="H2" s="117"/>
      <c r="I2" s="125"/>
      <c r="J2" s="125"/>
      <c r="K2" s="123"/>
      <c r="M2" s="119"/>
    </row>
    <row r="3" spans="1:13" s="390" customFormat="1" ht="19.899999999999999" customHeight="1">
      <c r="A3" s="790" t="s">
        <v>529</v>
      </c>
      <c r="B3" s="791"/>
      <c r="C3" s="791"/>
      <c r="D3" s="791"/>
      <c r="E3" s="791"/>
      <c r="F3" s="791"/>
      <c r="G3" s="791"/>
      <c r="H3" s="388"/>
      <c r="I3" s="388"/>
      <c r="J3" s="388"/>
      <c r="K3" s="389"/>
      <c r="M3" s="391"/>
    </row>
    <row r="4" spans="1:13" s="74" customFormat="1" ht="14">
      <c r="A4" s="351"/>
      <c r="B4" s="453"/>
      <c r="C4" s="453"/>
      <c r="D4" s="453"/>
      <c r="E4" s="127"/>
      <c r="F4" s="128"/>
      <c r="G4" s="223"/>
      <c r="H4" s="117"/>
      <c r="I4" s="117"/>
      <c r="J4" s="117"/>
      <c r="K4" s="123"/>
      <c r="M4" s="119"/>
    </row>
    <row r="5" spans="1:13" s="74" customFormat="1" ht="14">
      <c r="A5" s="792" t="s">
        <v>343</v>
      </c>
      <c r="B5" s="792"/>
      <c r="C5" s="792"/>
      <c r="D5" s="792"/>
      <c r="E5" s="792"/>
      <c r="F5" s="792"/>
      <c r="G5" s="792"/>
      <c r="H5" s="117"/>
      <c r="I5" s="117"/>
      <c r="J5" s="117"/>
      <c r="K5" s="123"/>
      <c r="M5" s="119"/>
    </row>
    <row r="6" spans="1:13" s="74" customFormat="1" ht="13">
      <c r="A6" s="793"/>
      <c r="B6" s="793"/>
      <c r="C6" s="793"/>
      <c r="D6" s="793"/>
      <c r="E6" s="793"/>
      <c r="F6" s="793"/>
      <c r="G6" s="793"/>
      <c r="H6" s="117"/>
      <c r="I6" s="117"/>
      <c r="J6" s="117"/>
      <c r="K6" s="123"/>
      <c r="M6" s="119"/>
    </row>
    <row r="7" spans="1:13" s="470" customFormat="1" ht="13">
      <c r="A7" s="803" t="s">
        <v>613</v>
      </c>
      <c r="B7" s="803"/>
      <c r="C7" s="803"/>
      <c r="D7" s="803"/>
      <c r="E7" s="803"/>
      <c r="F7" s="803"/>
      <c r="G7" s="803"/>
    </row>
    <row r="8" spans="1:13" ht="13">
      <c r="A8" s="471"/>
      <c r="B8" s="471"/>
      <c r="C8" s="471"/>
      <c r="D8" s="471"/>
      <c r="E8" s="472"/>
      <c r="F8" s="472"/>
      <c r="G8" s="471"/>
    </row>
    <row r="9" spans="1:13" ht="46">
      <c r="A9" s="473" t="s">
        <v>614</v>
      </c>
      <c r="B9" s="473" t="s">
        <v>347</v>
      </c>
      <c r="C9" s="473" t="s">
        <v>76</v>
      </c>
      <c r="D9" s="473" t="s">
        <v>8</v>
      </c>
      <c r="E9" s="474" t="s">
        <v>615</v>
      </c>
      <c r="F9" s="474" t="s">
        <v>616</v>
      </c>
      <c r="G9" s="473" t="s">
        <v>617</v>
      </c>
    </row>
    <row r="10" spans="1:13" s="478" customFormat="1" ht="13">
      <c r="A10" s="618" t="s">
        <v>77</v>
      </c>
      <c r="B10" s="475"/>
      <c r="C10" s="476" t="s">
        <v>78</v>
      </c>
      <c r="D10" s="476" t="s">
        <v>79</v>
      </c>
      <c r="E10" s="477" t="s">
        <v>80</v>
      </c>
      <c r="F10" s="477" t="s">
        <v>81</v>
      </c>
      <c r="G10" s="476" t="s">
        <v>82</v>
      </c>
    </row>
    <row r="11" spans="1:13" ht="13">
      <c r="A11" s="619"/>
      <c r="B11" s="479"/>
      <c r="C11" s="479"/>
      <c r="D11" s="479"/>
      <c r="E11" s="480"/>
    </row>
    <row r="12" spans="1:13" ht="13">
      <c r="A12" s="619"/>
      <c r="B12" s="479"/>
      <c r="C12" s="482" t="s">
        <v>618</v>
      </c>
      <c r="D12" s="479"/>
      <c r="E12" s="480"/>
    </row>
    <row r="13" spans="1:13" ht="13">
      <c r="A13" s="619"/>
      <c r="B13" s="479"/>
      <c r="C13" s="479"/>
      <c r="D13" s="479"/>
      <c r="E13" s="480"/>
    </row>
    <row r="14" spans="1:13" ht="62.5">
      <c r="A14" s="485"/>
      <c r="B14" s="469"/>
      <c r="C14" s="483" t="s">
        <v>619</v>
      </c>
      <c r="D14" s="469"/>
      <c r="E14" s="481"/>
    </row>
    <row r="15" spans="1:13">
      <c r="A15" s="485"/>
      <c r="B15" s="469"/>
      <c r="C15" s="483"/>
      <c r="D15" s="469"/>
      <c r="E15" s="481"/>
    </row>
    <row r="16" spans="1:13" ht="13">
      <c r="A16" s="620" t="s">
        <v>620</v>
      </c>
      <c r="B16" s="479"/>
      <c r="C16" s="484" t="s">
        <v>621</v>
      </c>
      <c r="D16" s="479"/>
      <c r="E16" s="480"/>
    </row>
    <row r="17" spans="1:15" ht="13">
      <c r="A17" s="619"/>
      <c r="B17" s="484"/>
      <c r="C17" s="484" t="s">
        <v>84</v>
      </c>
      <c r="D17" s="479"/>
      <c r="E17" s="480"/>
    </row>
    <row r="18" spans="1:15" ht="13">
      <c r="A18" s="619"/>
      <c r="B18" s="479"/>
      <c r="C18" s="479"/>
      <c r="D18" s="479"/>
      <c r="E18" s="480"/>
    </row>
    <row r="19" spans="1:15" ht="13">
      <c r="C19" s="484" t="s">
        <v>622</v>
      </c>
      <c r="D19" s="469"/>
      <c r="E19" s="481"/>
    </row>
    <row r="20" spans="1:15" ht="13">
      <c r="C20" s="484"/>
      <c r="D20" s="469"/>
      <c r="E20" s="481"/>
    </row>
    <row r="21" spans="1:15" ht="112.5">
      <c r="A21" s="615">
        <v>1</v>
      </c>
      <c r="B21" s="485" t="s">
        <v>623</v>
      </c>
      <c r="C21" s="483" t="s">
        <v>624</v>
      </c>
      <c r="D21" s="469" t="s">
        <v>126</v>
      </c>
      <c r="E21" s="486">
        <v>7</v>
      </c>
      <c r="F21" s="487"/>
      <c r="G21" s="488"/>
      <c r="J21" s="489"/>
      <c r="K21" s="490"/>
      <c r="L21" s="491"/>
      <c r="M21" s="492"/>
      <c r="N21" s="493"/>
      <c r="O21" s="492"/>
    </row>
    <row r="22" spans="1:15" ht="15.5">
      <c r="A22" s="615"/>
      <c r="B22" s="485"/>
      <c r="C22" s="483"/>
      <c r="D22" s="469"/>
      <c r="E22" s="486"/>
      <c r="F22" s="487"/>
      <c r="G22" s="488"/>
      <c r="J22" s="489"/>
      <c r="K22" s="494"/>
      <c r="L22" s="491"/>
      <c r="M22" s="492"/>
      <c r="N22" s="493"/>
      <c r="O22" s="492"/>
    </row>
    <row r="23" spans="1:15" ht="125">
      <c r="A23" s="615">
        <f>A21+1</f>
        <v>2</v>
      </c>
      <c r="B23" s="485" t="s">
        <v>625</v>
      </c>
      <c r="C23" s="483" t="s">
        <v>818</v>
      </c>
      <c r="D23" s="481" t="s">
        <v>126</v>
      </c>
      <c r="E23" s="486">
        <v>7</v>
      </c>
      <c r="F23" s="487"/>
      <c r="G23" s="488"/>
      <c r="J23" s="489"/>
      <c r="K23" s="494"/>
      <c r="L23" s="491"/>
      <c r="M23" s="492"/>
      <c r="N23" s="493"/>
      <c r="O23" s="492"/>
    </row>
    <row r="24" spans="1:15">
      <c r="A24" s="615"/>
      <c r="B24" s="485"/>
      <c r="C24" s="483"/>
      <c r="D24" s="469"/>
      <c r="E24" s="486"/>
      <c r="F24" s="495"/>
      <c r="G24" s="488"/>
    </row>
    <row r="25" spans="1:15" ht="50">
      <c r="A25" s="615">
        <f>A23+1</f>
        <v>3</v>
      </c>
      <c r="B25" s="485" t="s">
        <v>626</v>
      </c>
      <c r="C25" s="496" t="s">
        <v>627</v>
      </c>
      <c r="D25" s="469" t="s">
        <v>126</v>
      </c>
      <c r="E25" s="486">
        <v>42</v>
      </c>
      <c r="F25" s="487"/>
      <c r="G25" s="488"/>
    </row>
    <row r="26" spans="1:15">
      <c r="A26" s="615"/>
      <c r="B26" s="485"/>
      <c r="C26" s="483"/>
      <c r="D26" s="469"/>
      <c r="E26" s="486"/>
      <c r="F26" s="495"/>
      <c r="G26" s="488"/>
    </row>
    <row r="27" spans="1:15" ht="92.5" customHeight="1">
      <c r="A27" s="615">
        <f>A25+1</f>
        <v>4</v>
      </c>
      <c r="B27" s="517" t="s">
        <v>815</v>
      </c>
      <c r="C27" s="496" t="s">
        <v>628</v>
      </c>
      <c r="D27" s="469" t="s">
        <v>126</v>
      </c>
      <c r="E27" s="486">
        <v>14</v>
      </c>
      <c r="F27" s="487"/>
      <c r="G27" s="488"/>
    </row>
    <row r="28" spans="1:15">
      <c r="A28" s="615"/>
      <c r="B28" s="485"/>
      <c r="C28" s="483"/>
      <c r="D28" s="469"/>
      <c r="E28" s="481"/>
      <c r="F28" s="495"/>
      <c r="G28" s="488"/>
    </row>
    <row r="29" spans="1:15" ht="125">
      <c r="A29" s="615">
        <f>A27+1</f>
        <v>5</v>
      </c>
      <c r="B29" s="485" t="s">
        <v>629</v>
      </c>
      <c r="C29" s="497" t="s">
        <v>630</v>
      </c>
      <c r="D29" s="469" t="s">
        <v>126</v>
      </c>
      <c r="E29" s="498">
        <v>4</v>
      </c>
      <c r="F29" s="487"/>
      <c r="G29" s="488"/>
    </row>
    <row r="30" spans="1:15">
      <c r="A30" s="615"/>
      <c r="B30" s="485"/>
      <c r="C30" s="497"/>
      <c r="D30" s="469"/>
      <c r="E30" s="498"/>
      <c r="F30" s="487"/>
      <c r="G30" s="488"/>
    </row>
    <row r="31" spans="1:15" ht="50">
      <c r="A31" s="615">
        <f>A29+1</f>
        <v>6</v>
      </c>
      <c r="B31" s="485" t="s">
        <v>631</v>
      </c>
      <c r="C31" s="496" t="s">
        <v>632</v>
      </c>
      <c r="D31" s="469" t="s">
        <v>126</v>
      </c>
      <c r="E31" s="486">
        <v>5</v>
      </c>
      <c r="F31" s="487"/>
      <c r="G31" s="488"/>
    </row>
    <row r="32" spans="1:15">
      <c r="A32" s="615"/>
      <c r="B32" s="485"/>
      <c r="C32" s="483"/>
      <c r="D32" s="469"/>
      <c r="E32" s="481"/>
      <c r="F32" s="495"/>
      <c r="G32" s="488"/>
    </row>
    <row r="33" spans="1:7" ht="25">
      <c r="A33" s="615">
        <f>A31+1</f>
        <v>7</v>
      </c>
      <c r="B33" s="485" t="s">
        <v>633</v>
      </c>
      <c r="C33" s="496" t="s">
        <v>634</v>
      </c>
      <c r="D33" s="469" t="s">
        <v>126</v>
      </c>
      <c r="E33" s="486">
        <v>7</v>
      </c>
      <c r="F33" s="487"/>
      <c r="G33" s="488"/>
    </row>
    <row r="34" spans="1:7">
      <c r="A34" s="615"/>
      <c r="B34" s="485"/>
      <c r="C34" s="483"/>
      <c r="D34" s="469"/>
      <c r="E34" s="481"/>
      <c r="F34" s="495"/>
      <c r="G34" s="488"/>
    </row>
    <row r="35" spans="1:7" ht="25">
      <c r="A35" s="615">
        <f>A33+1</f>
        <v>8</v>
      </c>
      <c r="B35" s="485" t="s">
        <v>635</v>
      </c>
      <c r="C35" s="483" t="s">
        <v>636</v>
      </c>
      <c r="D35" s="469" t="s">
        <v>126</v>
      </c>
      <c r="E35" s="481">
        <v>14</v>
      </c>
      <c r="F35" s="495"/>
      <c r="G35" s="488"/>
    </row>
    <row r="36" spans="1:7">
      <c r="A36" s="615"/>
      <c r="B36" s="485"/>
      <c r="C36" s="483"/>
      <c r="D36" s="469"/>
      <c r="E36" s="481"/>
      <c r="F36" s="495"/>
      <c r="G36" s="488"/>
    </row>
    <row r="37" spans="1:7" s="502" customFormat="1" ht="25">
      <c r="A37" s="615">
        <f>A35+1</f>
        <v>9</v>
      </c>
      <c r="B37" s="499" t="s">
        <v>637</v>
      </c>
      <c r="C37" s="500" t="s">
        <v>638</v>
      </c>
      <c r="D37" s="481" t="s">
        <v>348</v>
      </c>
      <c r="E37" s="486">
        <v>1</v>
      </c>
      <c r="F37" s="487"/>
      <c r="G37" s="501"/>
    </row>
    <row r="38" spans="1:7" s="502" customFormat="1">
      <c r="A38" s="615"/>
      <c r="B38" s="499"/>
      <c r="C38" s="500"/>
      <c r="D38" s="481"/>
      <c r="E38" s="486"/>
      <c r="F38" s="487"/>
      <c r="G38" s="501"/>
    </row>
    <row r="39" spans="1:7" s="502" customFormat="1" ht="50">
      <c r="A39" s="615">
        <f>A37+1</f>
        <v>10</v>
      </c>
      <c r="B39" s="499" t="s">
        <v>639</v>
      </c>
      <c r="C39" s="627" t="s">
        <v>640</v>
      </c>
      <c r="D39" s="481" t="s">
        <v>348</v>
      </c>
      <c r="E39" s="486">
        <v>2</v>
      </c>
      <c r="F39" s="487"/>
      <c r="G39" s="501"/>
    </row>
    <row r="40" spans="1:7">
      <c r="A40" s="615"/>
      <c r="B40" s="485"/>
      <c r="C40" s="483"/>
      <c r="D40" s="469"/>
      <c r="E40" s="481"/>
      <c r="F40" s="495"/>
      <c r="G40" s="488"/>
    </row>
    <row r="41" spans="1:7" ht="13">
      <c r="A41" s="615"/>
      <c r="C41" s="503" t="s">
        <v>641</v>
      </c>
      <c r="D41" s="469"/>
      <c r="E41" s="481"/>
      <c r="F41" s="495"/>
      <c r="G41" s="488"/>
    </row>
    <row r="42" spans="1:7">
      <c r="A42" s="615"/>
      <c r="D42" s="469"/>
      <c r="E42" s="481"/>
      <c r="F42" s="495"/>
      <c r="G42" s="488"/>
    </row>
    <row r="43" spans="1:7" ht="112.5">
      <c r="A43" s="615">
        <f>A39+1</f>
        <v>11</v>
      </c>
      <c r="C43" s="496" t="s">
        <v>642</v>
      </c>
      <c r="D43" s="504"/>
      <c r="E43" s="505"/>
      <c r="F43" s="495"/>
      <c r="G43" s="488"/>
    </row>
    <row r="44" spans="1:7">
      <c r="A44" s="615"/>
      <c r="C44" s="506"/>
      <c r="D44" s="507"/>
      <c r="E44" s="508"/>
      <c r="F44" s="487"/>
      <c r="G44" s="488"/>
    </row>
    <row r="45" spans="1:7">
      <c r="A45" s="615"/>
      <c r="B45" s="485" t="s">
        <v>643</v>
      </c>
      <c r="C45" s="506" t="s">
        <v>644</v>
      </c>
      <c r="D45" s="469" t="s">
        <v>27</v>
      </c>
      <c r="E45" s="486">
        <v>20</v>
      </c>
      <c r="F45" s="487"/>
      <c r="G45" s="488"/>
    </row>
    <row r="46" spans="1:7">
      <c r="A46" s="615"/>
      <c r="B46" s="485"/>
      <c r="C46" s="506"/>
      <c r="D46" s="469"/>
      <c r="E46" s="486"/>
      <c r="F46" s="487"/>
      <c r="G46" s="488"/>
    </row>
    <row r="47" spans="1:7">
      <c r="A47" s="615"/>
      <c r="B47" s="485" t="s">
        <v>645</v>
      </c>
      <c r="C47" s="506" t="s">
        <v>646</v>
      </c>
      <c r="D47" s="469" t="s">
        <v>27</v>
      </c>
      <c r="E47" s="486">
        <f>60+50</f>
        <v>110</v>
      </c>
      <c r="F47" s="487"/>
      <c r="G47" s="488"/>
    </row>
    <row r="48" spans="1:7">
      <c r="A48" s="615"/>
      <c r="B48" s="485"/>
      <c r="C48" s="506"/>
      <c r="D48" s="469"/>
      <c r="E48" s="486"/>
      <c r="F48" s="487"/>
      <c r="G48" s="488"/>
    </row>
    <row r="49" spans="1:7">
      <c r="A49" s="615"/>
      <c r="B49" s="485" t="s">
        <v>647</v>
      </c>
      <c r="C49" s="506" t="s">
        <v>648</v>
      </c>
      <c r="D49" s="469" t="s">
        <v>27</v>
      </c>
      <c r="E49" s="486">
        <v>60</v>
      </c>
      <c r="F49" s="487"/>
      <c r="G49" s="488"/>
    </row>
    <row r="50" spans="1:7">
      <c r="A50" s="615"/>
      <c r="B50" s="485"/>
      <c r="C50" s="506"/>
      <c r="D50" s="469"/>
      <c r="E50" s="486"/>
      <c r="F50" s="487"/>
      <c r="G50" s="488"/>
    </row>
    <row r="51" spans="1:7">
      <c r="A51" s="615"/>
      <c r="B51" s="485" t="s">
        <v>649</v>
      </c>
      <c r="C51" s="506" t="s">
        <v>650</v>
      </c>
      <c r="D51" s="469" t="s">
        <v>27</v>
      </c>
      <c r="E51" s="486">
        <v>200</v>
      </c>
      <c r="F51" s="487"/>
      <c r="G51" s="488"/>
    </row>
    <row r="52" spans="1:7">
      <c r="A52" s="615"/>
      <c r="B52" s="485"/>
      <c r="C52" s="506"/>
      <c r="D52" s="469"/>
      <c r="E52" s="486"/>
      <c r="F52" s="487"/>
      <c r="G52" s="488"/>
    </row>
    <row r="53" spans="1:7">
      <c r="A53" s="615"/>
      <c r="B53" s="499" t="s">
        <v>651</v>
      </c>
      <c r="C53" s="509" t="s">
        <v>652</v>
      </c>
      <c r="D53" s="481" t="s">
        <v>27</v>
      </c>
      <c r="E53" s="486">
        <v>10</v>
      </c>
      <c r="F53" s="510"/>
      <c r="G53" s="501"/>
    </row>
    <row r="54" spans="1:7">
      <c r="A54" s="615"/>
      <c r="B54" s="485"/>
      <c r="C54" s="506"/>
      <c r="D54" s="469"/>
      <c r="E54" s="486"/>
      <c r="F54" s="510"/>
      <c r="G54" s="488"/>
    </row>
    <row r="55" spans="1:7" ht="62.5">
      <c r="A55" s="615">
        <f>A43+1</f>
        <v>12</v>
      </c>
      <c r="B55" s="485"/>
      <c r="C55" s="506" t="s">
        <v>816</v>
      </c>
      <c r="D55" s="469"/>
      <c r="E55" s="486"/>
      <c r="F55" s="511"/>
      <c r="G55" s="512"/>
    </row>
    <row r="56" spans="1:7">
      <c r="A56" s="615"/>
      <c r="B56" s="485"/>
      <c r="C56" s="506"/>
      <c r="D56" s="469"/>
      <c r="E56" s="486"/>
      <c r="F56" s="511"/>
      <c r="G56" s="512"/>
    </row>
    <row r="57" spans="1:7">
      <c r="A57" s="615"/>
      <c r="B57" s="485" t="s">
        <v>654</v>
      </c>
      <c r="C57" s="506" t="s">
        <v>655</v>
      </c>
      <c r="D57" s="469" t="s">
        <v>27</v>
      </c>
      <c r="E57" s="486">
        <v>80</v>
      </c>
      <c r="F57" s="511"/>
      <c r="G57" s="513"/>
    </row>
    <row r="58" spans="1:7">
      <c r="A58" s="615"/>
      <c r="B58" s="485"/>
      <c r="C58" s="506"/>
      <c r="D58" s="469"/>
      <c r="E58" s="486"/>
      <c r="F58" s="511"/>
      <c r="G58" s="513"/>
    </row>
    <row r="59" spans="1:7">
      <c r="A59" s="615"/>
      <c r="B59" s="485" t="s">
        <v>656</v>
      </c>
      <c r="C59" s="506" t="s">
        <v>657</v>
      </c>
      <c r="D59" s="469" t="s">
        <v>27</v>
      </c>
      <c r="E59" s="486">
        <v>320</v>
      </c>
      <c r="F59" s="511"/>
      <c r="G59" s="513"/>
    </row>
    <row r="60" spans="1:7">
      <c r="A60" s="615"/>
      <c r="B60" s="485"/>
      <c r="C60" s="506"/>
      <c r="D60" s="469"/>
      <c r="E60" s="486"/>
      <c r="F60" s="511"/>
      <c r="G60" s="513"/>
    </row>
    <row r="61" spans="1:7">
      <c r="A61" s="615"/>
      <c r="B61" s="514" t="s">
        <v>658</v>
      </c>
      <c r="C61" s="506" t="s">
        <v>659</v>
      </c>
      <c r="D61" s="469" t="s">
        <v>27</v>
      </c>
      <c r="E61" s="486">
        <v>150</v>
      </c>
      <c r="F61" s="511"/>
      <c r="G61" s="513"/>
    </row>
    <row r="62" spans="1:7">
      <c r="A62" s="615"/>
      <c r="B62" s="485"/>
      <c r="C62" s="506"/>
      <c r="D62" s="469"/>
      <c r="E62" s="486"/>
      <c r="F62" s="511"/>
      <c r="G62" s="513"/>
    </row>
    <row r="63" spans="1:7">
      <c r="A63" s="615"/>
      <c r="B63" s="485" t="s">
        <v>660</v>
      </c>
      <c r="C63" s="506" t="s">
        <v>661</v>
      </c>
      <c r="D63" s="469" t="s">
        <v>27</v>
      </c>
      <c r="E63" s="486">
        <v>50</v>
      </c>
      <c r="F63" s="511"/>
      <c r="G63" s="513"/>
    </row>
    <row r="64" spans="1:7">
      <c r="A64" s="615"/>
      <c r="B64" s="485"/>
      <c r="C64" s="506"/>
      <c r="D64" s="469"/>
      <c r="E64" s="486"/>
      <c r="F64" s="510"/>
      <c r="G64" s="488"/>
    </row>
    <row r="65" spans="1:8">
      <c r="A65" s="615"/>
      <c r="B65" s="485" t="s">
        <v>662</v>
      </c>
      <c r="C65" s="506" t="s">
        <v>663</v>
      </c>
      <c r="D65" s="469" t="s">
        <v>27</v>
      </c>
      <c r="E65" s="486">
        <v>20</v>
      </c>
      <c r="F65" s="511"/>
      <c r="G65" s="513"/>
    </row>
    <row r="66" spans="1:8">
      <c r="A66" s="615"/>
      <c r="B66" s="485"/>
      <c r="C66" s="506"/>
      <c r="D66" s="469"/>
      <c r="E66" s="486"/>
      <c r="F66" s="510"/>
      <c r="G66" s="488"/>
    </row>
    <row r="67" spans="1:8" ht="40.9" customHeight="1">
      <c r="A67" s="615">
        <f>A55+1</f>
        <v>13</v>
      </c>
      <c r="B67" s="485"/>
      <c r="C67" s="496" t="s">
        <v>664</v>
      </c>
      <c r="E67" s="486"/>
      <c r="F67" s="495"/>
      <c r="G67" s="488"/>
      <c r="H67" s="469"/>
    </row>
    <row r="68" spans="1:8">
      <c r="A68" s="615"/>
      <c r="D68" s="469"/>
      <c r="E68" s="486"/>
      <c r="F68" s="495"/>
      <c r="G68" s="488"/>
      <c r="H68" s="469"/>
    </row>
    <row r="69" spans="1:8">
      <c r="A69" s="615"/>
      <c r="B69" s="485" t="s">
        <v>665</v>
      </c>
      <c r="C69" s="466" t="s">
        <v>666</v>
      </c>
      <c r="D69" s="469" t="s">
        <v>126</v>
      </c>
      <c r="E69" s="486">
        <v>16</v>
      </c>
      <c r="F69" s="487"/>
      <c r="G69" s="488"/>
      <c r="H69" s="469"/>
    </row>
    <row r="70" spans="1:8">
      <c r="A70" s="615"/>
      <c r="B70" s="485"/>
      <c r="D70" s="469"/>
      <c r="E70" s="486"/>
      <c r="F70" s="487"/>
      <c r="G70" s="488"/>
      <c r="H70" s="469"/>
    </row>
    <row r="71" spans="1:8">
      <c r="A71" s="615"/>
      <c r="B71" s="485" t="s">
        <v>667</v>
      </c>
      <c r="C71" s="483" t="s">
        <v>668</v>
      </c>
      <c r="D71" s="469" t="s">
        <v>126</v>
      </c>
      <c r="E71" s="486">
        <v>17</v>
      </c>
      <c r="F71" s="487"/>
      <c r="G71" s="488"/>
      <c r="H71" s="469"/>
    </row>
    <row r="72" spans="1:8">
      <c r="A72" s="615"/>
      <c r="B72" s="485"/>
      <c r="C72" s="483"/>
      <c r="D72" s="469"/>
      <c r="E72" s="486"/>
      <c r="F72" s="487"/>
      <c r="G72" s="488"/>
      <c r="H72" s="469"/>
    </row>
    <row r="73" spans="1:8">
      <c r="A73" s="615"/>
      <c r="B73" s="485" t="s">
        <v>669</v>
      </c>
      <c r="C73" s="483" t="s">
        <v>670</v>
      </c>
      <c r="D73" s="469" t="s">
        <v>126</v>
      </c>
      <c r="E73" s="486">
        <v>1</v>
      </c>
      <c r="F73" s="487"/>
      <c r="G73" s="488"/>
      <c r="H73" s="469"/>
    </row>
    <row r="74" spans="1:8">
      <c r="A74" s="615"/>
      <c r="B74" s="485"/>
      <c r="C74" s="483"/>
      <c r="D74" s="469"/>
      <c r="E74" s="486"/>
      <c r="F74" s="487"/>
      <c r="G74" s="488"/>
      <c r="H74" s="469"/>
    </row>
    <row r="75" spans="1:8">
      <c r="A75" s="615"/>
      <c r="B75" s="485" t="s">
        <v>671</v>
      </c>
      <c r="C75" s="483" t="s">
        <v>672</v>
      </c>
      <c r="D75" s="469" t="s">
        <v>126</v>
      </c>
      <c r="E75" s="486">
        <v>3</v>
      </c>
      <c r="F75" s="487"/>
      <c r="G75" s="488"/>
      <c r="H75" s="469"/>
    </row>
    <row r="76" spans="1:8">
      <c r="A76" s="615"/>
      <c r="B76" s="485"/>
      <c r="C76" s="483"/>
      <c r="D76" s="469"/>
      <c r="E76" s="486"/>
      <c r="F76" s="510"/>
      <c r="G76" s="488"/>
      <c r="H76" s="469"/>
    </row>
    <row r="77" spans="1:8">
      <c r="A77" s="615"/>
      <c r="B77" s="485" t="s">
        <v>673</v>
      </c>
      <c r="C77" s="483" t="s">
        <v>674</v>
      </c>
      <c r="D77" s="469" t="s">
        <v>126</v>
      </c>
      <c r="E77" s="486">
        <v>1</v>
      </c>
      <c r="F77" s="510"/>
      <c r="G77" s="488"/>
      <c r="H77" s="469"/>
    </row>
    <row r="78" spans="1:8">
      <c r="A78" s="615"/>
      <c r="B78" s="485"/>
      <c r="C78" s="483"/>
      <c r="D78" s="469"/>
      <c r="E78" s="486"/>
      <c r="F78" s="510"/>
      <c r="G78" s="488"/>
      <c r="H78" s="469"/>
    </row>
    <row r="79" spans="1:8" ht="50">
      <c r="A79" s="615">
        <f>A67+1</f>
        <v>14</v>
      </c>
      <c r="B79" s="485"/>
      <c r="C79" s="497" t="s">
        <v>675</v>
      </c>
      <c r="E79" s="486"/>
      <c r="F79" s="495"/>
      <c r="G79" s="488"/>
      <c r="H79" s="469"/>
    </row>
    <row r="80" spans="1:8">
      <c r="A80" s="615"/>
      <c r="D80" s="469"/>
      <c r="E80" s="486"/>
      <c r="F80" s="495"/>
      <c r="G80" s="488"/>
      <c r="H80" s="469"/>
    </row>
    <row r="81" spans="1:8">
      <c r="A81" s="615"/>
      <c r="B81" s="485" t="s">
        <v>676</v>
      </c>
      <c r="C81" s="466" t="s">
        <v>666</v>
      </c>
      <c r="D81" s="469" t="s">
        <v>126</v>
      </c>
      <c r="E81" s="486">
        <v>9</v>
      </c>
      <c r="F81" s="510"/>
      <c r="G81" s="488"/>
      <c r="H81" s="469"/>
    </row>
    <row r="82" spans="1:8" ht="13">
      <c r="A82" s="615"/>
      <c r="B82" s="485"/>
      <c r="C82" s="515"/>
      <c r="D82" s="469"/>
      <c r="E82" s="486"/>
      <c r="F82" s="487"/>
      <c r="G82" s="488"/>
      <c r="H82" s="469"/>
    </row>
    <row r="83" spans="1:8" ht="13">
      <c r="A83" s="615"/>
      <c r="B83" s="485"/>
      <c r="C83" s="503" t="s">
        <v>677</v>
      </c>
      <c r="D83" s="469"/>
      <c r="E83" s="486"/>
      <c r="F83" s="487"/>
      <c r="G83" s="488"/>
      <c r="H83" s="469"/>
    </row>
    <row r="84" spans="1:8" ht="13">
      <c r="A84" s="615"/>
      <c r="B84" s="485"/>
      <c r="C84" s="515"/>
      <c r="D84" s="469"/>
      <c r="E84" s="486"/>
      <c r="F84" s="487"/>
      <c r="G84" s="488"/>
      <c r="H84" s="469"/>
    </row>
    <row r="85" spans="1:8" ht="50">
      <c r="A85" s="615">
        <f>A79+1</f>
        <v>15</v>
      </c>
      <c r="B85" s="485" t="s">
        <v>678</v>
      </c>
      <c r="C85" s="516" t="s">
        <v>679</v>
      </c>
      <c r="D85" s="469" t="s">
        <v>126</v>
      </c>
      <c r="E85" s="486">
        <v>11</v>
      </c>
      <c r="F85" s="487"/>
      <c r="G85" s="488"/>
      <c r="H85" s="469"/>
    </row>
    <row r="86" spans="1:8" ht="13">
      <c r="A86" s="615"/>
      <c r="B86" s="485"/>
      <c r="C86" s="515"/>
      <c r="D86" s="469"/>
      <c r="E86" s="486"/>
      <c r="F86" s="487"/>
      <c r="G86" s="488"/>
      <c r="H86" s="469"/>
    </row>
    <row r="87" spans="1:8" ht="112.5">
      <c r="A87" s="615">
        <f>A85+1</f>
        <v>16</v>
      </c>
      <c r="B87" s="517" t="s">
        <v>680</v>
      </c>
      <c r="C87" s="518" t="s">
        <v>681</v>
      </c>
      <c r="D87" s="469" t="s">
        <v>126</v>
      </c>
      <c r="E87" s="486">
        <v>6</v>
      </c>
      <c r="F87" s="487"/>
      <c r="G87" s="488"/>
      <c r="H87" s="469"/>
    </row>
    <row r="88" spans="1:8">
      <c r="A88" s="615"/>
      <c r="B88" s="485"/>
      <c r="C88" s="519"/>
      <c r="D88" s="469"/>
      <c r="E88" s="486"/>
      <c r="F88" s="487"/>
      <c r="G88" s="488"/>
      <c r="H88" s="469"/>
    </row>
    <row r="89" spans="1:8" ht="13">
      <c r="A89" s="617" t="s">
        <v>682</v>
      </c>
      <c r="B89" s="484"/>
      <c r="C89" s="484" t="s">
        <v>683</v>
      </c>
      <c r="D89" s="469"/>
      <c r="E89" s="486"/>
      <c r="F89" s="487"/>
      <c r="G89" s="488"/>
      <c r="H89" s="469"/>
    </row>
    <row r="90" spans="1:8">
      <c r="A90" s="485"/>
      <c r="B90" s="485"/>
      <c r="C90" s="519"/>
      <c r="D90" s="469"/>
      <c r="E90" s="486"/>
      <c r="F90" s="487"/>
      <c r="G90" s="488"/>
      <c r="H90" s="469"/>
    </row>
    <row r="91" spans="1:8" ht="13">
      <c r="A91" s="485"/>
      <c r="B91" s="485"/>
      <c r="C91" s="503" t="s">
        <v>684</v>
      </c>
      <c r="D91" s="469"/>
      <c r="E91" s="486"/>
      <c r="F91" s="487"/>
      <c r="G91" s="488"/>
      <c r="H91" s="469"/>
    </row>
    <row r="92" spans="1:8" ht="13">
      <c r="A92" s="615"/>
      <c r="B92" s="485"/>
      <c r="C92" s="503"/>
      <c r="D92" s="469"/>
      <c r="E92" s="486"/>
      <c r="F92" s="487"/>
      <c r="G92" s="488"/>
      <c r="H92" s="469"/>
    </row>
    <row r="93" spans="1:8" ht="148.9" customHeight="1">
      <c r="A93" s="615">
        <f>A87+1</f>
        <v>17</v>
      </c>
      <c r="B93" s="520" t="s">
        <v>685</v>
      </c>
      <c r="C93" s="521" t="s">
        <v>686</v>
      </c>
      <c r="D93" s="522" t="s">
        <v>687</v>
      </c>
      <c r="E93" s="523">
        <f>14000+4000</f>
        <v>18000</v>
      </c>
      <c r="F93" s="524"/>
      <c r="G93" s="488"/>
      <c r="H93" s="469"/>
    </row>
    <row r="94" spans="1:8" ht="13">
      <c r="A94" s="615"/>
      <c r="B94" s="485"/>
      <c r="C94" s="503"/>
      <c r="D94" s="469"/>
      <c r="E94" s="486"/>
      <c r="F94" s="487"/>
      <c r="G94" s="488"/>
      <c r="H94" s="469"/>
    </row>
    <row r="95" spans="1:8" ht="80.5" customHeight="1">
      <c r="A95" s="615">
        <f>A93+1</f>
        <v>18</v>
      </c>
      <c r="B95" s="520" t="s">
        <v>688</v>
      </c>
      <c r="C95" s="526" t="s">
        <v>689</v>
      </c>
      <c r="D95" s="522" t="s">
        <v>687</v>
      </c>
      <c r="E95" s="523">
        <f>6000+1700</f>
        <v>7700</v>
      </c>
      <c r="F95" s="527"/>
      <c r="G95" s="488"/>
      <c r="H95" s="469"/>
    </row>
    <row r="96" spans="1:8">
      <c r="A96" s="615"/>
      <c r="B96" s="485"/>
      <c r="C96" s="483"/>
      <c r="D96" s="469"/>
      <c r="E96" s="469"/>
      <c r="F96" s="486"/>
      <c r="G96" s="488"/>
      <c r="H96" s="469"/>
    </row>
    <row r="97" spans="1:8" ht="137.5">
      <c r="A97" s="615">
        <f>A95+1</f>
        <v>19</v>
      </c>
      <c r="B97" s="520" t="s">
        <v>690</v>
      </c>
      <c r="C97" s="526" t="s">
        <v>691</v>
      </c>
      <c r="D97" s="522" t="s">
        <v>692</v>
      </c>
      <c r="E97" s="523">
        <f>300+100</f>
        <v>400</v>
      </c>
      <c r="F97" s="527"/>
      <c r="G97" s="488"/>
      <c r="H97" s="469"/>
    </row>
    <row r="98" spans="1:8">
      <c r="A98" s="615"/>
      <c r="B98" s="531"/>
      <c r="C98" s="532"/>
      <c r="D98" s="533"/>
      <c r="E98" s="534"/>
      <c r="F98" s="535"/>
      <c r="G98" s="488"/>
      <c r="H98" s="469"/>
    </row>
    <row r="99" spans="1:8" ht="13">
      <c r="A99" s="615"/>
      <c r="B99" s="531"/>
      <c r="C99" s="503" t="s">
        <v>641</v>
      </c>
      <c r="D99" s="533"/>
      <c r="E99" s="534"/>
      <c r="F99" s="535"/>
      <c r="G99" s="488"/>
      <c r="H99" s="469"/>
    </row>
    <row r="100" spans="1:8">
      <c r="A100" s="615"/>
      <c r="B100" s="485"/>
      <c r="D100" s="469"/>
      <c r="E100" s="498"/>
      <c r="F100" s="536"/>
      <c r="G100" s="488"/>
      <c r="H100" s="469"/>
    </row>
    <row r="101" spans="1:8" ht="145.9" customHeight="1">
      <c r="A101" s="615">
        <f>A97+1</f>
        <v>20</v>
      </c>
      <c r="C101" s="496" t="s">
        <v>693</v>
      </c>
      <c r="D101" s="504"/>
      <c r="E101" s="505"/>
      <c r="F101" s="501"/>
      <c r="G101" s="488"/>
      <c r="H101" s="469"/>
    </row>
    <row r="102" spans="1:8">
      <c r="A102" s="615"/>
      <c r="C102" s="506"/>
      <c r="D102" s="507"/>
      <c r="E102" s="508"/>
      <c r="F102" s="537"/>
      <c r="G102" s="488"/>
      <c r="H102" s="469"/>
    </row>
    <row r="103" spans="1:8">
      <c r="A103" s="615"/>
      <c r="B103" s="485" t="s">
        <v>694</v>
      </c>
      <c r="C103" s="506" t="s">
        <v>695</v>
      </c>
      <c r="D103" s="469" t="s">
        <v>27</v>
      </c>
      <c r="E103" s="486">
        <v>40</v>
      </c>
      <c r="F103" s="537"/>
      <c r="G103" s="488"/>
      <c r="H103" s="469"/>
    </row>
    <row r="104" spans="1:8">
      <c r="A104" s="615"/>
      <c r="C104" s="506"/>
      <c r="D104" s="507"/>
      <c r="E104" s="508"/>
      <c r="F104" s="537"/>
      <c r="G104" s="488"/>
      <c r="H104" s="469"/>
    </row>
    <row r="105" spans="1:8">
      <c r="A105" s="615"/>
      <c r="B105" s="485" t="s">
        <v>696</v>
      </c>
      <c r="C105" s="506" t="s">
        <v>697</v>
      </c>
      <c r="D105" s="469" t="s">
        <v>27</v>
      </c>
      <c r="E105" s="486">
        <v>10</v>
      </c>
      <c r="F105" s="537"/>
      <c r="G105" s="488"/>
      <c r="H105" s="469"/>
    </row>
    <row r="106" spans="1:8">
      <c r="A106" s="615"/>
      <c r="B106" s="485"/>
      <c r="C106" s="506"/>
      <c r="D106" s="469"/>
      <c r="E106" s="486"/>
      <c r="F106" s="538"/>
      <c r="G106" s="488"/>
      <c r="H106" s="469"/>
    </row>
    <row r="107" spans="1:8" ht="62.5">
      <c r="A107" s="615">
        <f>A101+1</f>
        <v>21</v>
      </c>
      <c r="B107" s="485"/>
      <c r="C107" s="506" t="s">
        <v>653</v>
      </c>
      <c r="D107" s="469"/>
      <c r="E107" s="486"/>
      <c r="F107" s="511"/>
      <c r="G107" s="488"/>
      <c r="H107" s="469"/>
    </row>
    <row r="108" spans="1:8">
      <c r="A108" s="615"/>
      <c r="B108" s="485"/>
      <c r="C108" s="506"/>
      <c r="D108" s="469"/>
      <c r="E108" s="486"/>
      <c r="F108" s="511"/>
      <c r="G108" s="488"/>
      <c r="H108" s="469"/>
    </row>
    <row r="109" spans="1:8">
      <c r="A109" s="615"/>
      <c r="B109" s="514" t="s">
        <v>658</v>
      </c>
      <c r="C109" s="506" t="s">
        <v>659</v>
      </c>
      <c r="D109" s="469" t="s">
        <v>27</v>
      </c>
      <c r="E109" s="486">
        <v>100</v>
      </c>
      <c r="F109" s="511"/>
      <c r="G109" s="488"/>
      <c r="H109" s="469"/>
    </row>
    <row r="110" spans="1:8">
      <c r="A110" s="615"/>
      <c r="B110" s="485"/>
      <c r="D110" s="469"/>
      <c r="E110" s="498"/>
      <c r="F110" s="536"/>
      <c r="G110" s="488"/>
      <c r="H110" s="469"/>
    </row>
    <row r="111" spans="1:8" ht="41.5" customHeight="1">
      <c r="A111" s="615">
        <f>A107+1</f>
        <v>22</v>
      </c>
      <c r="B111" s="485"/>
      <c r="C111" s="496" t="s">
        <v>664</v>
      </c>
      <c r="E111" s="486"/>
      <c r="F111" s="501"/>
      <c r="G111" s="488"/>
      <c r="H111" s="469"/>
    </row>
    <row r="112" spans="1:8">
      <c r="A112" s="615"/>
      <c r="B112" s="485"/>
      <c r="C112" s="483"/>
      <c r="D112" s="469"/>
      <c r="E112" s="469"/>
      <c r="F112" s="486"/>
      <c r="G112" s="488"/>
      <c r="H112" s="469"/>
    </row>
    <row r="113" spans="1:8">
      <c r="A113" s="615"/>
      <c r="B113" s="485" t="s">
        <v>671</v>
      </c>
      <c r="C113" s="483" t="s">
        <v>672</v>
      </c>
      <c r="D113" s="469" t="s">
        <v>126</v>
      </c>
      <c r="E113" s="486">
        <v>1</v>
      </c>
      <c r="F113" s="539"/>
      <c r="G113" s="488"/>
      <c r="H113" s="469"/>
    </row>
    <row r="114" spans="1:8">
      <c r="A114" s="615"/>
      <c r="B114" s="485"/>
      <c r="C114" s="483"/>
      <c r="D114" s="469"/>
      <c r="E114" s="469"/>
      <c r="F114" s="486"/>
      <c r="G114" s="488"/>
      <c r="H114" s="469"/>
    </row>
    <row r="115" spans="1:8">
      <c r="A115" s="615"/>
      <c r="B115" s="485" t="s">
        <v>673</v>
      </c>
      <c r="C115" s="483" t="s">
        <v>674</v>
      </c>
      <c r="D115" s="469" t="s">
        <v>126</v>
      </c>
      <c r="E115" s="486">
        <v>1</v>
      </c>
      <c r="F115" s="538"/>
      <c r="G115" s="488"/>
      <c r="H115" s="469"/>
    </row>
    <row r="116" spans="1:8">
      <c r="A116" s="615"/>
      <c r="B116" s="485"/>
      <c r="C116" s="483"/>
      <c r="D116" s="469"/>
      <c r="E116" s="486"/>
      <c r="F116" s="538"/>
      <c r="G116" s="488"/>
      <c r="H116" s="469"/>
    </row>
    <row r="117" spans="1:8" ht="25">
      <c r="A117" s="615">
        <f>A111+1</f>
        <v>23</v>
      </c>
      <c r="B117" s="485" t="s">
        <v>698</v>
      </c>
      <c r="C117" s="483" t="s">
        <v>699</v>
      </c>
      <c r="D117" s="469" t="s">
        <v>126</v>
      </c>
      <c r="E117" s="486">
        <v>1</v>
      </c>
      <c r="F117" s="510"/>
      <c r="G117" s="488"/>
      <c r="H117" s="469"/>
    </row>
    <row r="118" spans="1:8">
      <c r="A118" s="615"/>
      <c r="B118" s="485"/>
      <c r="C118" s="483"/>
      <c r="D118" s="469"/>
      <c r="E118" s="469"/>
      <c r="F118" s="486"/>
      <c r="G118" s="488"/>
      <c r="H118" s="469"/>
    </row>
    <row r="119" spans="1:8" ht="13">
      <c r="A119" s="615"/>
      <c r="B119" s="520"/>
      <c r="C119" s="540" t="s">
        <v>700</v>
      </c>
      <c r="D119" s="469"/>
      <c r="E119" s="469"/>
      <c r="F119" s="541"/>
      <c r="G119" s="488"/>
      <c r="H119" s="469"/>
    </row>
    <row r="120" spans="1:8">
      <c r="A120" s="615"/>
      <c r="B120" s="520"/>
      <c r="C120" s="542"/>
      <c r="D120" s="469"/>
      <c r="E120" s="469"/>
      <c r="F120" s="541"/>
      <c r="G120" s="488"/>
      <c r="H120" s="469"/>
    </row>
    <row r="121" spans="1:8" ht="27" customHeight="1">
      <c r="A121" s="615">
        <f>A117+1</f>
        <v>24</v>
      </c>
      <c r="B121" s="531" t="s">
        <v>701</v>
      </c>
      <c r="C121" s="521" t="s">
        <v>702</v>
      </c>
      <c r="D121" s="543" t="s">
        <v>126</v>
      </c>
      <c r="E121" s="481">
        <f>2+15</f>
        <v>17</v>
      </c>
      <c r="F121" s="541"/>
      <c r="G121" s="488"/>
      <c r="H121" s="469"/>
    </row>
    <row r="122" spans="1:8" ht="13">
      <c r="A122" s="615"/>
      <c r="B122" s="485"/>
      <c r="C122" s="503"/>
      <c r="D122" s="469"/>
      <c r="E122" s="486"/>
      <c r="F122" s="487"/>
      <c r="G122" s="488"/>
      <c r="H122" s="469"/>
    </row>
    <row r="123" spans="1:8" ht="13">
      <c r="A123" s="471" t="s">
        <v>703</v>
      </c>
      <c r="B123" s="484"/>
      <c r="C123" s="484" t="s">
        <v>704</v>
      </c>
      <c r="D123" s="469"/>
      <c r="E123" s="486"/>
      <c r="F123" s="487"/>
      <c r="G123" s="488"/>
      <c r="H123" s="469"/>
    </row>
    <row r="124" spans="1:8" ht="13">
      <c r="A124" s="485"/>
      <c r="B124" s="485"/>
      <c r="C124" s="503"/>
      <c r="D124" s="469"/>
      <c r="E124" s="486"/>
      <c r="F124" s="487"/>
      <c r="G124" s="488"/>
      <c r="H124" s="469"/>
    </row>
    <row r="125" spans="1:8" ht="13">
      <c r="A125" s="621"/>
      <c r="B125" s="484"/>
      <c r="C125" s="503" t="s">
        <v>641</v>
      </c>
      <c r="D125" s="545"/>
      <c r="E125" s="545"/>
      <c r="F125" s="546"/>
      <c r="G125" s="488"/>
      <c r="H125" s="469"/>
    </row>
    <row r="126" spans="1:8" ht="13">
      <c r="A126" s="615"/>
      <c r="B126" s="544"/>
      <c r="C126" s="484"/>
      <c r="D126" s="545"/>
      <c r="E126" s="545"/>
      <c r="F126" s="546"/>
      <c r="G126" s="488"/>
      <c r="H126" s="469"/>
    </row>
    <row r="127" spans="1:8" ht="125">
      <c r="A127" s="615">
        <f>A121+1</f>
        <v>25</v>
      </c>
      <c r="B127" s="544"/>
      <c r="C127" s="497" t="s">
        <v>705</v>
      </c>
      <c r="D127" s="545"/>
      <c r="E127" s="545"/>
      <c r="F127" s="546"/>
      <c r="G127" s="488"/>
      <c r="H127" s="469"/>
    </row>
    <row r="128" spans="1:8">
      <c r="A128" s="615"/>
      <c r="B128" s="544"/>
      <c r="C128" s="545"/>
      <c r="D128" s="545"/>
      <c r="E128" s="545"/>
      <c r="F128" s="546"/>
      <c r="G128" s="488"/>
      <c r="H128" s="469"/>
    </row>
    <row r="129" spans="1:8">
      <c r="A129" s="615"/>
      <c r="B129" s="485" t="s">
        <v>651</v>
      </c>
      <c r="C129" s="506" t="s">
        <v>652</v>
      </c>
      <c r="D129" s="469" t="s">
        <v>27</v>
      </c>
      <c r="E129" s="486">
        <f>50</f>
        <v>50</v>
      </c>
      <c r="F129" s="538"/>
      <c r="G129" s="488"/>
      <c r="H129" s="469"/>
    </row>
    <row r="130" spans="1:8">
      <c r="A130" s="615"/>
      <c r="B130" s="544"/>
      <c r="C130" s="545"/>
      <c r="D130" s="545"/>
      <c r="E130" s="545"/>
      <c r="F130" s="546"/>
      <c r="G130" s="488"/>
      <c r="H130" s="469"/>
    </row>
    <row r="131" spans="1:8" ht="37.5">
      <c r="A131" s="615">
        <f>A127+1</f>
        <v>26</v>
      </c>
      <c r="B131" s="544"/>
      <c r="C131" s="496" t="s">
        <v>664</v>
      </c>
      <c r="D131" s="545"/>
      <c r="E131" s="545"/>
      <c r="F131" s="546"/>
      <c r="G131" s="488"/>
      <c r="H131" s="469"/>
    </row>
    <row r="132" spans="1:8">
      <c r="A132" s="615"/>
      <c r="B132" s="544"/>
      <c r="C132" s="545"/>
      <c r="D132" s="545"/>
      <c r="E132" s="545"/>
      <c r="F132" s="546"/>
      <c r="G132" s="488"/>
      <c r="H132" s="469"/>
    </row>
    <row r="133" spans="1:8">
      <c r="A133" s="615"/>
      <c r="B133" s="485" t="s">
        <v>673</v>
      </c>
      <c r="C133" s="483" t="s">
        <v>674</v>
      </c>
      <c r="D133" s="469" t="s">
        <v>126</v>
      </c>
      <c r="E133" s="486">
        <v>1</v>
      </c>
      <c r="F133" s="538"/>
      <c r="G133" s="488"/>
      <c r="H133" s="469"/>
    </row>
    <row r="134" spans="1:8">
      <c r="A134" s="615"/>
      <c r="B134" s="544"/>
      <c r="C134" s="545"/>
      <c r="D134" s="545"/>
      <c r="E134" s="545"/>
      <c r="F134" s="546"/>
      <c r="G134" s="488"/>
      <c r="H134" s="469"/>
    </row>
    <row r="135" spans="1:8" ht="37.5">
      <c r="A135" s="615">
        <f>A131+1</f>
        <v>27</v>
      </c>
      <c r="B135" s="485"/>
      <c r="C135" s="496" t="s">
        <v>706</v>
      </c>
      <c r="E135" s="486"/>
      <c r="F135" s="501"/>
      <c r="G135" s="488"/>
      <c r="H135" s="469"/>
    </row>
    <row r="136" spans="1:8">
      <c r="A136" s="615"/>
      <c r="D136" s="469"/>
      <c r="E136" s="486"/>
      <c r="F136" s="501"/>
      <c r="G136" s="488"/>
      <c r="H136" s="469"/>
    </row>
    <row r="137" spans="1:8">
      <c r="A137" s="615"/>
      <c r="B137" s="485" t="s">
        <v>707</v>
      </c>
      <c r="C137" s="466" t="s">
        <v>674</v>
      </c>
      <c r="D137" s="469" t="s">
        <v>126</v>
      </c>
      <c r="E137" s="486">
        <v>1</v>
      </c>
      <c r="F137" s="537"/>
      <c r="G137" s="488"/>
      <c r="H137" s="469"/>
    </row>
    <row r="138" spans="1:8">
      <c r="A138" s="615"/>
      <c r="B138" s="485"/>
      <c r="D138" s="469"/>
      <c r="E138" s="486"/>
      <c r="F138" s="537"/>
      <c r="G138" s="488"/>
      <c r="H138" s="469"/>
    </row>
    <row r="139" spans="1:8" ht="25">
      <c r="A139" s="615">
        <f>A135+1</f>
        <v>28</v>
      </c>
      <c r="B139" s="485" t="s">
        <v>708</v>
      </c>
      <c r="C139" s="518" t="s">
        <v>709</v>
      </c>
      <c r="D139" s="469" t="s">
        <v>126</v>
      </c>
      <c r="E139" s="481">
        <v>2</v>
      </c>
      <c r="F139" s="487"/>
      <c r="G139" s="488"/>
      <c r="H139" s="469"/>
    </row>
    <row r="140" spans="1:8" ht="13">
      <c r="A140" s="615"/>
      <c r="B140" s="485"/>
      <c r="C140" s="503"/>
      <c r="D140" s="469"/>
      <c r="E140" s="486"/>
      <c r="F140" s="487"/>
      <c r="G140" s="488"/>
      <c r="H140" s="469"/>
    </row>
    <row r="141" spans="1:8" ht="13">
      <c r="A141" s="471" t="s">
        <v>710</v>
      </c>
      <c r="B141" s="503"/>
      <c r="C141" s="503" t="s">
        <v>711</v>
      </c>
      <c r="D141" s="469"/>
      <c r="E141" s="486"/>
      <c r="F141" s="487"/>
      <c r="G141" s="488"/>
      <c r="H141" s="469"/>
    </row>
    <row r="142" spans="1:8" ht="13">
      <c r="A142" s="485"/>
      <c r="B142" s="485"/>
      <c r="C142" s="503"/>
      <c r="D142" s="469"/>
      <c r="E142" s="486"/>
      <c r="F142" s="487"/>
      <c r="G142" s="488"/>
      <c r="H142" s="469"/>
    </row>
    <row r="143" spans="1:8" ht="13">
      <c r="A143" s="485"/>
      <c r="B143" s="485"/>
      <c r="C143" s="484" t="s">
        <v>622</v>
      </c>
      <c r="D143" s="469"/>
      <c r="E143" s="486"/>
      <c r="F143" s="487"/>
      <c r="G143" s="488"/>
      <c r="H143" s="469"/>
    </row>
    <row r="144" spans="1:8" ht="13">
      <c r="A144" s="615"/>
      <c r="B144" s="485"/>
      <c r="C144" s="503"/>
      <c r="D144" s="469"/>
      <c r="E144" s="486"/>
      <c r="F144" s="487"/>
      <c r="G144" s="488"/>
      <c r="H144" s="469"/>
    </row>
    <row r="145" spans="1:8" ht="125">
      <c r="A145" s="615">
        <f>A139+1</f>
        <v>29</v>
      </c>
      <c r="B145" s="517" t="s">
        <v>625</v>
      </c>
      <c r="C145" s="483" t="s">
        <v>818</v>
      </c>
      <c r="D145" s="469" t="s">
        <v>126</v>
      </c>
      <c r="E145" s="486">
        <v>1</v>
      </c>
      <c r="F145" s="539"/>
      <c r="G145" s="488"/>
      <c r="H145" s="469"/>
    </row>
    <row r="146" spans="1:8">
      <c r="A146" s="615"/>
      <c r="B146" s="485"/>
      <c r="C146" s="483"/>
      <c r="D146" s="469"/>
      <c r="E146" s="547"/>
      <c r="F146" s="495"/>
      <c r="G146" s="488"/>
      <c r="H146" s="469"/>
    </row>
    <row r="147" spans="1:8" ht="150">
      <c r="A147" s="615">
        <f>A145+1</f>
        <v>30</v>
      </c>
      <c r="B147" s="485" t="s">
        <v>712</v>
      </c>
      <c r="C147" s="548" t="s">
        <v>713</v>
      </c>
      <c r="D147" s="469" t="s">
        <v>126</v>
      </c>
      <c r="E147" s="486">
        <v>1</v>
      </c>
      <c r="F147" s="539"/>
      <c r="G147" s="488"/>
      <c r="H147" s="469"/>
    </row>
    <row r="148" spans="1:8">
      <c r="A148" s="615"/>
      <c r="B148" s="485"/>
      <c r="C148" s="483"/>
      <c r="D148" s="469"/>
      <c r="E148" s="486"/>
      <c r="F148" s="495"/>
      <c r="G148" s="488"/>
      <c r="H148" s="469"/>
    </row>
    <row r="149" spans="1:8" ht="50">
      <c r="A149" s="615">
        <f>A147+1</f>
        <v>31</v>
      </c>
      <c r="B149" s="485" t="s">
        <v>626</v>
      </c>
      <c r="C149" s="496" t="s">
        <v>627</v>
      </c>
      <c r="D149" s="469" t="s">
        <v>126</v>
      </c>
      <c r="E149" s="486">
        <v>3</v>
      </c>
      <c r="F149" s="539"/>
      <c r="G149" s="488"/>
      <c r="H149" s="469"/>
    </row>
    <row r="150" spans="1:8">
      <c r="A150" s="615"/>
      <c r="B150" s="485"/>
      <c r="C150" s="483"/>
      <c r="D150" s="469"/>
      <c r="E150" s="486"/>
      <c r="F150" s="495"/>
      <c r="G150" s="488"/>
      <c r="H150" s="469"/>
    </row>
    <row r="151" spans="1:8" ht="50">
      <c r="A151" s="615">
        <f>A149+1</f>
        <v>32</v>
      </c>
      <c r="B151" s="485" t="s">
        <v>631</v>
      </c>
      <c r="C151" s="496" t="s">
        <v>632</v>
      </c>
      <c r="D151" s="469" t="s">
        <v>126</v>
      </c>
      <c r="E151" s="486">
        <v>1</v>
      </c>
      <c r="F151" s="539"/>
      <c r="G151" s="488"/>
      <c r="H151" s="469"/>
    </row>
    <row r="152" spans="1:8">
      <c r="A152" s="615"/>
      <c r="B152" s="485"/>
      <c r="C152" s="496"/>
      <c r="D152" s="469"/>
      <c r="E152" s="486"/>
      <c r="F152" s="539"/>
      <c r="G152" s="488"/>
      <c r="H152" s="469"/>
    </row>
    <row r="153" spans="1:8" ht="37.5">
      <c r="A153" s="615">
        <f>A151+1</f>
        <v>33</v>
      </c>
      <c r="B153" s="549" t="s">
        <v>714</v>
      </c>
      <c r="C153" s="548" t="s">
        <v>715</v>
      </c>
      <c r="D153" s="469" t="s">
        <v>126</v>
      </c>
      <c r="E153" s="486">
        <v>1</v>
      </c>
      <c r="F153" s="539"/>
      <c r="G153" s="488"/>
      <c r="H153" s="469"/>
    </row>
    <row r="154" spans="1:8">
      <c r="A154" s="615"/>
      <c r="B154" s="485"/>
      <c r="C154" s="496"/>
      <c r="D154" s="469"/>
      <c r="E154" s="486"/>
      <c r="F154" s="539"/>
      <c r="G154" s="488"/>
      <c r="H154" s="469"/>
    </row>
    <row r="155" spans="1:8" ht="37.5">
      <c r="A155" s="615">
        <f>A153+1</f>
        <v>34</v>
      </c>
      <c r="B155" s="549" t="s">
        <v>716</v>
      </c>
      <c r="C155" s="548" t="s">
        <v>717</v>
      </c>
      <c r="D155" s="469" t="s">
        <v>126</v>
      </c>
      <c r="E155" s="486">
        <v>1</v>
      </c>
      <c r="F155" s="539"/>
      <c r="G155" s="488"/>
      <c r="H155" s="469"/>
    </row>
    <row r="156" spans="1:8">
      <c r="A156" s="615"/>
      <c r="B156" s="549"/>
      <c r="C156" s="548"/>
      <c r="D156" s="469"/>
      <c r="E156" s="486"/>
      <c r="F156" s="539"/>
      <c r="G156" s="488"/>
      <c r="H156" s="469"/>
    </row>
    <row r="157" spans="1:8" ht="25">
      <c r="A157" s="615">
        <f>A155+1</f>
        <v>35</v>
      </c>
      <c r="B157" s="485" t="s">
        <v>635</v>
      </c>
      <c r="C157" s="483" t="s">
        <v>636</v>
      </c>
      <c r="D157" s="469" t="s">
        <v>126</v>
      </c>
      <c r="E157" s="481">
        <v>1</v>
      </c>
      <c r="F157" s="495"/>
      <c r="G157" s="488"/>
      <c r="H157" s="469"/>
    </row>
    <row r="158" spans="1:8">
      <c r="A158" s="615"/>
      <c r="B158" s="485"/>
      <c r="C158" s="483"/>
      <c r="D158" s="469"/>
      <c r="E158" s="481"/>
      <c r="F158" s="495"/>
      <c r="G158" s="488"/>
      <c r="H158" s="469"/>
    </row>
    <row r="159" spans="1:8" ht="25">
      <c r="A159" s="615">
        <f>A157+1</f>
        <v>36</v>
      </c>
      <c r="B159" s="499" t="s">
        <v>637</v>
      </c>
      <c r="C159" s="500" t="s">
        <v>718</v>
      </c>
      <c r="D159" s="481" t="s">
        <v>348</v>
      </c>
      <c r="E159" s="486">
        <v>1</v>
      </c>
      <c r="F159" s="539"/>
      <c r="G159" s="488"/>
      <c r="H159" s="469"/>
    </row>
    <row r="160" spans="1:8">
      <c r="A160" s="615"/>
      <c r="B160" s="485"/>
      <c r="C160" s="483"/>
      <c r="D160" s="469"/>
      <c r="E160" s="481"/>
      <c r="F160" s="495"/>
      <c r="G160" s="488"/>
      <c r="H160" s="469"/>
    </row>
    <row r="161" spans="1:8" ht="13">
      <c r="A161" s="615"/>
      <c r="C161" s="503" t="s">
        <v>641</v>
      </c>
      <c r="D161" s="469"/>
      <c r="E161" s="481"/>
      <c r="F161" s="495"/>
      <c r="G161" s="488"/>
      <c r="H161" s="469"/>
    </row>
    <row r="162" spans="1:8">
      <c r="A162" s="615"/>
      <c r="D162" s="469"/>
      <c r="E162" s="481"/>
      <c r="F162" s="495"/>
      <c r="G162" s="488"/>
      <c r="H162" s="469"/>
    </row>
    <row r="163" spans="1:8" ht="62.5">
      <c r="A163" s="615">
        <f>A159+1</f>
        <v>37</v>
      </c>
      <c r="B163" s="485"/>
      <c r="C163" s="506" t="s">
        <v>653</v>
      </c>
      <c r="D163" s="469"/>
      <c r="E163" s="486"/>
      <c r="F163" s="511"/>
      <c r="G163" s="488"/>
      <c r="H163" s="469"/>
    </row>
    <row r="164" spans="1:8">
      <c r="A164" s="615"/>
      <c r="B164" s="485"/>
      <c r="C164" s="506"/>
      <c r="D164" s="469"/>
      <c r="E164" s="486"/>
      <c r="F164" s="511"/>
      <c r="G164" s="488"/>
      <c r="H164" s="469"/>
    </row>
    <row r="165" spans="1:8">
      <c r="A165" s="615"/>
      <c r="B165" s="485" t="s">
        <v>654</v>
      </c>
      <c r="C165" s="506" t="s">
        <v>655</v>
      </c>
      <c r="D165" s="469" t="s">
        <v>27</v>
      </c>
      <c r="E165" s="486">
        <v>10</v>
      </c>
      <c r="F165" s="511"/>
      <c r="G165" s="488"/>
      <c r="H165" s="469"/>
    </row>
    <row r="166" spans="1:8">
      <c r="A166" s="615"/>
      <c r="B166" s="485"/>
      <c r="C166" s="506"/>
      <c r="D166" s="469"/>
      <c r="E166" s="486"/>
      <c r="F166" s="510"/>
      <c r="G166" s="488"/>
      <c r="H166" s="469"/>
    </row>
    <row r="167" spans="1:8" ht="39" customHeight="1">
      <c r="A167" s="615">
        <f>A163+1</f>
        <v>38</v>
      </c>
      <c r="B167" s="499"/>
      <c r="C167" s="627" t="s">
        <v>664</v>
      </c>
      <c r="D167" s="481"/>
      <c r="E167" s="486"/>
      <c r="F167" s="539"/>
      <c r="G167" s="488"/>
      <c r="H167" s="469"/>
    </row>
    <row r="168" spans="1:8">
      <c r="A168" s="615"/>
      <c r="D168" s="469"/>
      <c r="E168" s="486"/>
      <c r="F168" s="495"/>
      <c r="G168" s="488"/>
      <c r="H168" s="469"/>
    </row>
    <row r="169" spans="1:8">
      <c r="A169" s="615"/>
      <c r="B169" s="485" t="s">
        <v>665</v>
      </c>
      <c r="C169" s="466" t="s">
        <v>666</v>
      </c>
      <c r="D169" s="469" t="s">
        <v>126</v>
      </c>
      <c r="E169" s="486">
        <v>1</v>
      </c>
      <c r="F169" s="539"/>
      <c r="G169" s="488"/>
      <c r="H169" s="469"/>
    </row>
    <row r="170" spans="1:8">
      <c r="A170" s="615"/>
      <c r="B170" s="485"/>
      <c r="C170" s="483"/>
      <c r="D170" s="469"/>
      <c r="E170" s="486"/>
      <c r="F170" s="510"/>
      <c r="G170" s="488"/>
      <c r="H170" s="469"/>
    </row>
    <row r="171" spans="1:8" ht="13">
      <c r="A171" s="615"/>
      <c r="B171" s="485"/>
      <c r="C171" s="503" t="s">
        <v>677</v>
      </c>
      <c r="D171" s="469"/>
      <c r="E171" s="486"/>
      <c r="F171" s="487"/>
      <c r="G171" s="488"/>
      <c r="H171" s="469"/>
    </row>
    <row r="172" spans="1:8" ht="13">
      <c r="A172" s="615"/>
      <c r="B172" s="485"/>
      <c r="C172" s="515"/>
      <c r="D172" s="469"/>
      <c r="E172" s="486"/>
      <c r="F172" s="487"/>
      <c r="G172" s="488"/>
      <c r="H172" s="469"/>
    </row>
    <row r="173" spans="1:8" ht="50">
      <c r="A173" s="615">
        <f>A167+1</f>
        <v>39</v>
      </c>
      <c r="B173" s="485" t="s">
        <v>678</v>
      </c>
      <c r="C173" s="516" t="s">
        <v>679</v>
      </c>
      <c r="D173" s="469" t="s">
        <v>126</v>
      </c>
      <c r="E173" s="486">
        <v>1</v>
      </c>
      <c r="F173" s="487"/>
      <c r="G173" s="488"/>
      <c r="H173" s="469"/>
    </row>
    <row r="174" spans="1:8" ht="13">
      <c r="A174" s="615"/>
      <c r="B174" s="485"/>
      <c r="C174" s="515"/>
      <c r="D174" s="469"/>
      <c r="E174" s="486"/>
      <c r="F174" s="487"/>
      <c r="G174" s="488"/>
      <c r="H174" s="469"/>
    </row>
    <row r="175" spans="1:8" ht="112.5">
      <c r="A175" s="615">
        <f>A173+1</f>
        <v>40</v>
      </c>
      <c r="B175" s="517" t="s">
        <v>680</v>
      </c>
      <c r="C175" s="518" t="s">
        <v>817</v>
      </c>
      <c r="D175" s="469" t="s">
        <v>126</v>
      </c>
      <c r="E175" s="486">
        <v>1</v>
      </c>
      <c r="F175" s="487"/>
      <c r="G175" s="488"/>
      <c r="H175" s="469"/>
    </row>
    <row r="176" spans="1:8" ht="13">
      <c r="A176" s="615"/>
      <c r="B176" s="485"/>
      <c r="C176" s="515"/>
      <c r="D176" s="469"/>
      <c r="E176" s="486"/>
      <c r="F176" s="487"/>
      <c r="G176" s="488"/>
      <c r="H176" s="469"/>
    </row>
    <row r="177" spans="1:15" ht="19.899999999999999" customHeight="1">
      <c r="A177" s="801" t="s">
        <v>540</v>
      </c>
      <c r="B177" s="801"/>
      <c r="C177" s="801"/>
      <c r="D177" s="801"/>
      <c r="E177" s="801"/>
      <c r="F177" s="801"/>
      <c r="G177" s="743">
        <f>SUM(G19:G176)</f>
        <v>0</v>
      </c>
      <c r="J177" s="504"/>
      <c r="K177" s="504"/>
      <c r="L177" s="550"/>
      <c r="M177" s="551"/>
      <c r="N177" s="504"/>
      <c r="O177" s="504"/>
    </row>
    <row r="178" spans="1:15" ht="13">
      <c r="A178" s="485"/>
      <c r="B178" s="485"/>
      <c r="C178" s="552"/>
      <c r="D178" s="552"/>
      <c r="E178" s="553"/>
      <c r="F178" s="554"/>
      <c r="G178" s="555"/>
    </row>
    <row r="179" spans="1:15" ht="13">
      <c r="A179" s="485"/>
      <c r="B179" s="485"/>
      <c r="C179" s="552"/>
      <c r="D179" s="552"/>
      <c r="E179" s="553"/>
      <c r="F179" s="554"/>
      <c r="G179" s="555"/>
    </row>
    <row r="180" spans="1:15" ht="13">
      <c r="A180" s="485"/>
      <c r="B180" s="485"/>
      <c r="C180" s="552"/>
      <c r="D180" s="552"/>
      <c r="E180" s="553"/>
      <c r="F180" s="554"/>
      <c r="G180" s="555"/>
    </row>
    <row r="181" spans="1:15" ht="13">
      <c r="A181" s="485"/>
      <c r="B181" s="485"/>
      <c r="C181" s="552"/>
      <c r="D181" s="552"/>
      <c r="E181" s="553"/>
      <c r="F181" s="554"/>
      <c r="G181" s="555"/>
    </row>
    <row r="182" spans="1:15" ht="13">
      <c r="A182" s="485"/>
      <c r="B182" s="485"/>
      <c r="C182" s="552"/>
      <c r="D182" s="552"/>
      <c r="E182" s="553"/>
      <c r="F182" s="554"/>
      <c r="G182" s="555"/>
    </row>
    <row r="183" spans="1:15" ht="13">
      <c r="A183" s="485"/>
      <c r="B183" s="485"/>
      <c r="C183" s="552"/>
      <c r="D183" s="552"/>
      <c r="E183" s="553"/>
      <c r="F183" s="554"/>
      <c r="G183" s="555"/>
    </row>
    <row r="184" spans="1:15" ht="13">
      <c r="A184" s="485"/>
      <c r="B184" s="485"/>
      <c r="C184" s="552"/>
      <c r="D184" s="552"/>
      <c r="E184" s="553"/>
      <c r="F184" s="554"/>
      <c r="G184" s="555"/>
    </row>
    <row r="185" spans="1:15" ht="13">
      <c r="A185" s="485"/>
      <c r="B185" s="485"/>
      <c r="C185" s="552"/>
      <c r="D185" s="552"/>
      <c r="E185" s="553"/>
      <c r="F185" s="554"/>
      <c r="G185" s="555"/>
    </row>
    <row r="186" spans="1:15" ht="13">
      <c r="A186" s="485"/>
      <c r="B186" s="485"/>
      <c r="C186" s="552"/>
      <c r="D186" s="552"/>
      <c r="E186" s="553"/>
      <c r="F186" s="554"/>
      <c r="G186" s="555"/>
    </row>
    <row r="187" spans="1:15" ht="13">
      <c r="A187" s="485"/>
      <c r="B187" s="485"/>
      <c r="C187" s="552"/>
      <c r="D187" s="552"/>
      <c r="E187" s="553"/>
      <c r="F187" s="554"/>
      <c r="G187" s="555"/>
    </row>
    <row r="188" spans="1:15" ht="13">
      <c r="A188" s="485"/>
      <c r="B188" s="485"/>
      <c r="C188" s="552"/>
      <c r="D188" s="552"/>
      <c r="E188" s="553"/>
      <c r="F188" s="554"/>
      <c r="G188" s="555"/>
    </row>
    <row r="189" spans="1:15" ht="13">
      <c r="A189" s="485"/>
      <c r="B189" s="485"/>
      <c r="C189" s="552"/>
      <c r="D189" s="552"/>
      <c r="E189" s="553"/>
      <c r="F189" s="554"/>
      <c r="G189" s="555"/>
    </row>
    <row r="190" spans="1:15" ht="13">
      <c r="A190" s="485"/>
      <c r="B190" s="485"/>
      <c r="C190" s="552"/>
      <c r="D190" s="552"/>
      <c r="E190" s="553"/>
      <c r="F190" s="554"/>
      <c r="G190" s="555"/>
    </row>
    <row r="191" spans="1:15" ht="13">
      <c r="A191" s="485"/>
      <c r="B191" s="485"/>
      <c r="C191" s="552"/>
      <c r="D191" s="552"/>
      <c r="E191" s="553"/>
      <c r="F191" s="554"/>
      <c r="G191" s="555"/>
    </row>
    <row r="192" spans="1:15" ht="13">
      <c r="A192" s="485"/>
      <c r="B192" s="485"/>
      <c r="C192" s="552"/>
      <c r="D192" s="552"/>
      <c r="E192" s="553"/>
      <c r="F192" s="554"/>
      <c r="G192" s="555"/>
    </row>
    <row r="193" spans="1:12" ht="13">
      <c r="A193" s="485"/>
      <c r="B193" s="485"/>
      <c r="C193" s="552"/>
      <c r="D193" s="552"/>
      <c r="E193" s="553"/>
      <c r="F193" s="554"/>
      <c r="G193" s="555"/>
    </row>
    <row r="194" spans="1:12" ht="13">
      <c r="A194" s="485"/>
      <c r="B194" s="485"/>
      <c r="C194" s="552"/>
      <c r="D194" s="552"/>
      <c r="E194" s="553"/>
      <c r="F194" s="554"/>
      <c r="G194" s="555"/>
    </row>
    <row r="195" spans="1:12" ht="13">
      <c r="A195" s="485"/>
      <c r="B195" s="485"/>
      <c r="C195" s="552"/>
      <c r="D195" s="552"/>
      <c r="E195" s="553"/>
      <c r="F195" s="554"/>
      <c r="G195" s="555"/>
    </row>
    <row r="196" spans="1:12" ht="13">
      <c r="A196" s="485"/>
      <c r="B196" s="485"/>
      <c r="C196" s="552"/>
      <c r="D196" s="552"/>
      <c r="E196" s="553"/>
      <c r="F196" s="554"/>
      <c r="G196" s="555"/>
    </row>
    <row r="197" spans="1:12" ht="13">
      <c r="A197" s="485"/>
      <c r="B197" s="485"/>
      <c r="C197" s="552"/>
      <c r="D197" s="552"/>
      <c r="E197" s="553"/>
      <c r="F197" s="554"/>
      <c r="G197" s="555"/>
    </row>
    <row r="198" spans="1:12" ht="13">
      <c r="A198" s="619"/>
      <c r="B198" s="479"/>
      <c r="C198" s="484" t="s">
        <v>349</v>
      </c>
      <c r="D198" s="479"/>
      <c r="E198" s="480"/>
    </row>
    <row r="199" spans="1:12" ht="13">
      <c r="A199" s="622" t="s">
        <v>719</v>
      </c>
      <c r="B199" s="484"/>
      <c r="C199" s="484" t="s">
        <v>621</v>
      </c>
      <c r="D199" s="479"/>
      <c r="E199" s="480"/>
    </row>
    <row r="200" spans="1:12">
      <c r="A200" s="485"/>
      <c r="B200" s="485"/>
      <c r="C200" s="483"/>
      <c r="D200" s="469"/>
      <c r="E200" s="481"/>
      <c r="F200" s="495"/>
      <c r="G200" s="488"/>
    </row>
    <row r="201" spans="1:12" ht="13">
      <c r="A201" s="615"/>
      <c r="C201" s="484" t="s">
        <v>622</v>
      </c>
      <c r="D201" s="469"/>
      <c r="E201" s="481"/>
      <c r="F201" s="495"/>
      <c r="G201" s="488"/>
    </row>
    <row r="202" spans="1:12" s="556" customFormat="1" ht="13">
      <c r="A202" s="615"/>
      <c r="C202" s="556" t="s">
        <v>720</v>
      </c>
      <c r="D202" s="467"/>
      <c r="E202" s="468"/>
      <c r="F202" s="557"/>
      <c r="G202" s="558"/>
    </row>
    <row r="203" spans="1:12" s="556" customFormat="1" ht="13">
      <c r="A203" s="615"/>
      <c r="C203" s="466"/>
      <c r="D203" s="467"/>
      <c r="E203" s="468"/>
      <c r="F203" s="557"/>
      <c r="G203" s="558"/>
    </row>
    <row r="204" spans="1:12" ht="50">
      <c r="A204" s="615">
        <f>A175+1</f>
        <v>41</v>
      </c>
      <c r="B204" s="624">
        <v>1</v>
      </c>
      <c r="C204" s="483" t="s">
        <v>721</v>
      </c>
      <c r="D204" s="469" t="s">
        <v>13</v>
      </c>
      <c r="E204" s="486">
        <v>160</v>
      </c>
      <c r="F204" s="559"/>
      <c r="G204" s="488"/>
    </row>
    <row r="205" spans="1:12">
      <c r="A205" s="615"/>
      <c r="D205" s="469"/>
      <c r="E205" s="486"/>
      <c r="F205" s="559"/>
      <c r="G205" s="488"/>
    </row>
    <row r="206" spans="1:12" ht="52.9" customHeight="1">
      <c r="A206" s="615">
        <f>A204+1</f>
        <v>42</v>
      </c>
      <c r="B206" s="624">
        <f>B204+1</f>
        <v>2</v>
      </c>
      <c r="C206" s="483" t="s">
        <v>722</v>
      </c>
      <c r="D206" s="469" t="s">
        <v>126</v>
      </c>
      <c r="E206" s="486">
        <v>7</v>
      </c>
      <c r="F206" s="559"/>
      <c r="G206" s="488"/>
      <c r="L206" s="560"/>
    </row>
    <row r="207" spans="1:12">
      <c r="A207" s="615"/>
      <c r="D207" s="469"/>
      <c r="E207" s="486"/>
      <c r="F207" s="559"/>
      <c r="G207" s="488"/>
    </row>
    <row r="208" spans="1:12" ht="54" customHeight="1">
      <c r="A208" s="615">
        <f>A206+1</f>
        <v>43</v>
      </c>
      <c r="B208" s="624">
        <f>B206+1</f>
        <v>3</v>
      </c>
      <c r="C208" s="483" t="s">
        <v>723</v>
      </c>
      <c r="D208" s="469" t="s">
        <v>126</v>
      </c>
      <c r="E208" s="498">
        <v>3</v>
      </c>
      <c r="F208" s="559"/>
      <c r="G208" s="488"/>
    </row>
    <row r="209" spans="1:7">
      <c r="A209" s="615"/>
      <c r="D209" s="469"/>
      <c r="E209" s="486"/>
      <c r="F209" s="559"/>
      <c r="G209" s="488"/>
    </row>
    <row r="210" spans="1:7" ht="53.5" customHeight="1">
      <c r="A210" s="615">
        <f>A208+1</f>
        <v>44</v>
      </c>
      <c r="B210" s="624">
        <f>B208+1</f>
        <v>4</v>
      </c>
      <c r="C210" s="483" t="s">
        <v>724</v>
      </c>
      <c r="D210" s="469" t="s">
        <v>126</v>
      </c>
      <c r="E210" s="486">
        <v>2</v>
      </c>
      <c r="F210" s="559"/>
      <c r="G210" s="488"/>
    </row>
    <row r="211" spans="1:7">
      <c r="A211" s="615"/>
      <c r="B211" s="485"/>
      <c r="C211" s="483"/>
      <c r="D211" s="469"/>
      <c r="E211" s="486"/>
      <c r="F211" s="559"/>
      <c r="G211" s="488"/>
    </row>
    <row r="212" spans="1:7" ht="40.9" customHeight="1">
      <c r="A212" s="615">
        <f>A210+1</f>
        <v>45</v>
      </c>
      <c r="B212" s="624">
        <f>B210+1</f>
        <v>5</v>
      </c>
      <c r="C212" s="483" t="s">
        <v>819</v>
      </c>
      <c r="D212" s="469" t="s">
        <v>126</v>
      </c>
      <c r="E212" s="486">
        <v>14</v>
      </c>
      <c r="F212" s="559"/>
      <c r="G212" s="488"/>
    </row>
    <row r="213" spans="1:7">
      <c r="A213" s="615"/>
      <c r="B213" s="469"/>
      <c r="C213" s="561"/>
      <c r="D213" s="469"/>
      <c r="E213" s="481"/>
      <c r="F213" s="559"/>
      <c r="G213" s="488"/>
    </row>
    <row r="214" spans="1:7" ht="62.5">
      <c r="A214" s="615">
        <f>A212+1</f>
        <v>46</v>
      </c>
      <c r="B214" s="624">
        <f>B212+1</f>
        <v>6</v>
      </c>
      <c r="C214" s="483" t="s">
        <v>725</v>
      </c>
      <c r="D214" s="469" t="s">
        <v>348</v>
      </c>
      <c r="E214" s="481">
        <v>9</v>
      </c>
      <c r="F214" s="559"/>
      <c r="G214" s="488"/>
    </row>
    <row r="215" spans="1:7">
      <c r="A215" s="615"/>
      <c r="B215" s="469"/>
      <c r="C215" s="561"/>
      <c r="D215" s="469"/>
      <c r="E215" s="481"/>
      <c r="F215" s="559"/>
      <c r="G215" s="488"/>
    </row>
    <row r="216" spans="1:7" ht="25">
      <c r="A216" s="615">
        <f>A214+1</f>
        <v>47</v>
      </c>
      <c r="B216" s="624">
        <f>B214+1</f>
        <v>7</v>
      </c>
      <c r="C216" s="483" t="s">
        <v>726</v>
      </c>
      <c r="D216" s="469" t="s">
        <v>348</v>
      </c>
      <c r="E216" s="481">
        <v>3</v>
      </c>
      <c r="F216" s="559"/>
      <c r="G216" s="488"/>
    </row>
    <row r="217" spans="1:7">
      <c r="A217" s="615"/>
      <c r="B217" s="485"/>
      <c r="C217" s="483"/>
      <c r="D217" s="469"/>
      <c r="E217" s="481"/>
      <c r="F217" s="559"/>
      <c r="G217" s="488"/>
    </row>
    <row r="218" spans="1:7" ht="25">
      <c r="A218" s="615">
        <f>A216+1</f>
        <v>48</v>
      </c>
      <c r="B218" s="624">
        <f>B216+1</f>
        <v>8</v>
      </c>
      <c r="C218" s="562" t="s">
        <v>727</v>
      </c>
      <c r="D218" s="481" t="s">
        <v>126</v>
      </c>
      <c r="E218" s="486">
        <v>2</v>
      </c>
      <c r="F218" s="559"/>
      <c r="G218" s="488"/>
    </row>
    <row r="219" spans="1:7">
      <c r="A219" s="615"/>
      <c r="B219" s="485"/>
      <c r="C219" s="483"/>
      <c r="D219" s="469"/>
      <c r="E219" s="486"/>
      <c r="F219" s="559"/>
      <c r="G219" s="488"/>
    </row>
    <row r="220" spans="1:7" ht="25">
      <c r="A220" s="615">
        <f>A218+1</f>
        <v>49</v>
      </c>
      <c r="B220" s="624">
        <f>B218+1</f>
        <v>9</v>
      </c>
      <c r="C220" s="483" t="s">
        <v>728</v>
      </c>
      <c r="E220" s="466"/>
      <c r="F220" s="466"/>
      <c r="G220" s="488"/>
    </row>
    <row r="221" spans="1:7">
      <c r="A221" s="615"/>
      <c r="B221" s="469" t="s">
        <v>77</v>
      </c>
      <c r="C221" s="561" t="s">
        <v>729</v>
      </c>
      <c r="D221" s="469" t="s">
        <v>126</v>
      </c>
      <c r="E221" s="486">
        <v>2</v>
      </c>
      <c r="F221" s="530"/>
      <c r="G221" s="488"/>
    </row>
    <row r="222" spans="1:7">
      <c r="A222" s="615"/>
      <c r="B222" s="485"/>
      <c r="C222" s="483"/>
      <c r="D222" s="469"/>
      <c r="E222" s="486"/>
      <c r="F222" s="559"/>
      <c r="G222" s="488"/>
    </row>
    <row r="223" spans="1:7">
      <c r="A223" s="615"/>
      <c r="B223" s="485"/>
      <c r="C223" s="483"/>
      <c r="D223" s="469"/>
      <c r="E223" s="486"/>
      <c r="F223" s="559"/>
      <c r="G223" s="488"/>
    </row>
    <row r="224" spans="1:7">
      <c r="A224" s="615"/>
      <c r="B224" s="485"/>
      <c r="C224" s="483"/>
      <c r="D224" s="469"/>
      <c r="E224" s="486"/>
      <c r="F224" s="559"/>
      <c r="G224" s="488"/>
    </row>
    <row r="225" spans="1:7">
      <c r="A225" s="615"/>
      <c r="B225" s="485"/>
      <c r="C225" s="483"/>
      <c r="D225" s="469"/>
      <c r="E225" s="486"/>
      <c r="F225" s="559"/>
      <c r="G225" s="488"/>
    </row>
    <row r="226" spans="1:7">
      <c r="A226" s="615"/>
      <c r="B226" s="485"/>
      <c r="C226" s="483"/>
      <c r="D226" s="469"/>
      <c r="E226" s="486"/>
      <c r="F226" s="559"/>
      <c r="G226" s="488"/>
    </row>
    <row r="227" spans="1:7">
      <c r="A227" s="615"/>
      <c r="B227" s="485"/>
      <c r="C227" s="483"/>
      <c r="D227" s="469"/>
      <c r="E227" s="486"/>
      <c r="F227" s="559"/>
      <c r="G227" s="488"/>
    </row>
    <row r="228" spans="1:7">
      <c r="A228" s="615"/>
      <c r="B228" s="485"/>
      <c r="C228" s="483"/>
      <c r="D228" s="469"/>
      <c r="E228" s="486"/>
      <c r="F228" s="559"/>
      <c r="G228" s="488"/>
    </row>
    <row r="229" spans="1:7">
      <c r="A229" s="615"/>
      <c r="B229" s="485"/>
      <c r="C229" s="483"/>
      <c r="D229" s="469"/>
      <c r="E229" s="486"/>
      <c r="F229" s="559"/>
      <c r="G229" s="488"/>
    </row>
    <row r="230" spans="1:7">
      <c r="A230" s="615"/>
      <c r="B230" s="485"/>
      <c r="C230" s="483"/>
      <c r="D230" s="469"/>
      <c r="E230" s="486"/>
      <c r="F230" s="559"/>
      <c r="G230" s="488"/>
    </row>
    <row r="231" spans="1:7">
      <c r="A231" s="615"/>
      <c r="B231" s="485"/>
      <c r="C231" s="483"/>
      <c r="D231" s="469"/>
      <c r="E231" s="486"/>
      <c r="F231" s="559"/>
      <c r="G231" s="488"/>
    </row>
    <row r="232" spans="1:7" ht="13">
      <c r="A232" s="615"/>
      <c r="C232" s="503" t="s">
        <v>641</v>
      </c>
      <c r="D232" s="469"/>
      <c r="E232" s="481"/>
      <c r="F232" s="559"/>
      <c r="G232" s="488"/>
    </row>
    <row r="233" spans="1:7" ht="13">
      <c r="A233" s="615"/>
      <c r="B233" s="556"/>
      <c r="C233" s="556" t="s">
        <v>730</v>
      </c>
      <c r="D233" s="469"/>
      <c r="E233" s="468"/>
      <c r="F233" s="559"/>
      <c r="G233" s="488"/>
    </row>
    <row r="234" spans="1:7" ht="9" customHeight="1">
      <c r="A234" s="615"/>
      <c r="D234" s="469"/>
      <c r="E234" s="481"/>
      <c r="F234" s="559"/>
      <c r="G234" s="488"/>
    </row>
    <row r="235" spans="1:7" ht="112.5">
      <c r="A235" s="615">
        <f>A220+1</f>
        <v>50</v>
      </c>
      <c r="B235" s="624">
        <f>B220+1</f>
        <v>10</v>
      </c>
      <c r="C235" s="483" t="s">
        <v>731</v>
      </c>
      <c r="D235" s="469"/>
      <c r="E235" s="486"/>
      <c r="F235" s="559"/>
      <c r="G235" s="488"/>
    </row>
    <row r="236" spans="1:7" ht="9" customHeight="1">
      <c r="A236" s="615"/>
      <c r="B236" s="499"/>
      <c r="C236" s="481"/>
      <c r="D236" s="481"/>
      <c r="E236" s="563"/>
      <c r="F236" s="563"/>
      <c r="G236" s="488"/>
    </row>
    <row r="237" spans="1:7">
      <c r="A237" s="615"/>
      <c r="B237" s="485" t="s">
        <v>77</v>
      </c>
      <c r="C237" s="564" t="s">
        <v>732</v>
      </c>
      <c r="D237" s="469" t="s">
        <v>27</v>
      </c>
      <c r="E237" s="486">
        <v>30</v>
      </c>
      <c r="F237" s="559"/>
      <c r="G237" s="488"/>
    </row>
    <row r="238" spans="1:7" ht="9" customHeight="1">
      <c r="A238" s="615"/>
      <c r="D238" s="469"/>
      <c r="E238" s="481"/>
      <c r="F238" s="559"/>
      <c r="G238" s="488"/>
    </row>
    <row r="239" spans="1:7">
      <c r="A239" s="615"/>
      <c r="B239" s="485" t="s">
        <v>78</v>
      </c>
      <c r="C239" s="564" t="s">
        <v>733</v>
      </c>
      <c r="D239" s="469" t="s">
        <v>27</v>
      </c>
      <c r="E239" s="486">
        <v>100</v>
      </c>
      <c r="F239" s="559"/>
      <c r="G239" s="488"/>
    </row>
    <row r="240" spans="1:7" ht="9" customHeight="1">
      <c r="A240" s="615"/>
      <c r="D240" s="469"/>
      <c r="E240" s="481"/>
      <c r="F240" s="559"/>
      <c r="G240" s="488"/>
    </row>
    <row r="241" spans="1:7" ht="62.5">
      <c r="A241" s="615">
        <f>A235+1</f>
        <v>51</v>
      </c>
      <c r="B241" s="624">
        <f>B235+1</f>
        <v>11</v>
      </c>
      <c r="C241" s="565" t="s">
        <v>734</v>
      </c>
      <c r="D241" s="469"/>
      <c r="E241" s="486"/>
      <c r="F241" s="559"/>
      <c r="G241" s="488"/>
    </row>
    <row r="242" spans="1:7" ht="9" customHeight="1">
      <c r="A242" s="615"/>
      <c r="B242" s="485"/>
      <c r="C242" s="564"/>
      <c r="D242" s="469"/>
      <c r="E242" s="486"/>
      <c r="F242" s="559"/>
      <c r="G242" s="488"/>
    </row>
    <row r="243" spans="1:7">
      <c r="A243" s="615"/>
      <c r="B243" s="485" t="s">
        <v>77</v>
      </c>
      <c r="C243" s="506" t="s">
        <v>644</v>
      </c>
      <c r="D243" s="469" t="s">
        <v>27</v>
      </c>
      <c r="E243" s="486">
        <v>10</v>
      </c>
      <c r="F243" s="559"/>
      <c r="G243" s="488"/>
    </row>
    <row r="244" spans="1:7" ht="9" customHeight="1">
      <c r="A244" s="615"/>
      <c r="B244" s="485"/>
      <c r="C244" s="506"/>
      <c r="D244" s="469"/>
      <c r="E244" s="486"/>
      <c r="F244" s="559"/>
      <c r="G244" s="488"/>
    </row>
    <row r="245" spans="1:7">
      <c r="A245" s="615"/>
      <c r="B245" s="485" t="s">
        <v>78</v>
      </c>
      <c r="C245" s="506" t="s">
        <v>646</v>
      </c>
      <c r="D245" s="469" t="s">
        <v>27</v>
      </c>
      <c r="E245" s="486">
        <v>50</v>
      </c>
      <c r="F245" s="559"/>
      <c r="G245" s="488"/>
    </row>
    <row r="246" spans="1:7" ht="9" customHeight="1">
      <c r="A246" s="615"/>
      <c r="B246" s="485"/>
      <c r="C246" s="506"/>
      <c r="D246" s="469"/>
      <c r="E246" s="486"/>
      <c r="F246" s="559"/>
      <c r="G246" s="488"/>
    </row>
    <row r="247" spans="1:7">
      <c r="A247" s="615"/>
      <c r="B247" s="485" t="s">
        <v>79</v>
      </c>
      <c r="C247" s="506" t="s">
        <v>648</v>
      </c>
      <c r="D247" s="469" t="s">
        <v>27</v>
      </c>
      <c r="E247" s="486">
        <v>60</v>
      </c>
      <c r="F247" s="559"/>
      <c r="G247" s="488"/>
    </row>
    <row r="248" spans="1:7" ht="9" customHeight="1">
      <c r="A248" s="615"/>
      <c r="B248" s="485"/>
      <c r="C248" s="506"/>
      <c r="D248" s="469"/>
      <c r="E248" s="486"/>
      <c r="F248" s="559"/>
      <c r="G248" s="488"/>
    </row>
    <row r="249" spans="1:7">
      <c r="A249" s="615"/>
      <c r="B249" s="485" t="s">
        <v>80</v>
      </c>
      <c r="C249" s="506" t="s">
        <v>650</v>
      </c>
      <c r="D249" s="469" t="s">
        <v>27</v>
      </c>
      <c r="E249" s="486">
        <v>200</v>
      </c>
      <c r="F249" s="559"/>
      <c r="G249" s="488"/>
    </row>
    <row r="250" spans="1:7" ht="9" customHeight="1">
      <c r="A250" s="615"/>
      <c r="B250" s="485"/>
      <c r="C250" s="506"/>
      <c r="D250" s="469"/>
      <c r="E250" s="486"/>
      <c r="F250" s="559"/>
      <c r="G250" s="488"/>
    </row>
    <row r="251" spans="1:7">
      <c r="A251" s="615"/>
      <c r="B251" s="485" t="s">
        <v>81</v>
      </c>
      <c r="C251" s="506" t="s">
        <v>652</v>
      </c>
      <c r="D251" s="469" t="s">
        <v>27</v>
      </c>
      <c r="E251" s="486">
        <v>10</v>
      </c>
      <c r="F251" s="559"/>
      <c r="G251" s="488"/>
    </row>
    <row r="252" spans="1:7" ht="9" customHeight="1">
      <c r="A252" s="615"/>
      <c r="B252" s="485"/>
      <c r="C252" s="506"/>
      <c r="D252" s="469"/>
      <c r="E252" s="486"/>
      <c r="F252" s="559"/>
      <c r="G252" s="488"/>
    </row>
    <row r="253" spans="1:7" ht="37.5">
      <c r="A253" s="615">
        <f>A241+1</f>
        <v>52</v>
      </c>
      <c r="B253" s="624">
        <f>B241+1</f>
        <v>12</v>
      </c>
      <c r="C253" s="483" t="s">
        <v>735</v>
      </c>
      <c r="E253" s="486"/>
      <c r="F253" s="559"/>
      <c r="G253" s="488"/>
    </row>
    <row r="254" spans="1:7" ht="9" customHeight="1">
      <c r="A254" s="615"/>
      <c r="B254" s="469"/>
      <c r="C254" s="470"/>
      <c r="D254" s="469"/>
      <c r="E254" s="486"/>
      <c r="F254" s="559"/>
      <c r="G254" s="488"/>
    </row>
    <row r="255" spans="1:7">
      <c r="A255" s="615"/>
      <c r="B255" s="485" t="s">
        <v>77</v>
      </c>
      <c r="C255" s="466" t="s">
        <v>736</v>
      </c>
      <c r="D255" s="469" t="s">
        <v>126</v>
      </c>
      <c r="E255" s="486">
        <v>6</v>
      </c>
      <c r="F255" s="559"/>
      <c r="G255" s="488"/>
    </row>
    <row r="256" spans="1:7" ht="9" customHeight="1">
      <c r="A256" s="615"/>
      <c r="B256" s="485"/>
      <c r="D256" s="469"/>
      <c r="E256" s="486"/>
      <c r="F256" s="559"/>
      <c r="G256" s="488"/>
    </row>
    <row r="257" spans="1:10" ht="13">
      <c r="A257" s="615"/>
      <c r="C257" s="503" t="s">
        <v>677</v>
      </c>
      <c r="D257" s="469"/>
      <c r="E257" s="481"/>
      <c r="F257" s="559"/>
      <c r="G257" s="488"/>
    </row>
    <row r="258" spans="1:10" ht="13">
      <c r="A258" s="615"/>
      <c r="C258" s="556" t="s">
        <v>720</v>
      </c>
      <c r="D258" s="469"/>
      <c r="E258" s="481"/>
      <c r="F258" s="559"/>
      <c r="G258" s="488"/>
    </row>
    <row r="259" spans="1:10" ht="9" customHeight="1">
      <c r="A259" s="615"/>
      <c r="D259" s="469"/>
      <c r="E259" s="481"/>
      <c r="F259" s="559"/>
      <c r="G259" s="488"/>
    </row>
    <row r="260" spans="1:10" ht="112.5">
      <c r="A260" s="615">
        <f>A253+1</f>
        <v>53</v>
      </c>
      <c r="B260" s="624">
        <f>B253+1</f>
        <v>13</v>
      </c>
      <c r="C260" s="483" t="s">
        <v>737</v>
      </c>
      <c r="D260" s="469"/>
      <c r="E260" s="481"/>
      <c r="F260" s="559"/>
      <c r="G260" s="488"/>
      <c r="I260" s="498"/>
      <c r="J260" s="498"/>
    </row>
    <row r="261" spans="1:10" ht="9" customHeight="1">
      <c r="A261" s="615"/>
      <c r="D261" s="469"/>
      <c r="E261" s="481"/>
      <c r="F261" s="559"/>
      <c r="G261" s="488"/>
      <c r="H261" s="469"/>
      <c r="I261" s="498"/>
      <c r="J261" s="498"/>
    </row>
    <row r="262" spans="1:10">
      <c r="A262" s="615"/>
      <c r="B262" s="485" t="s">
        <v>77</v>
      </c>
      <c r="C262" s="466" t="s">
        <v>738</v>
      </c>
      <c r="D262" s="469" t="s">
        <v>27</v>
      </c>
      <c r="E262" s="486">
        <v>130</v>
      </c>
      <c r="F262" s="559"/>
      <c r="G262" s="488"/>
      <c r="H262" s="469"/>
      <c r="I262" s="498"/>
      <c r="J262" s="498"/>
    </row>
    <row r="263" spans="1:10" ht="9" customHeight="1">
      <c r="A263" s="615"/>
      <c r="D263" s="469"/>
      <c r="E263" s="486"/>
      <c r="F263" s="559"/>
      <c r="G263" s="488"/>
      <c r="H263" s="469"/>
      <c r="I263" s="498"/>
      <c r="J263" s="498"/>
    </row>
    <row r="264" spans="1:10">
      <c r="A264" s="615"/>
      <c r="B264" s="485" t="s">
        <v>78</v>
      </c>
      <c r="C264" s="466" t="s">
        <v>739</v>
      </c>
      <c r="D264" s="469" t="s">
        <v>27</v>
      </c>
      <c r="E264" s="486">
        <v>210</v>
      </c>
      <c r="F264" s="559"/>
      <c r="G264" s="488"/>
      <c r="H264" s="469"/>
      <c r="I264" s="498"/>
      <c r="J264" s="498"/>
    </row>
    <row r="265" spans="1:10" ht="9" customHeight="1">
      <c r="A265" s="615"/>
      <c r="D265" s="469"/>
      <c r="E265" s="486"/>
      <c r="F265" s="559"/>
      <c r="G265" s="488"/>
      <c r="H265" s="469"/>
      <c r="I265" s="498"/>
      <c r="J265" s="498"/>
    </row>
    <row r="266" spans="1:10">
      <c r="A266" s="615"/>
      <c r="B266" s="485" t="s">
        <v>79</v>
      </c>
      <c r="C266" s="483" t="s">
        <v>740</v>
      </c>
      <c r="D266" s="469" t="s">
        <v>27</v>
      </c>
      <c r="E266" s="486">
        <v>230</v>
      </c>
      <c r="F266" s="559"/>
      <c r="G266" s="488"/>
      <c r="H266" s="469"/>
      <c r="I266" s="498"/>
      <c r="J266" s="498"/>
    </row>
    <row r="267" spans="1:10" ht="9" customHeight="1">
      <c r="A267" s="615"/>
      <c r="C267" s="469"/>
      <c r="D267" s="469"/>
      <c r="E267" s="486"/>
      <c r="F267" s="559"/>
      <c r="G267" s="488"/>
      <c r="H267" s="469"/>
      <c r="I267" s="498"/>
      <c r="J267" s="498"/>
    </row>
    <row r="268" spans="1:10">
      <c r="A268" s="615"/>
      <c r="B268" s="485" t="s">
        <v>80</v>
      </c>
      <c r="C268" s="483" t="s">
        <v>741</v>
      </c>
      <c r="D268" s="469" t="s">
        <v>27</v>
      </c>
      <c r="E268" s="486">
        <v>500</v>
      </c>
      <c r="F268" s="559"/>
      <c r="G268" s="488"/>
      <c r="H268" s="469"/>
      <c r="I268" s="498"/>
      <c r="J268" s="498"/>
    </row>
    <row r="269" spans="1:10" ht="9" customHeight="1">
      <c r="A269" s="615"/>
      <c r="B269" s="485"/>
      <c r="C269" s="483"/>
      <c r="D269" s="469"/>
      <c r="E269" s="486"/>
      <c r="F269" s="559"/>
      <c r="G269" s="488"/>
      <c r="H269" s="469"/>
      <c r="I269" s="498"/>
      <c r="J269" s="498"/>
    </row>
    <row r="270" spans="1:10">
      <c r="A270" s="615"/>
      <c r="B270" s="485" t="s">
        <v>81</v>
      </c>
      <c r="C270" s="483" t="s">
        <v>742</v>
      </c>
      <c r="D270" s="469" t="s">
        <v>27</v>
      </c>
      <c r="E270" s="486">
        <v>30</v>
      </c>
      <c r="F270" s="559"/>
      <c r="G270" s="488"/>
      <c r="H270" s="469"/>
      <c r="I270" s="498"/>
      <c r="J270" s="498"/>
    </row>
    <row r="271" spans="1:10">
      <c r="A271" s="615"/>
      <c r="D271" s="469"/>
      <c r="E271" s="486"/>
      <c r="F271" s="559"/>
      <c r="G271" s="488"/>
      <c r="H271" s="469"/>
      <c r="I271" s="498"/>
      <c r="J271" s="498"/>
    </row>
    <row r="272" spans="1:10" ht="50">
      <c r="A272" s="615">
        <f>A260+1</f>
        <v>54</v>
      </c>
      <c r="B272" s="624">
        <f>B260+1</f>
        <v>14</v>
      </c>
      <c r="C272" s="566" t="s">
        <v>743</v>
      </c>
      <c r="D272" s="567" t="s">
        <v>126</v>
      </c>
      <c r="E272" s="568">
        <v>14</v>
      </c>
      <c r="F272" s="559"/>
      <c r="G272" s="488"/>
    </row>
    <row r="273" spans="1:7">
      <c r="A273" s="615"/>
      <c r="B273" s="485"/>
      <c r="C273" s="566"/>
      <c r="D273" s="567"/>
      <c r="E273" s="568"/>
      <c r="F273" s="559"/>
      <c r="G273" s="488"/>
    </row>
    <row r="274" spans="1:7" ht="62.5">
      <c r="A274" s="615">
        <f>A272+1</f>
        <v>55</v>
      </c>
      <c r="B274" s="624">
        <f>B272+1</f>
        <v>15</v>
      </c>
      <c r="C274" s="483" t="s">
        <v>744</v>
      </c>
      <c r="D274" s="469"/>
      <c r="E274" s="486"/>
      <c r="F274" s="569"/>
      <c r="G274" s="488"/>
    </row>
    <row r="275" spans="1:7">
      <c r="A275" s="615"/>
      <c r="B275" s="485"/>
      <c r="C275" s="469"/>
      <c r="D275" s="469"/>
      <c r="E275" s="486"/>
      <c r="F275" s="569"/>
      <c r="G275" s="488"/>
    </row>
    <row r="276" spans="1:7">
      <c r="A276" s="615"/>
      <c r="B276" s="485" t="s">
        <v>77</v>
      </c>
      <c r="C276" s="483" t="s">
        <v>740</v>
      </c>
      <c r="D276" s="469" t="s">
        <v>126</v>
      </c>
      <c r="E276" s="486">
        <v>1</v>
      </c>
      <c r="F276" s="559"/>
      <c r="G276" s="488"/>
    </row>
    <row r="277" spans="1:7">
      <c r="A277" s="615"/>
      <c r="B277" s="485"/>
      <c r="C277" s="469"/>
      <c r="D277" s="469"/>
      <c r="E277" s="486"/>
      <c r="F277" s="559"/>
      <c r="G277" s="488"/>
    </row>
    <row r="278" spans="1:7">
      <c r="A278" s="615"/>
      <c r="B278" s="485" t="s">
        <v>78</v>
      </c>
      <c r="C278" s="483" t="s">
        <v>741</v>
      </c>
      <c r="D278" s="469" t="s">
        <v>126</v>
      </c>
      <c r="E278" s="486">
        <v>6</v>
      </c>
      <c r="F278" s="559"/>
      <c r="G278" s="488"/>
    </row>
    <row r="279" spans="1:7">
      <c r="A279" s="615"/>
      <c r="B279" s="485"/>
      <c r="C279" s="483"/>
      <c r="D279" s="469"/>
      <c r="E279" s="486"/>
      <c r="F279" s="559"/>
      <c r="G279" s="488"/>
    </row>
    <row r="280" spans="1:7">
      <c r="A280" s="615">
        <f>A274+1</f>
        <v>56</v>
      </c>
      <c r="B280" s="624">
        <f>B274+1</f>
        <v>16</v>
      </c>
      <c r="C280" s="483" t="s">
        <v>745</v>
      </c>
      <c r="D280" s="469"/>
      <c r="E280" s="486"/>
      <c r="F280" s="559"/>
      <c r="G280" s="488"/>
    </row>
    <row r="281" spans="1:7">
      <c r="A281" s="615"/>
      <c r="D281" s="469"/>
      <c r="E281" s="486"/>
      <c r="F281" s="559"/>
      <c r="G281" s="488"/>
    </row>
    <row r="282" spans="1:7">
      <c r="A282" s="615"/>
      <c r="B282" s="485" t="s">
        <v>77</v>
      </c>
      <c r="C282" s="483" t="s">
        <v>740</v>
      </c>
      <c r="D282" s="469" t="s">
        <v>126</v>
      </c>
      <c r="E282" s="486">
        <v>5</v>
      </c>
      <c r="F282" s="559"/>
      <c r="G282" s="488"/>
    </row>
    <row r="283" spans="1:7">
      <c r="A283" s="615"/>
      <c r="B283" s="485"/>
      <c r="C283" s="483"/>
      <c r="D283" s="469"/>
      <c r="E283" s="486"/>
      <c r="F283" s="559"/>
      <c r="G283" s="488"/>
    </row>
    <row r="284" spans="1:7">
      <c r="A284" s="615"/>
      <c r="B284" s="485" t="s">
        <v>78</v>
      </c>
      <c r="C284" s="483" t="s">
        <v>741</v>
      </c>
      <c r="D284" s="469" t="s">
        <v>126</v>
      </c>
      <c r="E284" s="486">
        <v>4</v>
      </c>
      <c r="F284" s="559"/>
      <c r="G284" s="488"/>
    </row>
    <row r="285" spans="1:7">
      <c r="A285" s="615"/>
      <c r="B285" s="485"/>
      <c r="C285" s="483"/>
      <c r="D285" s="469"/>
      <c r="E285" s="486"/>
      <c r="F285" s="559"/>
      <c r="G285" s="488"/>
    </row>
    <row r="286" spans="1:7" ht="13">
      <c r="A286" s="615"/>
      <c r="B286" s="485"/>
      <c r="C286" s="503" t="s">
        <v>746</v>
      </c>
      <c r="D286" s="469"/>
      <c r="E286" s="481"/>
      <c r="F286" s="559"/>
      <c r="G286" s="488"/>
    </row>
    <row r="287" spans="1:7" ht="13">
      <c r="A287" s="615"/>
      <c r="B287" s="485"/>
      <c r="C287" s="556" t="s">
        <v>720</v>
      </c>
      <c r="D287" s="469"/>
      <c r="E287" s="481"/>
      <c r="F287" s="559"/>
      <c r="G287" s="488"/>
    </row>
    <row r="288" spans="1:7">
      <c r="A288" s="615"/>
      <c r="B288" s="485"/>
      <c r="C288" s="483"/>
      <c r="D288" s="469"/>
      <c r="E288" s="481"/>
      <c r="F288" s="559"/>
      <c r="G288" s="488"/>
    </row>
    <row r="289" spans="1:10" ht="87.5">
      <c r="A289" s="615">
        <f>A280+1</f>
        <v>57</v>
      </c>
      <c r="B289" s="624">
        <f>B280+1</f>
        <v>17</v>
      </c>
      <c r="C289" s="483" t="s">
        <v>747</v>
      </c>
      <c r="D289" s="469"/>
      <c r="E289" s="481"/>
      <c r="F289" s="559"/>
      <c r="G289" s="488"/>
    </row>
    <row r="290" spans="1:10">
      <c r="A290" s="615"/>
      <c r="B290" s="485"/>
      <c r="C290" s="483"/>
      <c r="D290" s="469"/>
      <c r="E290" s="481"/>
      <c r="F290" s="559"/>
      <c r="G290" s="488"/>
    </row>
    <row r="291" spans="1:10">
      <c r="A291" s="615"/>
      <c r="B291" s="485" t="s">
        <v>77</v>
      </c>
      <c r="C291" s="483" t="s">
        <v>740</v>
      </c>
      <c r="D291" s="469" t="s">
        <v>27</v>
      </c>
      <c r="E291" s="486">
        <v>10</v>
      </c>
      <c r="F291" s="559"/>
      <c r="G291" s="488"/>
    </row>
    <row r="292" spans="1:10">
      <c r="A292" s="615"/>
      <c r="B292" s="485"/>
      <c r="C292" s="483"/>
      <c r="D292" s="469"/>
      <c r="E292" s="481"/>
      <c r="F292" s="559"/>
      <c r="G292" s="488"/>
    </row>
    <row r="293" spans="1:10">
      <c r="A293" s="615"/>
      <c r="B293" s="485" t="s">
        <v>78</v>
      </c>
      <c r="C293" s="483" t="s">
        <v>741</v>
      </c>
      <c r="D293" s="469" t="s">
        <v>27</v>
      </c>
      <c r="E293" s="486">
        <v>150</v>
      </c>
      <c r="F293" s="559"/>
      <c r="G293" s="488"/>
    </row>
    <row r="294" spans="1:10">
      <c r="A294" s="615"/>
      <c r="B294" s="485"/>
      <c r="C294" s="483"/>
      <c r="D294" s="469"/>
      <c r="E294" s="486"/>
      <c r="F294" s="559"/>
      <c r="G294" s="488"/>
    </row>
    <row r="295" spans="1:10">
      <c r="A295" s="615"/>
      <c r="B295" s="485" t="s">
        <v>79</v>
      </c>
      <c r="C295" s="483" t="s">
        <v>742</v>
      </c>
      <c r="D295" s="469" t="s">
        <v>27</v>
      </c>
      <c r="E295" s="486">
        <v>200</v>
      </c>
      <c r="F295" s="559"/>
      <c r="G295" s="488"/>
    </row>
    <row r="296" spans="1:10">
      <c r="A296" s="615"/>
      <c r="B296" s="485"/>
      <c r="C296" s="483"/>
      <c r="D296" s="469"/>
      <c r="E296" s="486"/>
      <c r="F296" s="559"/>
      <c r="G296" s="488"/>
    </row>
    <row r="297" spans="1:10" ht="50">
      <c r="A297" s="615">
        <f>A289+1</f>
        <v>58</v>
      </c>
      <c r="B297" s="624">
        <f>B289+1</f>
        <v>18</v>
      </c>
      <c r="C297" s="521" t="s">
        <v>748</v>
      </c>
      <c r="D297" s="469"/>
      <c r="E297" s="486"/>
      <c r="F297" s="559"/>
      <c r="G297" s="488"/>
      <c r="J297" s="570"/>
    </row>
    <row r="298" spans="1:10">
      <c r="A298" s="615"/>
      <c r="B298" s="485"/>
      <c r="C298" s="483"/>
      <c r="D298" s="469"/>
      <c r="E298" s="486"/>
      <c r="F298" s="559"/>
      <c r="G298" s="488"/>
    </row>
    <row r="299" spans="1:10">
      <c r="A299" s="615"/>
      <c r="B299" s="485" t="s">
        <v>77</v>
      </c>
      <c r="C299" s="483" t="s">
        <v>740</v>
      </c>
      <c r="D299" s="469" t="s">
        <v>126</v>
      </c>
      <c r="E299" s="486">
        <v>1</v>
      </c>
      <c r="F299" s="559"/>
      <c r="G299" s="488"/>
    </row>
    <row r="300" spans="1:10">
      <c r="A300" s="615"/>
      <c r="B300" s="485"/>
      <c r="C300" s="483"/>
      <c r="D300" s="469"/>
      <c r="E300" s="486"/>
      <c r="F300" s="559"/>
      <c r="G300" s="488"/>
    </row>
    <row r="301" spans="1:10">
      <c r="A301" s="615"/>
      <c r="B301" s="485" t="s">
        <v>78</v>
      </c>
      <c r="C301" s="483" t="s">
        <v>741</v>
      </c>
      <c r="D301" s="469" t="s">
        <v>126</v>
      </c>
      <c r="E301" s="486">
        <v>2</v>
      </c>
      <c r="F301" s="559"/>
      <c r="G301" s="488"/>
    </row>
    <row r="302" spans="1:10">
      <c r="A302" s="615"/>
      <c r="B302" s="485"/>
      <c r="C302" s="483"/>
      <c r="D302" s="469"/>
      <c r="E302" s="486"/>
      <c r="F302" s="559"/>
      <c r="G302" s="488"/>
    </row>
    <row r="303" spans="1:10">
      <c r="A303" s="615"/>
      <c r="B303" s="485" t="s">
        <v>79</v>
      </c>
      <c r="C303" s="483" t="s">
        <v>742</v>
      </c>
      <c r="D303" s="469" t="s">
        <v>126</v>
      </c>
      <c r="E303" s="486">
        <v>4</v>
      </c>
      <c r="F303" s="559"/>
      <c r="G303" s="488"/>
    </row>
    <row r="304" spans="1:10">
      <c r="A304" s="615"/>
      <c r="B304" s="485"/>
      <c r="C304" s="483"/>
      <c r="D304" s="469"/>
      <c r="E304" s="486"/>
      <c r="F304" s="559"/>
      <c r="G304" s="488"/>
    </row>
    <row r="305" spans="1:7">
      <c r="A305" s="615"/>
      <c r="B305" s="485"/>
      <c r="C305" s="483"/>
      <c r="D305" s="469"/>
      <c r="E305" s="486"/>
      <c r="F305" s="559"/>
      <c r="G305" s="488"/>
    </row>
    <row r="306" spans="1:7">
      <c r="A306" s="615"/>
      <c r="B306" s="485"/>
      <c r="C306" s="483"/>
      <c r="D306" s="469"/>
      <c r="E306" s="486"/>
      <c r="F306" s="559"/>
      <c r="G306" s="488"/>
    </row>
    <row r="307" spans="1:7">
      <c r="A307" s="615"/>
      <c r="B307" s="485"/>
      <c r="C307" s="483"/>
      <c r="D307" s="469"/>
      <c r="E307" s="486"/>
      <c r="F307" s="559"/>
      <c r="G307" s="488"/>
    </row>
    <row r="308" spans="1:7">
      <c r="A308" s="615"/>
      <c r="B308" s="485"/>
      <c r="C308" s="483"/>
      <c r="D308" s="469"/>
      <c r="E308" s="486"/>
      <c r="F308" s="559"/>
      <c r="G308" s="488"/>
    </row>
    <row r="309" spans="1:7" ht="13">
      <c r="A309" s="471" t="s">
        <v>749</v>
      </c>
      <c r="B309" s="503"/>
      <c r="C309" s="503" t="s">
        <v>750</v>
      </c>
      <c r="D309" s="469"/>
      <c r="E309" s="486"/>
      <c r="F309" s="559"/>
      <c r="G309" s="488"/>
    </row>
    <row r="310" spans="1:7" ht="13">
      <c r="A310" s="615"/>
      <c r="B310" s="485"/>
      <c r="C310" s="556" t="s">
        <v>751</v>
      </c>
      <c r="D310" s="469"/>
      <c r="E310" s="486"/>
      <c r="F310" s="559"/>
      <c r="G310" s="488"/>
    </row>
    <row r="311" spans="1:7">
      <c r="A311" s="615"/>
      <c r="B311" s="485"/>
      <c r="D311" s="469"/>
      <c r="E311" s="486"/>
      <c r="F311" s="559"/>
      <c r="G311" s="488"/>
    </row>
    <row r="312" spans="1:7" ht="100">
      <c r="A312" s="615">
        <f>A297+1</f>
        <v>59</v>
      </c>
      <c r="B312" s="624">
        <f>B297+1</f>
        <v>19</v>
      </c>
      <c r="C312" s="483" t="s">
        <v>752</v>
      </c>
      <c r="D312" s="469"/>
      <c r="E312" s="469"/>
      <c r="G312" s="488"/>
    </row>
    <row r="313" spans="1:7">
      <c r="A313" s="615"/>
      <c r="B313" s="485"/>
      <c r="C313" s="469"/>
      <c r="D313" s="469"/>
      <c r="E313" s="469"/>
      <c r="G313" s="488"/>
    </row>
    <row r="314" spans="1:7">
      <c r="A314" s="615"/>
      <c r="B314" s="485" t="s">
        <v>77</v>
      </c>
      <c r="C314" s="564" t="s">
        <v>753</v>
      </c>
      <c r="D314" s="469" t="s">
        <v>27</v>
      </c>
      <c r="E314" s="469">
        <v>10</v>
      </c>
      <c r="G314" s="488"/>
    </row>
    <row r="315" spans="1:7">
      <c r="A315" s="615"/>
      <c r="B315" s="485"/>
      <c r="C315" s="469"/>
      <c r="D315" s="469"/>
      <c r="E315" s="469"/>
      <c r="G315" s="488"/>
    </row>
    <row r="316" spans="1:7">
      <c r="A316" s="615"/>
      <c r="B316" s="485" t="s">
        <v>78</v>
      </c>
      <c r="C316" s="564" t="s">
        <v>754</v>
      </c>
      <c r="D316" s="469" t="s">
        <v>27</v>
      </c>
      <c r="E316" s="469">
        <v>20</v>
      </c>
      <c r="F316" s="486"/>
      <c r="G316" s="488"/>
    </row>
    <row r="317" spans="1:7">
      <c r="A317" s="615"/>
      <c r="B317" s="485"/>
      <c r="C317" s="469"/>
      <c r="D317" s="469"/>
      <c r="E317" s="469"/>
      <c r="F317" s="486"/>
      <c r="G317" s="488"/>
    </row>
    <row r="318" spans="1:7">
      <c r="A318" s="615"/>
      <c r="B318" s="485" t="s">
        <v>79</v>
      </c>
      <c r="C318" s="564" t="s">
        <v>755</v>
      </c>
      <c r="D318" s="469" t="s">
        <v>27</v>
      </c>
      <c r="E318" s="469">
        <v>10</v>
      </c>
      <c r="F318" s="486"/>
      <c r="G318" s="488"/>
    </row>
    <row r="319" spans="1:7">
      <c r="A319" s="615"/>
      <c r="B319" s="469"/>
      <c r="C319" s="564"/>
      <c r="D319" s="469"/>
      <c r="E319" s="469"/>
      <c r="F319" s="486"/>
      <c r="G319" s="488"/>
    </row>
    <row r="320" spans="1:7">
      <c r="A320" s="615"/>
      <c r="B320" s="485" t="s">
        <v>80</v>
      </c>
      <c r="C320" s="564" t="s">
        <v>756</v>
      </c>
      <c r="D320" s="469" t="s">
        <v>27</v>
      </c>
      <c r="E320" s="469">
        <v>50</v>
      </c>
      <c r="F320" s="486"/>
      <c r="G320" s="488"/>
    </row>
    <row r="321" spans="1:7">
      <c r="A321" s="615"/>
      <c r="B321" s="485"/>
      <c r="C321" s="483"/>
      <c r="D321" s="469"/>
      <c r="E321" s="486"/>
      <c r="F321" s="559"/>
      <c r="G321" s="488"/>
    </row>
    <row r="322" spans="1:7" ht="50">
      <c r="A322" s="615">
        <f>A312+1</f>
        <v>60</v>
      </c>
      <c r="B322" s="624">
        <f>B312+1</f>
        <v>20</v>
      </c>
      <c r="C322" s="483" t="s">
        <v>757</v>
      </c>
      <c r="D322" s="469" t="s">
        <v>126</v>
      </c>
      <c r="E322" s="486">
        <v>4</v>
      </c>
      <c r="F322" s="559"/>
      <c r="G322" s="488"/>
    </row>
    <row r="323" spans="1:7">
      <c r="A323" s="615"/>
      <c r="B323" s="485"/>
      <c r="C323" s="483"/>
      <c r="D323" s="469"/>
      <c r="E323" s="486"/>
      <c r="F323" s="559"/>
      <c r="G323" s="488"/>
    </row>
    <row r="324" spans="1:7">
      <c r="A324" s="615">
        <f>A322+1</f>
        <v>61</v>
      </c>
      <c r="B324" s="624">
        <f>B322+1</f>
        <v>21</v>
      </c>
      <c r="C324" s="571" t="s">
        <v>758</v>
      </c>
      <c r="D324" s="469"/>
      <c r="E324" s="498"/>
      <c r="F324" s="572"/>
      <c r="G324" s="488"/>
    </row>
    <row r="325" spans="1:7" ht="15.5">
      <c r="A325" s="615"/>
      <c r="B325" s="485"/>
      <c r="C325" s="573"/>
      <c r="D325" s="469"/>
      <c r="E325" s="498"/>
      <c r="F325" s="572"/>
      <c r="G325" s="488"/>
    </row>
    <row r="326" spans="1:7" ht="25">
      <c r="A326" s="615"/>
      <c r="B326" s="485" t="s">
        <v>77</v>
      </c>
      <c r="C326" s="571" t="s">
        <v>759</v>
      </c>
      <c r="D326" s="469" t="s">
        <v>126</v>
      </c>
      <c r="E326" s="498">
        <v>4</v>
      </c>
      <c r="F326" s="486"/>
      <c r="G326" s="488"/>
    </row>
    <row r="327" spans="1:7" ht="15.5">
      <c r="A327" s="615"/>
      <c r="B327" s="485"/>
      <c r="C327" s="573"/>
      <c r="D327" s="469"/>
      <c r="E327" s="498"/>
      <c r="F327" s="572"/>
      <c r="G327" s="488"/>
    </row>
    <row r="328" spans="1:7">
      <c r="A328" s="615"/>
      <c r="B328" s="485" t="s">
        <v>78</v>
      </c>
      <c r="C328" s="571" t="s">
        <v>760</v>
      </c>
      <c r="D328" s="469" t="s">
        <v>126</v>
      </c>
      <c r="E328" s="498">
        <v>4</v>
      </c>
      <c r="F328" s="486"/>
      <c r="G328" s="488"/>
    </row>
    <row r="329" spans="1:7" ht="15.5">
      <c r="A329" s="615"/>
      <c r="B329" s="485"/>
      <c r="C329" s="573"/>
      <c r="D329" s="469"/>
      <c r="E329" s="498"/>
      <c r="F329" s="572"/>
      <c r="G329" s="488"/>
    </row>
    <row r="330" spans="1:7" ht="25">
      <c r="A330" s="615"/>
      <c r="B330" s="485" t="s">
        <v>79</v>
      </c>
      <c r="C330" s="571" t="s">
        <v>761</v>
      </c>
      <c r="D330" s="469" t="s">
        <v>126</v>
      </c>
      <c r="E330" s="498">
        <v>1</v>
      </c>
      <c r="F330" s="486"/>
      <c r="G330" s="488"/>
    </row>
    <row r="331" spans="1:7">
      <c r="A331" s="615"/>
      <c r="B331" s="485"/>
      <c r="C331" s="483"/>
      <c r="D331" s="469"/>
      <c r="E331" s="486"/>
      <c r="F331" s="559"/>
      <c r="G331" s="530"/>
    </row>
    <row r="332" spans="1:7" ht="13">
      <c r="A332" s="626" t="s">
        <v>762</v>
      </c>
      <c r="B332" s="484"/>
      <c r="C332" s="484" t="s">
        <v>683</v>
      </c>
      <c r="D332" s="469"/>
      <c r="E332" s="486"/>
      <c r="F332" s="559"/>
      <c r="G332" s="530"/>
    </row>
    <row r="333" spans="1:7">
      <c r="A333" s="615"/>
      <c r="E333" s="469"/>
      <c r="G333" s="530"/>
    </row>
    <row r="334" spans="1:7" ht="13">
      <c r="A334" s="615"/>
      <c r="C334" s="503" t="s">
        <v>641</v>
      </c>
      <c r="E334" s="469"/>
      <c r="G334" s="530"/>
    </row>
    <row r="335" spans="1:7" ht="13">
      <c r="A335" s="615"/>
      <c r="C335" s="556" t="s">
        <v>763</v>
      </c>
      <c r="E335" s="469"/>
      <c r="G335" s="530"/>
    </row>
    <row r="336" spans="1:7">
      <c r="A336" s="615"/>
      <c r="E336" s="469"/>
      <c r="G336" s="530"/>
    </row>
    <row r="337" spans="1:7" ht="93" customHeight="1">
      <c r="A337" s="615">
        <f>A324+1</f>
        <v>62</v>
      </c>
      <c r="B337" s="624">
        <f>B324+1</f>
        <v>22</v>
      </c>
      <c r="C337" s="574" t="s">
        <v>764</v>
      </c>
      <c r="E337" s="469"/>
      <c r="F337" s="469"/>
      <c r="G337" s="488"/>
    </row>
    <row r="338" spans="1:7">
      <c r="A338" s="615"/>
      <c r="E338" s="469"/>
      <c r="F338" s="469"/>
      <c r="G338" s="488"/>
    </row>
    <row r="339" spans="1:7">
      <c r="A339" s="615"/>
      <c r="B339" s="575" t="s">
        <v>77</v>
      </c>
      <c r="C339" s="574" t="s">
        <v>765</v>
      </c>
      <c r="D339" s="576" t="s">
        <v>27</v>
      </c>
      <c r="E339" s="486">
        <v>350</v>
      </c>
      <c r="F339" s="498"/>
      <c r="G339" s="488"/>
    </row>
    <row r="340" spans="1:7">
      <c r="A340" s="615"/>
      <c r="E340" s="469"/>
      <c r="G340" s="488"/>
    </row>
    <row r="341" spans="1:7" ht="112.5">
      <c r="A341" s="615">
        <f>A337+1</f>
        <v>63</v>
      </c>
      <c r="B341" s="624">
        <f>B337+1</f>
        <v>23</v>
      </c>
      <c r="C341" s="483" t="s">
        <v>766</v>
      </c>
      <c r="D341" s="577"/>
      <c r="E341" s="578"/>
      <c r="F341" s="579"/>
      <c r="G341" s="488"/>
    </row>
    <row r="342" spans="1:7">
      <c r="A342" s="615"/>
      <c r="B342" s="499"/>
      <c r="C342" s="481"/>
      <c r="D342" s="481"/>
      <c r="E342" s="414"/>
      <c r="F342" s="416"/>
      <c r="G342" s="488"/>
    </row>
    <row r="343" spans="1:7">
      <c r="A343" s="615"/>
      <c r="B343" s="580" t="s">
        <v>77</v>
      </c>
      <c r="C343" s="521" t="s">
        <v>767</v>
      </c>
      <c r="D343" s="469" t="s">
        <v>27</v>
      </c>
      <c r="E343" s="481">
        <v>100</v>
      </c>
      <c r="F343" s="528"/>
      <c r="G343" s="488"/>
    </row>
    <row r="344" spans="1:7">
      <c r="A344" s="615"/>
      <c r="B344" s="575"/>
      <c r="E344" s="469"/>
      <c r="G344" s="488"/>
    </row>
    <row r="345" spans="1:7" ht="13">
      <c r="A345" s="615"/>
      <c r="C345" s="503" t="s">
        <v>768</v>
      </c>
      <c r="D345" s="552"/>
      <c r="E345" s="552"/>
      <c r="F345" s="553"/>
      <c r="G345" s="488"/>
    </row>
    <row r="346" spans="1:7" ht="13">
      <c r="A346" s="615"/>
      <c r="C346" s="556" t="s">
        <v>769</v>
      </c>
      <c r="D346" s="552"/>
      <c r="E346" s="552"/>
      <c r="F346" s="553"/>
      <c r="G346" s="488"/>
    </row>
    <row r="347" spans="1:7" ht="13">
      <c r="A347" s="615"/>
      <c r="C347" s="552"/>
      <c r="D347" s="552"/>
      <c r="E347" s="552"/>
      <c r="F347" s="553"/>
      <c r="G347" s="488"/>
    </row>
    <row r="348" spans="1:7" ht="93" customHeight="1">
      <c r="A348" s="615">
        <f>A341+1</f>
        <v>64</v>
      </c>
      <c r="B348" s="624">
        <f>B341+1</f>
        <v>24</v>
      </c>
      <c r="C348" s="521" t="s">
        <v>820</v>
      </c>
      <c r="D348" s="581"/>
      <c r="E348" s="581"/>
      <c r="F348" s="582"/>
      <c r="G348" s="488"/>
    </row>
    <row r="349" spans="1:7" ht="14">
      <c r="A349" s="615"/>
      <c r="B349" s="583"/>
      <c r="C349" s="584"/>
      <c r="D349" s="577"/>
      <c r="E349" s="578"/>
      <c r="F349" s="585"/>
      <c r="G349" s="488"/>
    </row>
    <row r="350" spans="1:7">
      <c r="A350" s="615"/>
      <c r="B350" s="485" t="s">
        <v>77</v>
      </c>
      <c r="C350" s="521" t="s">
        <v>770</v>
      </c>
      <c r="D350" s="581" t="s">
        <v>27</v>
      </c>
      <c r="E350" s="581">
        <v>10</v>
      </c>
      <c r="F350" s="582"/>
      <c r="G350" s="488"/>
    </row>
    <row r="351" spans="1:7">
      <c r="A351" s="615"/>
      <c r="B351" s="485"/>
      <c r="C351" s="521"/>
      <c r="D351" s="581"/>
      <c r="E351" s="581"/>
      <c r="F351" s="582"/>
      <c r="G351" s="488"/>
    </row>
    <row r="352" spans="1:7">
      <c r="A352" s="615"/>
      <c r="B352" s="485" t="s">
        <v>78</v>
      </c>
      <c r="C352" s="521" t="s">
        <v>771</v>
      </c>
      <c r="D352" s="581" t="s">
        <v>27</v>
      </c>
      <c r="E352" s="581">
        <v>400</v>
      </c>
      <c r="F352" s="582"/>
      <c r="G352" s="488"/>
    </row>
    <row r="353" spans="1:7" ht="13">
      <c r="A353" s="615"/>
      <c r="C353" s="552"/>
      <c r="D353" s="552"/>
      <c r="E353" s="552"/>
      <c r="F353" s="553"/>
      <c r="G353" s="488"/>
    </row>
    <row r="354" spans="1:7" ht="13">
      <c r="A354" s="471" t="s">
        <v>772</v>
      </c>
      <c r="B354" s="503"/>
      <c r="C354" s="503" t="s">
        <v>773</v>
      </c>
      <c r="E354" s="469"/>
      <c r="G354" s="488"/>
    </row>
    <row r="355" spans="1:7" ht="13">
      <c r="C355" s="556" t="s">
        <v>774</v>
      </c>
      <c r="E355" s="469"/>
      <c r="G355" s="488"/>
    </row>
    <row r="356" spans="1:7">
      <c r="E356" s="469"/>
      <c r="G356" s="488"/>
    </row>
    <row r="357" spans="1:7" ht="93.65" customHeight="1">
      <c r="A357" s="616">
        <f>A348+1</f>
        <v>65</v>
      </c>
      <c r="B357" s="624">
        <f>B348+1</f>
        <v>25</v>
      </c>
      <c r="C357" s="574" t="s">
        <v>775</v>
      </c>
      <c r="E357" s="469"/>
      <c r="F357" s="469"/>
      <c r="G357" s="488"/>
    </row>
    <row r="358" spans="1:7">
      <c r="E358" s="469"/>
      <c r="F358" s="469"/>
      <c r="G358" s="488"/>
    </row>
    <row r="359" spans="1:7">
      <c r="B359" s="575" t="s">
        <v>77</v>
      </c>
      <c r="C359" s="574" t="s">
        <v>776</v>
      </c>
      <c r="D359" s="576" t="s">
        <v>27</v>
      </c>
      <c r="E359" s="486">
        <v>450</v>
      </c>
      <c r="F359" s="498"/>
      <c r="G359" s="488"/>
    </row>
    <row r="360" spans="1:7">
      <c r="E360" s="469"/>
      <c r="G360" s="488"/>
    </row>
    <row r="361" spans="1:7" ht="75">
      <c r="A361" s="616">
        <f>A357+1</f>
        <v>66</v>
      </c>
      <c r="B361" s="624">
        <f>B357+1</f>
        <v>26</v>
      </c>
      <c r="C361" s="521" t="s">
        <v>777</v>
      </c>
      <c r="D361" s="581"/>
      <c r="E361" s="581"/>
      <c r="F361" s="582"/>
      <c r="G361" s="488"/>
    </row>
    <row r="362" spans="1:7">
      <c r="B362" s="586"/>
      <c r="C362" s="521"/>
      <c r="D362" s="581"/>
      <c r="E362" s="581"/>
      <c r="F362" s="582"/>
      <c r="G362" s="488"/>
    </row>
    <row r="363" spans="1:7">
      <c r="B363" s="580" t="s">
        <v>778</v>
      </c>
      <c r="C363" s="521" t="s">
        <v>779</v>
      </c>
      <c r="D363" s="581" t="s">
        <v>126</v>
      </c>
      <c r="E363" s="581">
        <v>2</v>
      </c>
      <c r="F363" s="582"/>
      <c r="G363" s="488"/>
    </row>
    <row r="364" spans="1:7">
      <c r="B364" s="575"/>
      <c r="E364" s="469"/>
      <c r="G364" s="488"/>
    </row>
    <row r="365" spans="1:7" ht="62.5">
      <c r="A365" s="616">
        <f>A361+1</f>
        <v>67</v>
      </c>
      <c r="B365" s="625">
        <f>B361+1</f>
        <v>27</v>
      </c>
      <c r="C365" s="587" t="s">
        <v>821</v>
      </c>
      <c r="D365" s="581" t="s">
        <v>126</v>
      </c>
      <c r="E365" s="581">
        <v>1</v>
      </c>
      <c r="F365" s="582"/>
      <c r="G365" s="488"/>
    </row>
    <row r="366" spans="1:7">
      <c r="B366" s="485"/>
      <c r="C366" s="483"/>
      <c r="D366" s="469"/>
      <c r="E366" s="486"/>
      <c r="F366" s="582"/>
      <c r="G366" s="488"/>
    </row>
    <row r="367" spans="1:7" ht="37.5">
      <c r="A367" s="616">
        <f>A365+1</f>
        <v>68</v>
      </c>
      <c r="B367" s="625">
        <f>B365+1</f>
        <v>28</v>
      </c>
      <c r="C367" s="521" t="s">
        <v>780</v>
      </c>
      <c r="D367" s="504"/>
      <c r="E367" s="504"/>
      <c r="F367" s="588"/>
      <c r="G367" s="488"/>
    </row>
    <row r="368" spans="1:7" ht="14">
      <c r="B368" s="583"/>
      <c r="C368" s="589"/>
      <c r="E368" s="466"/>
      <c r="F368" s="528"/>
      <c r="G368" s="488"/>
    </row>
    <row r="369" spans="1:7">
      <c r="B369" s="580" t="s">
        <v>77</v>
      </c>
      <c r="C369" s="521" t="s">
        <v>781</v>
      </c>
      <c r="D369" s="481" t="s">
        <v>126</v>
      </c>
      <c r="E369" s="498">
        <v>2</v>
      </c>
      <c r="F369" s="590"/>
      <c r="G369" s="488"/>
    </row>
    <row r="370" spans="1:7" ht="14">
      <c r="B370" s="577"/>
      <c r="C370" s="589"/>
      <c r="D370" s="577"/>
      <c r="E370" s="577"/>
      <c r="F370" s="578"/>
      <c r="G370" s="488"/>
    </row>
    <row r="371" spans="1:7" ht="13">
      <c r="A371" s="471" t="s">
        <v>782</v>
      </c>
      <c r="B371" s="484"/>
      <c r="C371" s="484" t="s">
        <v>704</v>
      </c>
      <c r="D371" s="469"/>
      <c r="E371" s="486"/>
      <c r="F371" s="559"/>
      <c r="G371" s="488"/>
    </row>
    <row r="372" spans="1:7">
      <c r="A372" s="485"/>
      <c r="B372" s="485"/>
      <c r="C372" s="483"/>
      <c r="D372" s="469"/>
      <c r="E372" s="486"/>
      <c r="F372" s="559"/>
      <c r="G372" s="488"/>
    </row>
    <row r="373" spans="1:7" ht="13">
      <c r="C373" s="503" t="s">
        <v>783</v>
      </c>
      <c r="D373" s="479"/>
      <c r="E373" s="479"/>
      <c r="G373" s="488"/>
    </row>
    <row r="374" spans="1:7" ht="13">
      <c r="C374" s="556" t="s">
        <v>784</v>
      </c>
      <c r="D374" s="479"/>
      <c r="E374" s="479"/>
      <c r="G374" s="488"/>
    </row>
    <row r="375" spans="1:7" ht="13">
      <c r="C375" s="480"/>
      <c r="D375" s="480"/>
      <c r="E375" s="480"/>
      <c r="G375" s="488"/>
    </row>
    <row r="376" spans="1:7" ht="150.5">
      <c r="A376" s="616">
        <f>A367+1</f>
        <v>69</v>
      </c>
      <c r="B376" s="625">
        <f>B367+1</f>
        <v>29</v>
      </c>
      <c r="C376" s="521" t="s">
        <v>785</v>
      </c>
      <c r="D376" s="480"/>
      <c r="E376" s="480"/>
      <c r="G376" s="488"/>
    </row>
    <row r="377" spans="1:7">
      <c r="C377" s="591" t="s">
        <v>786</v>
      </c>
      <c r="D377" s="592" t="s">
        <v>208</v>
      </c>
      <c r="E377" s="481">
        <v>1</v>
      </c>
      <c r="F377" s="593"/>
      <c r="G377" s="488"/>
    </row>
    <row r="378" spans="1:7" ht="13">
      <c r="C378" s="591" t="s">
        <v>787</v>
      </c>
      <c r="D378" s="480"/>
      <c r="E378" s="480"/>
      <c r="G378" s="488"/>
    </row>
    <row r="379" spans="1:7" ht="13">
      <c r="C379" s="480"/>
      <c r="D379" s="480"/>
      <c r="E379" s="480"/>
      <c r="G379" s="488"/>
    </row>
    <row r="380" spans="1:7" ht="137.5">
      <c r="A380" s="616">
        <f>A376+1</f>
        <v>70</v>
      </c>
      <c r="B380" s="625">
        <f>B376+1</f>
        <v>30</v>
      </c>
      <c r="C380" s="483" t="s">
        <v>788</v>
      </c>
      <c r="D380" s="592" t="s">
        <v>208</v>
      </c>
      <c r="E380" s="481">
        <v>1</v>
      </c>
      <c r="F380" s="593"/>
      <c r="G380" s="488"/>
    </row>
    <row r="381" spans="1:7" ht="13">
      <c r="C381" s="480"/>
      <c r="D381" s="480"/>
      <c r="E381" s="480"/>
      <c r="G381" s="488"/>
    </row>
    <row r="382" spans="1:7" ht="75">
      <c r="A382" s="616">
        <f>A380+1</f>
        <v>71</v>
      </c>
      <c r="B382" s="624">
        <f>B380+1</f>
        <v>31</v>
      </c>
      <c r="C382" s="483" t="s">
        <v>789</v>
      </c>
      <c r="D382" s="592"/>
      <c r="E382" s="481"/>
      <c r="F382" s="593"/>
      <c r="G382" s="488"/>
    </row>
    <row r="383" spans="1:7">
      <c r="C383" s="591" t="s">
        <v>790</v>
      </c>
      <c r="D383" s="592" t="s">
        <v>208</v>
      </c>
      <c r="E383" s="481">
        <v>1</v>
      </c>
      <c r="F383" s="593"/>
      <c r="G383" s="488"/>
    </row>
    <row r="384" spans="1:7" ht="13">
      <c r="B384" s="502"/>
      <c r="C384" s="591" t="s">
        <v>791</v>
      </c>
      <c r="D384" s="480"/>
      <c r="E384" s="480"/>
      <c r="G384" s="488"/>
    </row>
    <row r="385" spans="1:7" ht="13">
      <c r="B385" s="502"/>
      <c r="C385" s="480"/>
      <c r="D385" s="480"/>
      <c r="E385" s="480"/>
      <c r="G385" s="488"/>
    </row>
    <row r="386" spans="1:7" ht="13">
      <c r="B386" s="502"/>
      <c r="C386" s="480"/>
      <c r="D386" s="480"/>
      <c r="E386" s="480"/>
      <c r="G386" s="488"/>
    </row>
    <row r="387" spans="1:7" ht="13">
      <c r="B387" s="502"/>
      <c r="C387" s="480"/>
      <c r="D387" s="480"/>
      <c r="E387" s="480"/>
      <c r="G387" s="488"/>
    </row>
    <row r="388" spans="1:7" ht="13">
      <c r="B388" s="502"/>
      <c r="C388" s="480"/>
      <c r="D388" s="480"/>
      <c r="E388" s="480"/>
      <c r="G388" s="488"/>
    </row>
    <row r="389" spans="1:7" ht="13">
      <c r="B389" s="502"/>
      <c r="C389" s="480"/>
      <c r="D389" s="480"/>
      <c r="E389" s="480"/>
      <c r="G389" s="488"/>
    </row>
    <row r="390" spans="1:7" ht="13">
      <c r="B390" s="502"/>
      <c r="C390" s="480"/>
      <c r="D390" s="480"/>
      <c r="E390" s="480"/>
      <c r="G390" s="488"/>
    </row>
    <row r="391" spans="1:7" ht="13">
      <c r="B391" s="502"/>
      <c r="C391" s="480"/>
      <c r="D391" s="480"/>
      <c r="E391" s="480"/>
      <c r="G391" s="488"/>
    </row>
    <row r="392" spans="1:7" ht="13">
      <c r="B392" s="502"/>
      <c r="C392" s="480"/>
      <c r="D392" s="480"/>
      <c r="E392" s="480"/>
      <c r="G392" s="488"/>
    </row>
    <row r="393" spans="1:7" ht="13">
      <c r="C393" s="503" t="s">
        <v>792</v>
      </c>
      <c r="D393" s="479"/>
      <c r="E393" s="479"/>
      <c r="G393" s="488"/>
    </row>
    <row r="394" spans="1:7" ht="13">
      <c r="C394" s="556" t="s">
        <v>763</v>
      </c>
      <c r="D394" s="479"/>
      <c r="E394" s="479"/>
      <c r="G394" s="488"/>
    </row>
    <row r="395" spans="1:7" ht="10.9" customHeight="1">
      <c r="C395" s="479"/>
      <c r="D395" s="479"/>
      <c r="E395" s="479"/>
      <c r="G395" s="488"/>
    </row>
    <row r="396" spans="1:7" ht="112.5">
      <c r="A396" s="616">
        <f>A382+1</f>
        <v>72</v>
      </c>
      <c r="B396" s="624">
        <f>B382+1</f>
        <v>32</v>
      </c>
      <c r="C396" s="483" t="s">
        <v>793</v>
      </c>
      <c r="D396" s="577"/>
      <c r="E396" s="578"/>
      <c r="F396" s="579"/>
      <c r="G396" s="488"/>
    </row>
    <row r="397" spans="1:7" ht="10.9" customHeight="1">
      <c r="B397" s="499"/>
      <c r="C397" s="481"/>
      <c r="D397" s="481"/>
      <c r="E397" s="414"/>
      <c r="F397" s="416"/>
      <c r="G397" s="488"/>
    </row>
    <row r="398" spans="1:7">
      <c r="B398" s="580" t="s">
        <v>77</v>
      </c>
      <c r="C398" s="521" t="s">
        <v>739</v>
      </c>
      <c r="D398" s="469" t="s">
        <v>27</v>
      </c>
      <c r="E398" s="481">
        <v>40</v>
      </c>
      <c r="F398" s="528"/>
      <c r="G398" s="488"/>
    </row>
    <row r="399" spans="1:7" ht="10.9" customHeight="1">
      <c r="B399" s="580"/>
      <c r="C399" s="521"/>
      <c r="D399" s="594"/>
      <c r="E399" s="594"/>
      <c r="F399" s="528"/>
      <c r="G399" s="488"/>
    </row>
    <row r="400" spans="1:7">
      <c r="B400" s="580" t="s">
        <v>78</v>
      </c>
      <c r="C400" s="521" t="s">
        <v>767</v>
      </c>
      <c r="D400" s="469" t="s">
        <v>27</v>
      </c>
      <c r="E400" s="481">
        <v>20</v>
      </c>
      <c r="F400" s="528"/>
      <c r="G400" s="488"/>
    </row>
    <row r="401" spans="1:7" ht="10.9" customHeight="1">
      <c r="B401" s="469"/>
      <c r="C401" s="484"/>
      <c r="D401" s="469"/>
      <c r="E401" s="469"/>
      <c r="G401" s="488"/>
    </row>
    <row r="402" spans="1:7" ht="13">
      <c r="B402" s="469"/>
      <c r="C402" s="503" t="s">
        <v>794</v>
      </c>
      <c r="D402" s="469"/>
      <c r="E402" s="469"/>
      <c r="G402" s="488"/>
    </row>
    <row r="403" spans="1:7" ht="13">
      <c r="B403" s="469"/>
      <c r="C403" s="556" t="s">
        <v>795</v>
      </c>
      <c r="D403" s="469"/>
      <c r="E403" s="469"/>
      <c r="G403" s="488"/>
    </row>
    <row r="404" spans="1:7" ht="10.9" customHeight="1">
      <c r="B404" s="469"/>
      <c r="C404" s="484"/>
      <c r="D404" s="469"/>
      <c r="E404" s="469"/>
      <c r="G404" s="488"/>
    </row>
    <row r="405" spans="1:7" ht="112.5">
      <c r="A405" s="616">
        <f>A396+1</f>
        <v>73</v>
      </c>
      <c r="B405" s="624">
        <f>B396+1</f>
        <v>33</v>
      </c>
      <c r="C405" s="483" t="s">
        <v>796</v>
      </c>
      <c r="D405" s="469"/>
      <c r="E405" s="469"/>
      <c r="G405" s="488"/>
    </row>
    <row r="406" spans="1:7">
      <c r="B406" s="580" t="s">
        <v>77</v>
      </c>
      <c r="C406" s="521" t="s">
        <v>739</v>
      </c>
      <c r="D406" s="469" t="s">
        <v>27</v>
      </c>
      <c r="E406" s="481">
        <v>20</v>
      </c>
      <c r="F406" s="528"/>
      <c r="G406" s="488"/>
    </row>
    <row r="407" spans="1:7" ht="10.9" customHeight="1">
      <c r="C407" s="521"/>
      <c r="D407" s="469"/>
      <c r="E407" s="481"/>
      <c r="F407" s="528"/>
      <c r="G407" s="488"/>
    </row>
    <row r="408" spans="1:7">
      <c r="B408" s="580" t="s">
        <v>78</v>
      </c>
      <c r="C408" s="521" t="s">
        <v>741</v>
      </c>
      <c r="D408" s="469" t="s">
        <v>27</v>
      </c>
      <c r="E408" s="481">
        <v>70</v>
      </c>
      <c r="F408" s="528"/>
      <c r="G408" s="488"/>
    </row>
    <row r="409" spans="1:7" ht="10.9" customHeight="1">
      <c r="B409" s="469"/>
      <c r="C409" s="484"/>
      <c r="D409" s="469"/>
      <c r="E409" s="469"/>
      <c r="G409" s="488"/>
    </row>
    <row r="410" spans="1:7" ht="13">
      <c r="B410" s="469"/>
      <c r="C410" s="503" t="s">
        <v>797</v>
      </c>
      <c r="D410" s="469"/>
      <c r="E410" s="469"/>
      <c r="G410" s="488"/>
    </row>
    <row r="411" spans="1:7" ht="13">
      <c r="B411" s="469"/>
      <c r="C411" s="556" t="s">
        <v>798</v>
      </c>
      <c r="D411" s="469"/>
      <c r="E411" s="469"/>
      <c r="G411" s="488"/>
    </row>
    <row r="412" spans="1:7" ht="10.9" customHeight="1">
      <c r="B412" s="469"/>
      <c r="C412" s="503"/>
      <c r="D412" s="469"/>
      <c r="E412" s="469"/>
      <c r="G412" s="488"/>
    </row>
    <row r="413" spans="1:7" ht="78.650000000000006" customHeight="1">
      <c r="A413" s="616">
        <f>A405+1</f>
        <v>74</v>
      </c>
      <c r="B413" s="624">
        <f>B405+1</f>
        <v>34</v>
      </c>
      <c r="C413" s="521" t="s">
        <v>777</v>
      </c>
      <c r="D413" s="581"/>
      <c r="E413" s="581"/>
      <c r="F413" s="582"/>
      <c r="G413" s="488"/>
    </row>
    <row r="414" spans="1:7" ht="10.9" customHeight="1">
      <c r="B414" s="586"/>
      <c r="C414" s="521"/>
      <c r="D414" s="581"/>
      <c r="E414" s="581"/>
      <c r="F414" s="582"/>
      <c r="G414" s="488"/>
    </row>
    <row r="415" spans="1:7">
      <c r="B415" s="580" t="s">
        <v>77</v>
      </c>
      <c r="C415" s="521" t="s">
        <v>779</v>
      </c>
      <c r="D415" s="581" t="s">
        <v>126</v>
      </c>
      <c r="E415" s="581">
        <v>2</v>
      </c>
      <c r="F415" s="582"/>
      <c r="G415" s="488"/>
    </row>
    <row r="416" spans="1:7" ht="10.9" customHeight="1">
      <c r="B416" s="580"/>
      <c r="C416" s="521"/>
      <c r="D416" s="581"/>
      <c r="E416" s="581"/>
      <c r="F416" s="582"/>
      <c r="G416" s="488"/>
    </row>
    <row r="417" spans="1:7">
      <c r="B417" s="580" t="s">
        <v>78</v>
      </c>
      <c r="C417" s="521" t="s">
        <v>799</v>
      </c>
      <c r="D417" s="581" t="s">
        <v>126</v>
      </c>
      <c r="E417" s="581">
        <v>1</v>
      </c>
      <c r="F417" s="582"/>
      <c r="G417" s="488"/>
    </row>
    <row r="418" spans="1:7" ht="10.9" customHeight="1">
      <c r="B418" s="580"/>
      <c r="C418" s="521"/>
      <c r="D418" s="581"/>
      <c r="E418" s="581"/>
      <c r="F418" s="582"/>
      <c r="G418" s="488"/>
    </row>
    <row r="419" spans="1:7">
      <c r="B419" s="485" t="s">
        <v>79</v>
      </c>
      <c r="C419" s="521" t="s">
        <v>800</v>
      </c>
      <c r="D419" s="581" t="s">
        <v>126</v>
      </c>
      <c r="E419" s="581">
        <v>7</v>
      </c>
      <c r="F419" s="582"/>
      <c r="G419" s="488"/>
    </row>
    <row r="420" spans="1:7" ht="10.9" customHeight="1">
      <c r="B420" s="575"/>
      <c r="C420" s="595"/>
      <c r="D420" s="581"/>
      <c r="E420" s="581"/>
      <c r="F420" s="582"/>
      <c r="G420" s="488"/>
    </row>
    <row r="421" spans="1:7" ht="80.5" customHeight="1">
      <c r="A421" s="616">
        <f>A413+1</f>
        <v>75</v>
      </c>
      <c r="B421" s="624">
        <f>B413+1</f>
        <v>35</v>
      </c>
      <c r="C421" s="521" t="s">
        <v>801</v>
      </c>
      <c r="D421" s="581"/>
      <c r="E421" s="581"/>
      <c r="F421" s="582"/>
      <c r="G421" s="488"/>
    </row>
    <row r="422" spans="1:7" ht="10.9" customHeight="1">
      <c r="B422" s="586"/>
      <c r="C422" s="596"/>
      <c r="D422" s="581"/>
      <c r="E422" s="581"/>
      <c r="F422" s="582"/>
      <c r="G422" s="488"/>
    </row>
    <row r="423" spans="1:7">
      <c r="B423" s="580" t="s">
        <v>778</v>
      </c>
      <c r="C423" s="597" t="s">
        <v>800</v>
      </c>
      <c r="D423" s="581" t="s">
        <v>126</v>
      </c>
      <c r="E423" s="581">
        <v>2</v>
      </c>
      <c r="F423" s="582"/>
      <c r="G423" s="488"/>
    </row>
    <row r="424" spans="1:7">
      <c r="B424" s="575"/>
      <c r="C424" s="597"/>
      <c r="D424" s="581"/>
      <c r="E424" s="581"/>
      <c r="F424" s="582"/>
      <c r="G424" s="488"/>
    </row>
    <row r="425" spans="1:7" ht="75">
      <c r="A425" s="616">
        <f>A421+1</f>
        <v>76</v>
      </c>
      <c r="B425" s="624">
        <f>B421+1</f>
        <v>36</v>
      </c>
      <c r="C425" s="521" t="s">
        <v>802</v>
      </c>
      <c r="D425" s="598"/>
      <c r="E425" s="598"/>
      <c r="F425" s="599"/>
      <c r="G425" s="488"/>
    </row>
    <row r="426" spans="1:7">
      <c r="B426" s="600"/>
      <c r="C426" s="598"/>
      <c r="D426" s="598"/>
      <c r="E426" s="598"/>
      <c r="F426" s="599"/>
      <c r="G426" s="488"/>
    </row>
    <row r="427" spans="1:7">
      <c r="B427" s="580" t="s">
        <v>77</v>
      </c>
      <c r="C427" s="598" t="s">
        <v>800</v>
      </c>
      <c r="D427" s="600" t="s">
        <v>126</v>
      </c>
      <c r="E427" s="600">
        <v>1</v>
      </c>
      <c r="F427" s="582"/>
      <c r="G427" s="488"/>
    </row>
    <row r="428" spans="1:7">
      <c r="B428" s="600"/>
      <c r="C428" s="598"/>
      <c r="D428" s="598"/>
      <c r="E428" s="598"/>
      <c r="F428" s="599"/>
      <c r="G428" s="488"/>
    </row>
    <row r="429" spans="1:7">
      <c r="B429" s="580" t="s">
        <v>78</v>
      </c>
      <c r="C429" s="598" t="s">
        <v>779</v>
      </c>
      <c r="D429" s="600" t="s">
        <v>126</v>
      </c>
      <c r="E429" s="600">
        <v>1</v>
      </c>
      <c r="F429" s="582"/>
      <c r="G429" s="488"/>
    </row>
    <row r="430" spans="1:7">
      <c r="B430" s="600"/>
      <c r="C430" s="598"/>
      <c r="D430" s="600"/>
      <c r="E430" s="600"/>
      <c r="F430" s="582"/>
      <c r="G430" s="488"/>
    </row>
    <row r="431" spans="1:7" ht="62.5">
      <c r="A431" s="616">
        <f>A425+1</f>
        <v>77</v>
      </c>
      <c r="B431" s="624">
        <f>B425+1</f>
        <v>37</v>
      </c>
      <c r="C431" s="521" t="s">
        <v>803</v>
      </c>
      <c r="D431" s="601"/>
      <c r="E431" s="481"/>
      <c r="F431" s="602"/>
      <c r="G431" s="488"/>
    </row>
    <row r="432" spans="1:7">
      <c r="B432" s="603"/>
      <c r="C432" s="604"/>
      <c r="D432" s="601"/>
      <c r="E432" s="481"/>
      <c r="F432" s="602"/>
      <c r="G432" s="488"/>
    </row>
    <row r="433" spans="1:7">
      <c r="B433" s="580" t="s">
        <v>77</v>
      </c>
      <c r="C433" s="598" t="s">
        <v>800</v>
      </c>
      <c r="D433" s="600" t="s">
        <v>126</v>
      </c>
      <c r="E433" s="600">
        <v>1</v>
      </c>
      <c r="F433" s="582"/>
      <c r="G433" s="488"/>
    </row>
    <row r="434" spans="1:7">
      <c r="B434" s="580"/>
      <c r="C434" s="598"/>
      <c r="D434" s="469"/>
      <c r="E434" s="600"/>
      <c r="F434" s="582"/>
      <c r="G434" s="488"/>
    </row>
    <row r="435" spans="1:7" ht="13">
      <c r="B435" s="580"/>
      <c r="C435" s="503" t="s">
        <v>804</v>
      </c>
      <c r="D435" s="469"/>
      <c r="E435" s="600"/>
      <c r="F435" s="582"/>
      <c r="G435" s="488"/>
    </row>
    <row r="436" spans="1:7" ht="13">
      <c r="B436" s="580"/>
      <c r="C436" s="556" t="s">
        <v>805</v>
      </c>
      <c r="D436" s="469"/>
      <c r="E436" s="600"/>
      <c r="F436" s="582"/>
      <c r="G436" s="488"/>
    </row>
    <row r="437" spans="1:7">
      <c r="B437" s="600"/>
      <c r="C437" s="598"/>
      <c r="D437" s="600"/>
      <c r="E437" s="600"/>
      <c r="F437" s="582"/>
      <c r="G437" s="488"/>
    </row>
    <row r="438" spans="1:7" ht="62.5">
      <c r="A438" s="616">
        <f>A431+1</f>
        <v>78</v>
      </c>
      <c r="B438" s="624">
        <f>B431+1</f>
        <v>38</v>
      </c>
      <c r="C438" s="521" t="s">
        <v>806</v>
      </c>
      <c r="D438" s="481" t="s">
        <v>126</v>
      </c>
      <c r="E438" s="498">
        <v>16</v>
      </c>
      <c r="F438" s="528"/>
      <c r="G438" s="488"/>
    </row>
    <row r="439" spans="1:7">
      <c r="B439" s="600"/>
      <c r="C439" s="598"/>
      <c r="D439" s="600"/>
      <c r="E439" s="600"/>
      <c r="F439" s="582"/>
      <c r="G439" s="488"/>
    </row>
    <row r="440" spans="1:7" ht="37.5">
      <c r="A440" s="616">
        <f>A438+1</f>
        <v>79</v>
      </c>
      <c r="B440" s="624">
        <f>B438+1</f>
        <v>39</v>
      </c>
      <c r="C440" s="521" t="s">
        <v>822</v>
      </c>
      <c r="D440" s="605" t="s">
        <v>208</v>
      </c>
      <c r="E440" s="498">
        <v>2</v>
      </c>
      <c r="F440" s="528"/>
      <c r="G440" s="488"/>
    </row>
    <row r="441" spans="1:7">
      <c r="B441" s="600"/>
      <c r="C441" s="598"/>
      <c r="D441" s="600"/>
      <c r="E441" s="600"/>
      <c r="F441" s="582"/>
      <c r="G441" s="488"/>
    </row>
    <row r="442" spans="1:7" ht="37.5">
      <c r="A442" s="616">
        <f>A440+1</f>
        <v>80</v>
      </c>
      <c r="B442" s="624">
        <f>B440+1</f>
        <v>40</v>
      </c>
      <c r="C442" s="521" t="s">
        <v>807</v>
      </c>
      <c r="D442" s="504"/>
      <c r="E442" s="504"/>
      <c r="F442" s="588"/>
      <c r="G442" s="488"/>
    </row>
    <row r="443" spans="1:7" ht="14">
      <c r="B443" s="583"/>
      <c r="C443" s="589"/>
      <c r="E443" s="466"/>
      <c r="F443" s="528"/>
      <c r="G443" s="488"/>
    </row>
    <row r="444" spans="1:7">
      <c r="B444" s="580" t="s">
        <v>77</v>
      </c>
      <c r="C444" s="521" t="s">
        <v>781</v>
      </c>
      <c r="D444" s="481" t="s">
        <v>126</v>
      </c>
      <c r="E444" s="498">
        <v>1</v>
      </c>
      <c r="F444" s="590"/>
      <c r="G444" s="488"/>
    </row>
    <row r="445" spans="1:7">
      <c r="B445" s="606"/>
      <c r="C445" s="598"/>
      <c r="D445" s="607"/>
      <c r="E445" s="608"/>
      <c r="F445" s="609"/>
      <c r="G445" s="488"/>
    </row>
    <row r="446" spans="1:7" ht="37.5">
      <c r="A446" s="616">
        <f>A442+1</f>
        <v>81</v>
      </c>
      <c r="B446" s="624">
        <f>B442+1</f>
        <v>41</v>
      </c>
      <c r="C446" s="521" t="s">
        <v>808</v>
      </c>
      <c r="D446" s="504"/>
      <c r="E446" s="504"/>
      <c r="F446" s="588"/>
      <c r="G446" s="488"/>
    </row>
    <row r="447" spans="1:7" ht="14">
      <c r="B447" s="583"/>
      <c r="C447" s="589"/>
      <c r="E447" s="466"/>
      <c r="F447" s="528"/>
      <c r="G447" s="488"/>
    </row>
    <row r="448" spans="1:7">
      <c r="B448" s="580" t="s">
        <v>77</v>
      </c>
      <c r="C448" s="521" t="s">
        <v>809</v>
      </c>
      <c r="D448" s="481" t="s">
        <v>126</v>
      </c>
      <c r="E448" s="498">
        <v>1</v>
      </c>
      <c r="F448" s="590"/>
      <c r="G448" s="488"/>
    </row>
    <row r="449" spans="1:7">
      <c r="B449" s="580"/>
      <c r="C449" s="521"/>
      <c r="D449" s="481"/>
      <c r="E449" s="498"/>
      <c r="F449" s="590"/>
      <c r="G449" s="488"/>
    </row>
    <row r="450" spans="1:7" ht="25">
      <c r="A450" s="616">
        <f>A446+1</f>
        <v>82</v>
      </c>
      <c r="B450" s="624">
        <f>B446+1</f>
        <v>42</v>
      </c>
      <c r="C450" s="571" t="s">
        <v>759</v>
      </c>
      <c r="D450" s="469" t="s">
        <v>126</v>
      </c>
      <c r="E450" s="498">
        <v>2</v>
      </c>
      <c r="F450" s="486"/>
      <c r="G450" s="488"/>
    </row>
    <row r="451" spans="1:7" ht="14">
      <c r="B451" s="583"/>
      <c r="C451" s="589"/>
      <c r="D451" s="610"/>
      <c r="E451" s="611"/>
      <c r="F451" s="579"/>
      <c r="G451" s="488"/>
    </row>
    <row r="452" spans="1:7" ht="14">
      <c r="B452" s="583"/>
      <c r="C452" s="589"/>
      <c r="D452" s="610"/>
      <c r="E452" s="611"/>
      <c r="F452" s="579"/>
      <c r="G452" s="488"/>
    </row>
    <row r="453" spans="1:7" ht="14">
      <c r="B453" s="583"/>
      <c r="C453" s="589"/>
      <c r="D453" s="610"/>
      <c r="E453" s="611"/>
      <c r="F453" s="579"/>
      <c r="G453" s="488"/>
    </row>
    <row r="454" spans="1:7" ht="14">
      <c r="B454" s="583"/>
      <c r="C454" s="589"/>
      <c r="D454" s="610"/>
      <c r="E454" s="611"/>
      <c r="F454" s="579"/>
      <c r="G454" s="488"/>
    </row>
    <row r="455" spans="1:7" ht="14">
      <c r="B455" s="583"/>
      <c r="C455" s="589"/>
      <c r="D455" s="610"/>
      <c r="E455" s="611"/>
      <c r="F455" s="579"/>
      <c r="G455" s="488"/>
    </row>
    <row r="456" spans="1:7" ht="14">
      <c r="B456" s="583"/>
      <c r="C456" s="589"/>
      <c r="D456" s="610"/>
      <c r="E456" s="611"/>
      <c r="F456" s="579"/>
      <c r="G456" s="488"/>
    </row>
    <row r="457" spans="1:7" ht="14">
      <c r="B457" s="583"/>
      <c r="C457" s="589"/>
      <c r="D457" s="610"/>
      <c r="E457" s="611"/>
      <c r="F457" s="579"/>
      <c r="G457" s="488"/>
    </row>
    <row r="458" spans="1:7" ht="14">
      <c r="B458" s="583"/>
      <c r="C458" s="503" t="s">
        <v>810</v>
      </c>
      <c r="D458" s="610"/>
      <c r="E458" s="611"/>
      <c r="F458" s="579"/>
      <c r="G458" s="488"/>
    </row>
    <row r="459" spans="1:7" ht="14">
      <c r="B459" s="583"/>
      <c r="C459" s="556" t="s">
        <v>769</v>
      </c>
      <c r="D459" s="610"/>
      <c r="E459" s="611"/>
      <c r="F459" s="579"/>
      <c r="G459" s="488"/>
    </row>
    <row r="460" spans="1:7" ht="10.15" customHeight="1">
      <c r="B460" s="583"/>
      <c r="C460" s="589"/>
      <c r="D460" s="610"/>
      <c r="E460" s="611"/>
      <c r="F460" s="579"/>
      <c r="G460" s="488"/>
    </row>
    <row r="461" spans="1:7" ht="87.5">
      <c r="A461" s="616">
        <f>A450+1</f>
        <v>83</v>
      </c>
      <c r="B461" s="624">
        <f>B450+1</f>
        <v>43</v>
      </c>
      <c r="C461" s="483" t="s">
        <v>747</v>
      </c>
      <c r="D461" s="469"/>
      <c r="E461" s="481"/>
      <c r="F461" s="559"/>
      <c r="G461" s="488"/>
    </row>
    <row r="462" spans="1:7" ht="10.15" customHeight="1">
      <c r="B462" s="485"/>
      <c r="C462" s="483"/>
      <c r="D462" s="469"/>
      <c r="E462" s="481"/>
      <c r="F462" s="559"/>
      <c r="G462" s="488"/>
    </row>
    <row r="463" spans="1:7">
      <c r="B463" s="485" t="s">
        <v>77</v>
      </c>
      <c r="C463" s="483" t="s">
        <v>811</v>
      </c>
      <c r="D463" s="469" t="s">
        <v>27</v>
      </c>
      <c r="E463" s="486">
        <v>10</v>
      </c>
      <c r="F463" s="559"/>
      <c r="G463" s="488"/>
    </row>
    <row r="464" spans="1:7" ht="10.15" customHeight="1">
      <c r="B464" s="583"/>
      <c r="C464" s="589"/>
      <c r="D464" s="610"/>
      <c r="E464" s="611"/>
      <c r="F464" s="579"/>
      <c r="G464" s="488"/>
    </row>
    <row r="465" spans="1:7" ht="50">
      <c r="A465" s="616">
        <f>A461+1</f>
        <v>84</v>
      </c>
      <c r="B465" s="624">
        <f>B461+1</f>
        <v>44</v>
      </c>
      <c r="C465" s="521" t="s">
        <v>748</v>
      </c>
      <c r="D465" s="469"/>
      <c r="E465" s="486"/>
      <c r="F465" s="525"/>
      <c r="G465" s="488"/>
    </row>
    <row r="466" spans="1:7" ht="10.15" customHeight="1">
      <c r="B466" s="485"/>
      <c r="C466" s="483"/>
      <c r="D466" s="469"/>
      <c r="E466" s="486"/>
      <c r="F466" s="525"/>
      <c r="G466" s="488"/>
    </row>
    <row r="467" spans="1:7">
      <c r="B467" s="485" t="s">
        <v>77</v>
      </c>
      <c r="C467" s="483" t="s">
        <v>741</v>
      </c>
      <c r="D467" s="469" t="s">
        <v>126</v>
      </c>
      <c r="E467" s="486">
        <v>1</v>
      </c>
      <c r="F467" s="525"/>
      <c r="G467" s="488"/>
    </row>
    <row r="468" spans="1:7" ht="10.15" customHeight="1">
      <c r="B468" s="485"/>
      <c r="C468" s="483"/>
      <c r="D468" s="469"/>
      <c r="E468" s="486"/>
      <c r="F468" s="559"/>
      <c r="G468" s="488"/>
    </row>
    <row r="469" spans="1:7" ht="13">
      <c r="A469" s="471" t="s">
        <v>812</v>
      </c>
      <c r="B469" s="503"/>
      <c r="C469" s="503" t="s">
        <v>711</v>
      </c>
      <c r="D469" s="469"/>
      <c r="E469" s="486"/>
      <c r="F469" s="559"/>
      <c r="G469" s="488"/>
    </row>
    <row r="470" spans="1:7" ht="10.15" customHeight="1">
      <c r="A470" s="485"/>
      <c r="B470" s="485"/>
      <c r="C470" s="483"/>
      <c r="D470" s="469"/>
      <c r="E470" s="486"/>
      <c r="F470" s="559"/>
      <c r="G470" s="488"/>
    </row>
    <row r="471" spans="1:7" ht="13">
      <c r="C471" s="484" t="s">
        <v>622</v>
      </c>
      <c r="D471" s="469"/>
      <c r="E471" s="481"/>
      <c r="F471" s="495"/>
      <c r="G471" s="488"/>
    </row>
    <row r="472" spans="1:7" ht="13">
      <c r="A472" s="623"/>
      <c r="B472" s="556"/>
      <c r="C472" s="556" t="s">
        <v>720</v>
      </c>
      <c r="D472" s="467"/>
      <c r="E472" s="468"/>
      <c r="F472" s="557"/>
      <c r="G472" s="488"/>
    </row>
    <row r="473" spans="1:7" ht="10.15" customHeight="1">
      <c r="A473" s="623"/>
      <c r="B473" s="556"/>
      <c r="D473" s="467"/>
      <c r="E473" s="468"/>
      <c r="F473" s="557"/>
      <c r="G473" s="488"/>
    </row>
    <row r="474" spans="1:7" ht="50">
      <c r="A474" s="615">
        <f>A465+1</f>
        <v>85</v>
      </c>
      <c r="B474" s="624">
        <f>B465+1</f>
        <v>45</v>
      </c>
      <c r="C474" s="483" t="s">
        <v>722</v>
      </c>
      <c r="D474" s="469" t="s">
        <v>126</v>
      </c>
      <c r="E474" s="486">
        <v>1</v>
      </c>
      <c r="F474" s="559"/>
      <c r="G474" s="488"/>
    </row>
    <row r="475" spans="1:7" ht="10.15" customHeight="1">
      <c r="D475" s="469"/>
      <c r="E475" s="486"/>
      <c r="F475" s="559"/>
      <c r="G475" s="488"/>
    </row>
    <row r="476" spans="1:7" ht="40.15" customHeight="1">
      <c r="A476" s="615">
        <f>A474+1</f>
        <v>86</v>
      </c>
      <c r="B476" s="624">
        <f>B474+1</f>
        <v>46</v>
      </c>
      <c r="C476" s="483" t="s">
        <v>819</v>
      </c>
      <c r="D476" s="469" t="s">
        <v>126</v>
      </c>
      <c r="E476" s="486">
        <v>1</v>
      </c>
      <c r="F476" s="559"/>
      <c r="G476" s="488"/>
    </row>
    <row r="477" spans="1:7" ht="10.15" customHeight="1">
      <c r="B477" s="469"/>
      <c r="C477" s="561"/>
      <c r="D477" s="469"/>
      <c r="E477" s="481"/>
      <c r="F477" s="559"/>
      <c r="G477" s="488"/>
    </row>
    <row r="478" spans="1:7" ht="62.5">
      <c r="A478" s="615">
        <f>A476+1</f>
        <v>87</v>
      </c>
      <c r="B478" s="624">
        <f>B476+1</f>
        <v>47</v>
      </c>
      <c r="C478" s="483" t="s">
        <v>725</v>
      </c>
      <c r="D478" s="469" t="s">
        <v>348</v>
      </c>
      <c r="E478" s="481">
        <v>1</v>
      </c>
      <c r="F478" s="559"/>
      <c r="G478" s="488"/>
    </row>
    <row r="479" spans="1:7" ht="10.15" customHeight="1">
      <c r="A479" s="485"/>
      <c r="B479" s="485"/>
      <c r="C479" s="483"/>
      <c r="E479" s="486"/>
      <c r="F479" s="559"/>
      <c r="G479" s="488"/>
    </row>
    <row r="480" spans="1:7" ht="13">
      <c r="C480" s="503" t="s">
        <v>677</v>
      </c>
      <c r="D480" s="469"/>
      <c r="E480" s="481"/>
      <c r="F480" s="559"/>
      <c r="G480" s="488"/>
    </row>
    <row r="481" spans="1:7" ht="13">
      <c r="C481" s="556" t="s">
        <v>720</v>
      </c>
      <c r="D481" s="469"/>
      <c r="E481" s="481"/>
      <c r="F481" s="559"/>
      <c r="G481" s="488"/>
    </row>
    <row r="482" spans="1:7" ht="10.15" customHeight="1">
      <c r="D482" s="469"/>
      <c r="E482" s="481"/>
      <c r="F482" s="559"/>
      <c r="G482" s="488"/>
    </row>
    <row r="483" spans="1:7" ht="112.5">
      <c r="A483" s="615">
        <f>A478+1</f>
        <v>88</v>
      </c>
      <c r="B483" s="624">
        <f>B478+1</f>
        <v>48</v>
      </c>
      <c r="C483" s="483" t="s">
        <v>737</v>
      </c>
      <c r="D483" s="469"/>
      <c r="E483" s="481"/>
      <c r="F483" s="559"/>
      <c r="G483" s="488"/>
    </row>
    <row r="484" spans="1:7" ht="10.15" customHeight="1">
      <c r="D484" s="469"/>
      <c r="E484" s="481"/>
      <c r="F484" s="559"/>
      <c r="G484" s="488"/>
    </row>
    <row r="485" spans="1:7">
      <c r="B485" s="485" t="s">
        <v>77</v>
      </c>
      <c r="C485" s="466" t="s">
        <v>739</v>
      </c>
      <c r="D485" s="469" t="s">
        <v>27</v>
      </c>
      <c r="E485" s="486">
        <v>10</v>
      </c>
      <c r="F485" s="559"/>
      <c r="G485" s="488"/>
    </row>
    <row r="486" spans="1:7" ht="10.15" customHeight="1">
      <c r="D486" s="469"/>
      <c r="E486" s="486"/>
      <c r="F486" s="559"/>
      <c r="G486" s="488"/>
    </row>
    <row r="487" spans="1:7">
      <c r="B487" s="485" t="s">
        <v>78</v>
      </c>
      <c r="C487" s="483" t="s">
        <v>740</v>
      </c>
      <c r="D487" s="469" t="s">
        <v>27</v>
      </c>
      <c r="E487" s="486">
        <v>10</v>
      </c>
      <c r="F487" s="559"/>
      <c r="G487" s="488"/>
    </row>
    <row r="488" spans="1:7" ht="10.15" customHeight="1">
      <c r="C488" s="469"/>
      <c r="D488" s="469"/>
      <c r="E488" s="486"/>
      <c r="F488" s="559"/>
      <c r="G488" s="488"/>
    </row>
    <row r="489" spans="1:7">
      <c r="B489" s="485" t="s">
        <v>79</v>
      </c>
      <c r="C489" s="483" t="s">
        <v>741</v>
      </c>
      <c r="D489" s="469" t="s">
        <v>27</v>
      </c>
      <c r="E489" s="486">
        <v>20</v>
      </c>
      <c r="F489" s="559"/>
      <c r="G489" s="488"/>
    </row>
    <row r="490" spans="1:7">
      <c r="D490" s="469"/>
      <c r="E490" s="486"/>
      <c r="F490" s="559"/>
      <c r="G490" s="488"/>
    </row>
    <row r="491" spans="1:7">
      <c r="A491" s="615">
        <f>A483+1</f>
        <v>89</v>
      </c>
      <c r="B491" s="624">
        <f>B483+1</f>
        <v>49</v>
      </c>
      <c r="C491" s="483" t="s">
        <v>813</v>
      </c>
      <c r="D491" s="469"/>
      <c r="E491" s="486"/>
      <c r="F491" s="559"/>
      <c r="G491" s="488"/>
    </row>
    <row r="492" spans="1:7">
      <c r="D492" s="469"/>
      <c r="E492" s="486"/>
      <c r="F492" s="559"/>
      <c r="G492" s="488"/>
    </row>
    <row r="493" spans="1:7">
      <c r="B493" s="485" t="s">
        <v>77</v>
      </c>
      <c r="C493" s="483" t="s">
        <v>739</v>
      </c>
      <c r="D493" s="469" t="s">
        <v>126</v>
      </c>
      <c r="E493" s="486">
        <v>1</v>
      </c>
      <c r="F493" s="559"/>
      <c r="G493" s="488"/>
    </row>
    <row r="494" spans="1:7">
      <c r="E494" s="486"/>
      <c r="F494" s="486"/>
      <c r="G494" s="488"/>
    </row>
    <row r="495" spans="1:7" ht="13">
      <c r="A495" s="485"/>
      <c r="B495" s="485"/>
      <c r="C495" s="503" t="s">
        <v>746</v>
      </c>
      <c r="D495" s="469"/>
      <c r="E495" s="481"/>
      <c r="F495" s="559"/>
      <c r="G495" s="488"/>
    </row>
    <row r="496" spans="1:7" ht="13">
      <c r="A496" s="485"/>
      <c r="B496" s="485"/>
      <c r="C496" s="556" t="s">
        <v>720</v>
      </c>
      <c r="D496" s="469"/>
      <c r="E496" s="481"/>
      <c r="F496" s="559"/>
      <c r="G496" s="488"/>
    </row>
    <row r="497" spans="1:7">
      <c r="A497" s="485"/>
      <c r="B497" s="485"/>
      <c r="C497" s="483"/>
      <c r="D497" s="469"/>
      <c r="E497" s="481"/>
      <c r="F497" s="559"/>
      <c r="G497" s="488"/>
    </row>
    <row r="498" spans="1:7" ht="87.5">
      <c r="A498" s="615">
        <f>A491+1</f>
        <v>90</v>
      </c>
      <c r="B498" s="624">
        <f>B491+1</f>
        <v>50</v>
      </c>
      <c r="C498" s="483" t="s">
        <v>747</v>
      </c>
      <c r="D498" s="469"/>
      <c r="E498" s="481"/>
      <c r="F498" s="559"/>
      <c r="G498" s="488"/>
    </row>
    <row r="499" spans="1:7">
      <c r="A499" s="485"/>
      <c r="B499" s="485"/>
      <c r="C499" s="483"/>
      <c r="D499" s="469"/>
      <c r="E499" s="481"/>
      <c r="F499" s="559"/>
      <c r="G499" s="488"/>
    </row>
    <row r="500" spans="1:7">
      <c r="A500" s="485"/>
      <c r="B500" s="485" t="s">
        <v>77</v>
      </c>
      <c r="C500" s="483" t="s">
        <v>811</v>
      </c>
      <c r="D500" s="469" t="s">
        <v>27</v>
      </c>
      <c r="E500" s="486">
        <v>10</v>
      </c>
      <c r="F500" s="559"/>
      <c r="G500" s="488"/>
    </row>
    <row r="501" spans="1:7">
      <c r="A501" s="485"/>
      <c r="B501" s="485"/>
      <c r="C501" s="483"/>
      <c r="D501" s="469"/>
      <c r="E501" s="486"/>
      <c r="F501" s="559"/>
      <c r="G501" s="488"/>
    </row>
    <row r="502" spans="1:7" ht="50">
      <c r="A502" s="615">
        <f>A498+1</f>
        <v>91</v>
      </c>
      <c r="B502" s="624">
        <f>B498+1</f>
        <v>51</v>
      </c>
      <c r="C502" s="521" t="s">
        <v>748</v>
      </c>
      <c r="D502" s="469"/>
      <c r="E502" s="486"/>
      <c r="F502" s="559"/>
      <c r="G502" s="488"/>
    </row>
    <row r="503" spans="1:7">
      <c r="A503" s="485"/>
      <c r="B503" s="485"/>
      <c r="C503" s="483"/>
      <c r="D503" s="469"/>
      <c r="E503" s="486"/>
      <c r="F503" s="559"/>
      <c r="G503" s="488"/>
    </row>
    <row r="504" spans="1:7">
      <c r="A504" s="485"/>
      <c r="B504" s="485" t="s">
        <v>77</v>
      </c>
      <c r="C504" s="483" t="s">
        <v>741</v>
      </c>
      <c r="D504" s="469" t="s">
        <v>126</v>
      </c>
      <c r="E504" s="486">
        <v>1</v>
      </c>
      <c r="F504" s="559"/>
      <c r="G504" s="488"/>
    </row>
    <row r="505" spans="1:7">
      <c r="A505" s="485"/>
      <c r="B505" s="485"/>
      <c r="C505" s="483"/>
      <c r="D505" s="469"/>
      <c r="E505" s="486"/>
      <c r="F505" s="559"/>
      <c r="G505" s="488"/>
    </row>
    <row r="506" spans="1:7" ht="13">
      <c r="A506" s="485"/>
      <c r="B506" s="485"/>
      <c r="C506" s="503" t="s">
        <v>814</v>
      </c>
      <c r="D506" s="469"/>
      <c r="E506" s="486"/>
      <c r="F506" s="559"/>
      <c r="G506" s="488"/>
    </row>
    <row r="507" spans="1:7">
      <c r="A507" s="485"/>
      <c r="B507" s="485"/>
      <c r="C507" s="483"/>
      <c r="D507" s="469"/>
      <c r="E507" s="486"/>
      <c r="F507" s="559"/>
      <c r="G507" s="488"/>
    </row>
    <row r="508" spans="1:7" ht="25">
      <c r="A508" s="615">
        <f>A502+1</f>
        <v>92</v>
      </c>
      <c r="B508" s="624">
        <f>B502+1</f>
        <v>52</v>
      </c>
      <c r="C508" s="483" t="s">
        <v>759</v>
      </c>
      <c r="D508" s="469" t="s">
        <v>126</v>
      </c>
      <c r="E508" s="486">
        <v>1</v>
      </c>
      <c r="F508" s="559"/>
      <c r="G508" s="488"/>
    </row>
    <row r="509" spans="1:7">
      <c r="A509" s="485"/>
      <c r="B509" s="485"/>
      <c r="C509" s="483"/>
      <c r="D509" s="469"/>
      <c r="E509" s="486"/>
      <c r="F509" s="559"/>
      <c r="G509" s="488"/>
    </row>
    <row r="510" spans="1:7" ht="19.899999999999999" customHeight="1">
      <c r="A510" s="780" t="s">
        <v>538</v>
      </c>
      <c r="B510" s="780"/>
      <c r="C510" s="780"/>
      <c r="D510" s="780"/>
      <c r="E510" s="780"/>
      <c r="F510" s="780"/>
      <c r="G510" s="743">
        <f>SUM(G203:G509)</f>
        <v>0</v>
      </c>
    </row>
    <row r="511" spans="1:7" ht="19.899999999999999" customHeight="1">
      <c r="A511" s="780" t="s">
        <v>539</v>
      </c>
      <c r="B511" s="780"/>
      <c r="C511" s="780"/>
      <c r="D511" s="780"/>
      <c r="E511" s="780"/>
      <c r="F511" s="780"/>
      <c r="G511" s="743">
        <f>G177+G510</f>
        <v>0</v>
      </c>
    </row>
    <row r="516" spans="6:10" ht="13">
      <c r="F516" s="468"/>
      <c r="G516" s="612"/>
    </row>
    <row r="517" spans="6:10" ht="13">
      <c r="F517" s="468"/>
      <c r="G517" s="613"/>
      <c r="J517" s="614"/>
    </row>
  </sheetData>
  <mergeCells count="8">
    <mergeCell ref="A177:F177"/>
    <mergeCell ref="A510:F510"/>
    <mergeCell ref="A511:F511"/>
    <mergeCell ref="A1:G1"/>
    <mergeCell ref="A3:G3"/>
    <mergeCell ref="A5:G5"/>
    <mergeCell ref="A6:G6"/>
    <mergeCell ref="A7:G7"/>
  </mergeCells>
  <printOptions horizontalCentered="1"/>
  <pageMargins left="0.75" right="0.5" top="0.75" bottom="0.75" header="0.3" footer="0.3"/>
  <pageSetup paperSize="9" scale="90" orientation="portrait" r:id="rId1"/>
  <headerFooter alignWithMargins="0">
    <oddHeader>&amp;RVTI, Karachi Plumbing Works 
Page-&amp;P of &amp;N</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5B2A-6A5A-4702-89C4-F9004D22A51D}">
  <dimension ref="A1:O51"/>
  <sheetViews>
    <sheetView tabSelected="1" view="pageBreakPreview" zoomScaleNormal="100" zoomScaleSheetLayoutView="100" workbookViewId="0">
      <selection activeCell="F14" sqref="F14"/>
    </sheetView>
  </sheetViews>
  <sheetFormatPr defaultColWidth="9.1796875" defaultRowHeight="12.5"/>
  <cols>
    <col min="1" max="1" width="8.453125" style="744" bestFit="1" customWidth="1"/>
    <col min="2" max="2" width="10.7265625" style="744" customWidth="1"/>
    <col min="3" max="3" width="41.54296875" style="744" customWidth="1"/>
    <col min="4" max="4" width="6.26953125" style="744" customWidth="1"/>
    <col min="5" max="5" width="6.81640625" style="117" customWidth="1"/>
    <col min="6" max="6" width="10.54296875" style="749" customWidth="1"/>
    <col min="7" max="7" width="14.81640625" style="746" customWidth="1"/>
    <col min="8" max="8" width="12.81640625" style="744" bestFit="1" customWidth="1"/>
    <col min="9" max="9" width="9.1796875" style="744"/>
    <col min="10" max="10" width="43.26953125" style="744" customWidth="1"/>
    <col min="11" max="11" width="12.81640625" style="744" bestFit="1" customWidth="1"/>
    <col min="12" max="12" width="11.81640625" style="744" bestFit="1" customWidth="1"/>
    <col min="13" max="13" width="12.81640625" style="744" bestFit="1" customWidth="1"/>
    <col min="14" max="256" width="9.1796875" style="744"/>
    <col min="257" max="257" width="7.1796875" style="744" customWidth="1"/>
    <col min="258" max="258" width="10.26953125" style="744" customWidth="1"/>
    <col min="259" max="259" width="36.7265625" style="744" customWidth="1"/>
    <col min="260" max="260" width="7.26953125" style="744" customWidth="1"/>
    <col min="261" max="261" width="6.26953125" style="744" customWidth="1"/>
    <col min="262" max="262" width="10.81640625" style="744" customWidth="1"/>
    <col min="263" max="263" width="11.7265625" style="744" customWidth="1"/>
    <col min="264" max="264" width="12.81640625" style="744" bestFit="1" customWidth="1"/>
    <col min="265" max="265" width="9.1796875" style="744"/>
    <col min="266" max="266" width="43.26953125" style="744" customWidth="1"/>
    <col min="267" max="267" width="12.81640625" style="744" bestFit="1" customWidth="1"/>
    <col min="268" max="268" width="11.81640625" style="744" bestFit="1" customWidth="1"/>
    <col min="269" max="269" width="12.81640625" style="744" bestFit="1" customWidth="1"/>
    <col min="270" max="512" width="9.1796875" style="744"/>
    <col min="513" max="513" width="7.1796875" style="744" customWidth="1"/>
    <col min="514" max="514" width="10.26953125" style="744" customWidth="1"/>
    <col min="515" max="515" width="36.7265625" style="744" customWidth="1"/>
    <col min="516" max="516" width="7.26953125" style="744" customWidth="1"/>
    <col min="517" max="517" width="6.26953125" style="744" customWidth="1"/>
    <col min="518" max="518" width="10.81640625" style="744" customWidth="1"/>
    <col min="519" max="519" width="11.7265625" style="744" customWidth="1"/>
    <col min="520" max="520" width="12.81640625" style="744" bestFit="1" customWidth="1"/>
    <col min="521" max="521" width="9.1796875" style="744"/>
    <col min="522" max="522" width="43.26953125" style="744" customWidth="1"/>
    <col min="523" max="523" width="12.81640625" style="744" bestFit="1" customWidth="1"/>
    <col min="524" max="524" width="11.81640625" style="744" bestFit="1" customWidth="1"/>
    <col min="525" max="525" width="12.81640625" style="744" bestFit="1" customWidth="1"/>
    <col min="526" max="768" width="9.1796875" style="744"/>
    <col min="769" max="769" width="7.1796875" style="744" customWidth="1"/>
    <col min="770" max="770" width="10.26953125" style="744" customWidth="1"/>
    <col min="771" max="771" width="36.7265625" style="744" customWidth="1"/>
    <col min="772" max="772" width="7.26953125" style="744" customWidth="1"/>
    <col min="773" max="773" width="6.26953125" style="744" customWidth="1"/>
    <col min="774" max="774" width="10.81640625" style="744" customWidth="1"/>
    <col min="775" max="775" width="11.7265625" style="744" customWidth="1"/>
    <col min="776" max="776" width="12.81640625" style="744" bestFit="1" customWidth="1"/>
    <col min="777" max="777" width="9.1796875" style="744"/>
    <col min="778" max="778" width="43.26953125" style="744" customWidth="1"/>
    <col min="779" max="779" width="12.81640625" style="744" bestFit="1" customWidth="1"/>
    <col min="780" max="780" width="11.81640625" style="744" bestFit="1" customWidth="1"/>
    <col min="781" max="781" width="12.81640625" style="744" bestFit="1" customWidth="1"/>
    <col min="782" max="1024" width="9.1796875" style="744"/>
    <col min="1025" max="1025" width="7.1796875" style="744" customWidth="1"/>
    <col min="1026" max="1026" width="10.26953125" style="744" customWidth="1"/>
    <col min="1027" max="1027" width="36.7265625" style="744" customWidth="1"/>
    <col min="1028" max="1028" width="7.26953125" style="744" customWidth="1"/>
    <col min="1029" max="1029" width="6.26953125" style="744" customWidth="1"/>
    <col min="1030" max="1030" width="10.81640625" style="744" customWidth="1"/>
    <col min="1031" max="1031" width="11.7265625" style="744" customWidth="1"/>
    <col min="1032" max="1032" width="12.81640625" style="744" bestFit="1" customWidth="1"/>
    <col min="1033" max="1033" width="9.1796875" style="744"/>
    <col min="1034" max="1034" width="43.26953125" style="744" customWidth="1"/>
    <col min="1035" max="1035" width="12.81640625" style="744" bestFit="1" customWidth="1"/>
    <col min="1036" max="1036" width="11.81640625" style="744" bestFit="1" customWidth="1"/>
    <col min="1037" max="1037" width="12.81640625" style="744" bestFit="1" customWidth="1"/>
    <col min="1038" max="1280" width="9.1796875" style="744"/>
    <col min="1281" max="1281" width="7.1796875" style="744" customWidth="1"/>
    <col min="1282" max="1282" width="10.26953125" style="744" customWidth="1"/>
    <col min="1283" max="1283" width="36.7265625" style="744" customWidth="1"/>
    <col min="1284" max="1284" width="7.26953125" style="744" customWidth="1"/>
    <col min="1285" max="1285" width="6.26953125" style="744" customWidth="1"/>
    <col min="1286" max="1286" width="10.81640625" style="744" customWidth="1"/>
    <col min="1287" max="1287" width="11.7265625" style="744" customWidth="1"/>
    <col min="1288" max="1288" width="12.81640625" style="744" bestFit="1" customWidth="1"/>
    <col min="1289" max="1289" width="9.1796875" style="744"/>
    <col min="1290" max="1290" width="43.26953125" style="744" customWidth="1"/>
    <col min="1291" max="1291" width="12.81640625" style="744" bestFit="1" customWidth="1"/>
    <col min="1292" max="1292" width="11.81640625" style="744" bestFit="1" customWidth="1"/>
    <col min="1293" max="1293" width="12.81640625" style="744" bestFit="1" customWidth="1"/>
    <col min="1294" max="1536" width="9.1796875" style="744"/>
    <col min="1537" max="1537" width="7.1796875" style="744" customWidth="1"/>
    <col min="1538" max="1538" width="10.26953125" style="744" customWidth="1"/>
    <col min="1539" max="1539" width="36.7265625" style="744" customWidth="1"/>
    <col min="1540" max="1540" width="7.26953125" style="744" customWidth="1"/>
    <col min="1541" max="1541" width="6.26953125" style="744" customWidth="1"/>
    <col min="1542" max="1542" width="10.81640625" style="744" customWidth="1"/>
    <col min="1543" max="1543" width="11.7265625" style="744" customWidth="1"/>
    <col min="1544" max="1544" width="12.81640625" style="744" bestFit="1" customWidth="1"/>
    <col min="1545" max="1545" width="9.1796875" style="744"/>
    <col min="1546" max="1546" width="43.26953125" style="744" customWidth="1"/>
    <col min="1547" max="1547" width="12.81640625" style="744" bestFit="1" customWidth="1"/>
    <col min="1548" max="1548" width="11.81640625" style="744" bestFit="1" customWidth="1"/>
    <col min="1549" max="1549" width="12.81640625" style="744" bestFit="1" customWidth="1"/>
    <col min="1550" max="1792" width="9.1796875" style="744"/>
    <col min="1793" max="1793" width="7.1796875" style="744" customWidth="1"/>
    <col min="1794" max="1794" width="10.26953125" style="744" customWidth="1"/>
    <col min="1795" max="1795" width="36.7265625" style="744" customWidth="1"/>
    <col min="1796" max="1796" width="7.26953125" style="744" customWidth="1"/>
    <col min="1797" max="1797" width="6.26953125" style="744" customWidth="1"/>
    <col min="1798" max="1798" width="10.81640625" style="744" customWidth="1"/>
    <col min="1799" max="1799" width="11.7265625" style="744" customWidth="1"/>
    <col min="1800" max="1800" width="12.81640625" style="744" bestFit="1" customWidth="1"/>
    <col min="1801" max="1801" width="9.1796875" style="744"/>
    <col min="1802" max="1802" width="43.26953125" style="744" customWidth="1"/>
    <col min="1803" max="1803" width="12.81640625" style="744" bestFit="1" customWidth="1"/>
    <col min="1804" max="1804" width="11.81640625" style="744" bestFit="1" customWidth="1"/>
    <col min="1805" max="1805" width="12.81640625" style="744" bestFit="1" customWidth="1"/>
    <col min="1806" max="2048" width="9.1796875" style="744"/>
    <col min="2049" max="2049" width="7.1796875" style="744" customWidth="1"/>
    <col min="2050" max="2050" width="10.26953125" style="744" customWidth="1"/>
    <col min="2051" max="2051" width="36.7265625" style="744" customWidth="1"/>
    <col min="2052" max="2052" width="7.26953125" style="744" customWidth="1"/>
    <col min="2053" max="2053" width="6.26953125" style="744" customWidth="1"/>
    <col min="2054" max="2054" width="10.81640625" style="744" customWidth="1"/>
    <col min="2055" max="2055" width="11.7265625" style="744" customWidth="1"/>
    <col min="2056" max="2056" width="12.81640625" style="744" bestFit="1" customWidth="1"/>
    <col min="2057" max="2057" width="9.1796875" style="744"/>
    <col min="2058" max="2058" width="43.26953125" style="744" customWidth="1"/>
    <col min="2059" max="2059" width="12.81640625" style="744" bestFit="1" customWidth="1"/>
    <col min="2060" max="2060" width="11.81640625" style="744" bestFit="1" customWidth="1"/>
    <col min="2061" max="2061" width="12.81640625" style="744" bestFit="1" customWidth="1"/>
    <col min="2062" max="2304" width="9.1796875" style="744"/>
    <col min="2305" max="2305" width="7.1796875" style="744" customWidth="1"/>
    <col min="2306" max="2306" width="10.26953125" style="744" customWidth="1"/>
    <col min="2307" max="2307" width="36.7265625" style="744" customWidth="1"/>
    <col min="2308" max="2308" width="7.26953125" style="744" customWidth="1"/>
    <col min="2309" max="2309" width="6.26953125" style="744" customWidth="1"/>
    <col min="2310" max="2310" width="10.81640625" style="744" customWidth="1"/>
    <col min="2311" max="2311" width="11.7265625" style="744" customWidth="1"/>
    <col min="2312" max="2312" width="12.81640625" style="744" bestFit="1" customWidth="1"/>
    <col min="2313" max="2313" width="9.1796875" style="744"/>
    <col min="2314" max="2314" width="43.26953125" style="744" customWidth="1"/>
    <col min="2315" max="2315" width="12.81640625" style="744" bestFit="1" customWidth="1"/>
    <col min="2316" max="2316" width="11.81640625" style="744" bestFit="1" customWidth="1"/>
    <col min="2317" max="2317" width="12.81640625" style="744" bestFit="1" customWidth="1"/>
    <col min="2318" max="2560" width="9.1796875" style="744"/>
    <col min="2561" max="2561" width="7.1796875" style="744" customWidth="1"/>
    <col min="2562" max="2562" width="10.26953125" style="744" customWidth="1"/>
    <col min="2563" max="2563" width="36.7265625" style="744" customWidth="1"/>
    <col min="2564" max="2564" width="7.26953125" style="744" customWidth="1"/>
    <col min="2565" max="2565" width="6.26953125" style="744" customWidth="1"/>
    <col min="2566" max="2566" width="10.81640625" style="744" customWidth="1"/>
    <col min="2567" max="2567" width="11.7265625" style="744" customWidth="1"/>
    <col min="2568" max="2568" width="12.81640625" style="744" bestFit="1" customWidth="1"/>
    <col min="2569" max="2569" width="9.1796875" style="744"/>
    <col min="2570" max="2570" width="43.26953125" style="744" customWidth="1"/>
    <col min="2571" max="2571" width="12.81640625" style="744" bestFit="1" customWidth="1"/>
    <col min="2572" max="2572" width="11.81640625" style="744" bestFit="1" customWidth="1"/>
    <col min="2573" max="2573" width="12.81640625" style="744" bestFit="1" customWidth="1"/>
    <col min="2574" max="2816" width="9.1796875" style="744"/>
    <col min="2817" max="2817" width="7.1796875" style="744" customWidth="1"/>
    <col min="2818" max="2818" width="10.26953125" style="744" customWidth="1"/>
    <col min="2819" max="2819" width="36.7265625" style="744" customWidth="1"/>
    <col min="2820" max="2820" width="7.26953125" style="744" customWidth="1"/>
    <col min="2821" max="2821" width="6.26953125" style="744" customWidth="1"/>
    <col min="2822" max="2822" width="10.81640625" style="744" customWidth="1"/>
    <col min="2823" max="2823" width="11.7265625" style="744" customWidth="1"/>
    <col min="2824" max="2824" width="12.81640625" style="744" bestFit="1" customWidth="1"/>
    <col min="2825" max="2825" width="9.1796875" style="744"/>
    <col min="2826" max="2826" width="43.26953125" style="744" customWidth="1"/>
    <col min="2827" max="2827" width="12.81640625" style="744" bestFit="1" customWidth="1"/>
    <col min="2828" max="2828" width="11.81640625" style="744" bestFit="1" customWidth="1"/>
    <col min="2829" max="2829" width="12.81640625" style="744" bestFit="1" customWidth="1"/>
    <col min="2830" max="3072" width="9.1796875" style="744"/>
    <col min="3073" max="3073" width="7.1796875" style="744" customWidth="1"/>
    <col min="3074" max="3074" width="10.26953125" style="744" customWidth="1"/>
    <col min="3075" max="3075" width="36.7265625" style="744" customWidth="1"/>
    <col min="3076" max="3076" width="7.26953125" style="744" customWidth="1"/>
    <col min="3077" max="3077" width="6.26953125" style="744" customWidth="1"/>
    <col min="3078" max="3078" width="10.81640625" style="744" customWidth="1"/>
    <col min="3079" max="3079" width="11.7265625" style="744" customWidth="1"/>
    <col min="3080" max="3080" width="12.81640625" style="744" bestFit="1" customWidth="1"/>
    <col min="3081" max="3081" width="9.1796875" style="744"/>
    <col min="3082" max="3082" width="43.26953125" style="744" customWidth="1"/>
    <col min="3083" max="3083" width="12.81640625" style="744" bestFit="1" customWidth="1"/>
    <col min="3084" max="3084" width="11.81640625" style="744" bestFit="1" customWidth="1"/>
    <col min="3085" max="3085" width="12.81640625" style="744" bestFit="1" customWidth="1"/>
    <col min="3086" max="3328" width="9.1796875" style="744"/>
    <col min="3329" max="3329" width="7.1796875" style="744" customWidth="1"/>
    <col min="3330" max="3330" width="10.26953125" style="744" customWidth="1"/>
    <col min="3331" max="3331" width="36.7265625" style="744" customWidth="1"/>
    <col min="3332" max="3332" width="7.26953125" style="744" customWidth="1"/>
    <col min="3333" max="3333" width="6.26953125" style="744" customWidth="1"/>
    <col min="3334" max="3334" width="10.81640625" style="744" customWidth="1"/>
    <col min="3335" max="3335" width="11.7265625" style="744" customWidth="1"/>
    <col min="3336" max="3336" width="12.81640625" style="744" bestFit="1" customWidth="1"/>
    <col min="3337" max="3337" width="9.1796875" style="744"/>
    <col min="3338" max="3338" width="43.26953125" style="744" customWidth="1"/>
    <col min="3339" max="3339" width="12.81640625" style="744" bestFit="1" customWidth="1"/>
    <col min="3340" max="3340" width="11.81640625" style="744" bestFit="1" customWidth="1"/>
    <col min="3341" max="3341" width="12.81640625" style="744" bestFit="1" customWidth="1"/>
    <col min="3342" max="3584" width="9.1796875" style="744"/>
    <col min="3585" max="3585" width="7.1796875" style="744" customWidth="1"/>
    <col min="3586" max="3586" width="10.26953125" style="744" customWidth="1"/>
    <col min="3587" max="3587" width="36.7265625" style="744" customWidth="1"/>
    <col min="3588" max="3588" width="7.26953125" style="744" customWidth="1"/>
    <col min="3589" max="3589" width="6.26953125" style="744" customWidth="1"/>
    <col min="3590" max="3590" width="10.81640625" style="744" customWidth="1"/>
    <col min="3591" max="3591" width="11.7265625" style="744" customWidth="1"/>
    <col min="3592" max="3592" width="12.81640625" style="744" bestFit="1" customWidth="1"/>
    <col min="3593" max="3593" width="9.1796875" style="744"/>
    <col min="3594" max="3594" width="43.26953125" style="744" customWidth="1"/>
    <col min="3595" max="3595" width="12.81640625" style="744" bestFit="1" customWidth="1"/>
    <col min="3596" max="3596" width="11.81640625" style="744" bestFit="1" customWidth="1"/>
    <col min="3597" max="3597" width="12.81640625" style="744" bestFit="1" customWidth="1"/>
    <col min="3598" max="3840" width="9.1796875" style="744"/>
    <col min="3841" max="3841" width="7.1796875" style="744" customWidth="1"/>
    <col min="3842" max="3842" width="10.26953125" style="744" customWidth="1"/>
    <col min="3843" max="3843" width="36.7265625" style="744" customWidth="1"/>
    <col min="3844" max="3844" width="7.26953125" style="744" customWidth="1"/>
    <col min="3845" max="3845" width="6.26953125" style="744" customWidth="1"/>
    <col min="3846" max="3846" width="10.81640625" style="744" customWidth="1"/>
    <col min="3847" max="3847" width="11.7265625" style="744" customWidth="1"/>
    <col min="3848" max="3848" width="12.81640625" style="744" bestFit="1" customWidth="1"/>
    <col min="3849" max="3849" width="9.1796875" style="744"/>
    <col min="3850" max="3850" width="43.26953125" style="744" customWidth="1"/>
    <col min="3851" max="3851" width="12.81640625" style="744" bestFit="1" customWidth="1"/>
    <col min="3852" max="3852" width="11.81640625" style="744" bestFit="1" customWidth="1"/>
    <col min="3853" max="3853" width="12.81640625" style="744" bestFit="1" customWidth="1"/>
    <col min="3854" max="4096" width="9.1796875" style="744"/>
    <col min="4097" max="4097" width="7.1796875" style="744" customWidth="1"/>
    <col min="4098" max="4098" width="10.26953125" style="744" customWidth="1"/>
    <col min="4099" max="4099" width="36.7265625" style="744" customWidth="1"/>
    <col min="4100" max="4100" width="7.26953125" style="744" customWidth="1"/>
    <col min="4101" max="4101" width="6.26953125" style="744" customWidth="1"/>
    <col min="4102" max="4102" width="10.81640625" style="744" customWidth="1"/>
    <col min="4103" max="4103" width="11.7265625" style="744" customWidth="1"/>
    <col min="4104" max="4104" width="12.81640625" style="744" bestFit="1" customWidth="1"/>
    <col min="4105" max="4105" width="9.1796875" style="744"/>
    <col min="4106" max="4106" width="43.26953125" style="744" customWidth="1"/>
    <col min="4107" max="4107" width="12.81640625" style="744" bestFit="1" customWidth="1"/>
    <col min="4108" max="4108" width="11.81640625" style="744" bestFit="1" customWidth="1"/>
    <col min="4109" max="4109" width="12.81640625" style="744" bestFit="1" customWidth="1"/>
    <col min="4110" max="4352" width="9.1796875" style="744"/>
    <col min="4353" max="4353" width="7.1796875" style="744" customWidth="1"/>
    <col min="4354" max="4354" width="10.26953125" style="744" customWidth="1"/>
    <col min="4355" max="4355" width="36.7265625" style="744" customWidth="1"/>
    <col min="4356" max="4356" width="7.26953125" style="744" customWidth="1"/>
    <col min="4357" max="4357" width="6.26953125" style="744" customWidth="1"/>
    <col min="4358" max="4358" width="10.81640625" style="744" customWidth="1"/>
    <col min="4359" max="4359" width="11.7265625" style="744" customWidth="1"/>
    <col min="4360" max="4360" width="12.81640625" style="744" bestFit="1" customWidth="1"/>
    <col min="4361" max="4361" width="9.1796875" style="744"/>
    <col min="4362" max="4362" width="43.26953125" style="744" customWidth="1"/>
    <col min="4363" max="4363" width="12.81640625" style="744" bestFit="1" customWidth="1"/>
    <col min="4364" max="4364" width="11.81640625" style="744" bestFit="1" customWidth="1"/>
    <col min="4365" max="4365" width="12.81640625" style="744" bestFit="1" customWidth="1"/>
    <col min="4366" max="4608" width="9.1796875" style="744"/>
    <col min="4609" max="4609" width="7.1796875" style="744" customWidth="1"/>
    <col min="4610" max="4610" width="10.26953125" style="744" customWidth="1"/>
    <col min="4611" max="4611" width="36.7265625" style="744" customWidth="1"/>
    <col min="4612" max="4612" width="7.26953125" style="744" customWidth="1"/>
    <col min="4613" max="4613" width="6.26953125" style="744" customWidth="1"/>
    <col min="4614" max="4614" width="10.81640625" style="744" customWidth="1"/>
    <col min="4615" max="4615" width="11.7265625" style="744" customWidth="1"/>
    <col min="4616" max="4616" width="12.81640625" style="744" bestFit="1" customWidth="1"/>
    <col min="4617" max="4617" width="9.1796875" style="744"/>
    <col min="4618" max="4618" width="43.26953125" style="744" customWidth="1"/>
    <col min="4619" max="4619" width="12.81640625" style="744" bestFit="1" customWidth="1"/>
    <col min="4620" max="4620" width="11.81640625" style="744" bestFit="1" customWidth="1"/>
    <col min="4621" max="4621" width="12.81640625" style="744" bestFit="1" customWidth="1"/>
    <col min="4622" max="4864" width="9.1796875" style="744"/>
    <col min="4865" max="4865" width="7.1796875" style="744" customWidth="1"/>
    <col min="4866" max="4866" width="10.26953125" style="744" customWidth="1"/>
    <col min="4867" max="4867" width="36.7265625" style="744" customWidth="1"/>
    <col min="4868" max="4868" width="7.26953125" style="744" customWidth="1"/>
    <col min="4869" max="4869" width="6.26953125" style="744" customWidth="1"/>
    <col min="4870" max="4870" width="10.81640625" style="744" customWidth="1"/>
    <col min="4871" max="4871" width="11.7265625" style="744" customWidth="1"/>
    <col min="4872" max="4872" width="12.81640625" style="744" bestFit="1" customWidth="1"/>
    <col min="4873" max="4873" width="9.1796875" style="744"/>
    <col min="4874" max="4874" width="43.26953125" style="744" customWidth="1"/>
    <col min="4875" max="4875" width="12.81640625" style="744" bestFit="1" customWidth="1"/>
    <col min="4876" max="4876" width="11.81640625" style="744" bestFit="1" customWidth="1"/>
    <col min="4877" max="4877" width="12.81640625" style="744" bestFit="1" customWidth="1"/>
    <col min="4878" max="5120" width="9.1796875" style="744"/>
    <col min="5121" max="5121" width="7.1796875" style="744" customWidth="1"/>
    <col min="5122" max="5122" width="10.26953125" style="744" customWidth="1"/>
    <col min="5123" max="5123" width="36.7265625" style="744" customWidth="1"/>
    <col min="5124" max="5124" width="7.26953125" style="744" customWidth="1"/>
    <col min="5125" max="5125" width="6.26953125" style="744" customWidth="1"/>
    <col min="5126" max="5126" width="10.81640625" style="744" customWidth="1"/>
    <col min="5127" max="5127" width="11.7265625" style="744" customWidth="1"/>
    <col min="5128" max="5128" width="12.81640625" style="744" bestFit="1" customWidth="1"/>
    <col min="5129" max="5129" width="9.1796875" style="744"/>
    <col min="5130" max="5130" width="43.26953125" style="744" customWidth="1"/>
    <col min="5131" max="5131" width="12.81640625" style="744" bestFit="1" customWidth="1"/>
    <col min="5132" max="5132" width="11.81640625" style="744" bestFit="1" customWidth="1"/>
    <col min="5133" max="5133" width="12.81640625" style="744" bestFit="1" customWidth="1"/>
    <col min="5134" max="5376" width="9.1796875" style="744"/>
    <col min="5377" max="5377" width="7.1796875" style="744" customWidth="1"/>
    <col min="5378" max="5378" width="10.26953125" style="744" customWidth="1"/>
    <col min="5379" max="5379" width="36.7265625" style="744" customWidth="1"/>
    <col min="5380" max="5380" width="7.26953125" style="744" customWidth="1"/>
    <col min="5381" max="5381" width="6.26953125" style="744" customWidth="1"/>
    <col min="5382" max="5382" width="10.81640625" style="744" customWidth="1"/>
    <col min="5383" max="5383" width="11.7265625" style="744" customWidth="1"/>
    <col min="5384" max="5384" width="12.81640625" style="744" bestFit="1" customWidth="1"/>
    <col min="5385" max="5385" width="9.1796875" style="744"/>
    <col min="5386" max="5386" width="43.26953125" style="744" customWidth="1"/>
    <col min="5387" max="5387" width="12.81640625" style="744" bestFit="1" customWidth="1"/>
    <col min="5388" max="5388" width="11.81640625" style="744" bestFit="1" customWidth="1"/>
    <col min="5389" max="5389" width="12.81640625" style="744" bestFit="1" customWidth="1"/>
    <col min="5390" max="5632" width="9.1796875" style="744"/>
    <col min="5633" max="5633" width="7.1796875" style="744" customWidth="1"/>
    <col min="5634" max="5634" width="10.26953125" style="744" customWidth="1"/>
    <col min="5635" max="5635" width="36.7265625" style="744" customWidth="1"/>
    <col min="5636" max="5636" width="7.26953125" style="744" customWidth="1"/>
    <col min="5637" max="5637" width="6.26953125" style="744" customWidth="1"/>
    <col min="5638" max="5638" width="10.81640625" style="744" customWidth="1"/>
    <col min="5639" max="5639" width="11.7265625" style="744" customWidth="1"/>
    <col min="5640" max="5640" width="12.81640625" style="744" bestFit="1" customWidth="1"/>
    <col min="5641" max="5641" width="9.1796875" style="744"/>
    <col min="5642" max="5642" width="43.26953125" style="744" customWidth="1"/>
    <col min="5643" max="5643" width="12.81640625" style="744" bestFit="1" customWidth="1"/>
    <col min="5644" max="5644" width="11.81640625" style="744" bestFit="1" customWidth="1"/>
    <col min="5645" max="5645" width="12.81640625" style="744" bestFit="1" customWidth="1"/>
    <col min="5646" max="5888" width="9.1796875" style="744"/>
    <col min="5889" max="5889" width="7.1796875" style="744" customWidth="1"/>
    <col min="5890" max="5890" width="10.26953125" style="744" customWidth="1"/>
    <col min="5891" max="5891" width="36.7265625" style="744" customWidth="1"/>
    <col min="5892" max="5892" width="7.26953125" style="744" customWidth="1"/>
    <col min="5893" max="5893" width="6.26953125" style="744" customWidth="1"/>
    <col min="5894" max="5894" width="10.81640625" style="744" customWidth="1"/>
    <col min="5895" max="5895" width="11.7265625" style="744" customWidth="1"/>
    <col min="5896" max="5896" width="12.81640625" style="744" bestFit="1" customWidth="1"/>
    <col min="5897" max="5897" width="9.1796875" style="744"/>
    <col min="5898" max="5898" width="43.26953125" style="744" customWidth="1"/>
    <col min="5899" max="5899" width="12.81640625" style="744" bestFit="1" customWidth="1"/>
    <col min="5900" max="5900" width="11.81640625" style="744" bestFit="1" customWidth="1"/>
    <col min="5901" max="5901" width="12.81640625" style="744" bestFit="1" customWidth="1"/>
    <col min="5902" max="6144" width="9.1796875" style="744"/>
    <col min="6145" max="6145" width="7.1796875" style="744" customWidth="1"/>
    <col min="6146" max="6146" width="10.26953125" style="744" customWidth="1"/>
    <col min="6147" max="6147" width="36.7265625" style="744" customWidth="1"/>
    <col min="6148" max="6148" width="7.26953125" style="744" customWidth="1"/>
    <col min="6149" max="6149" width="6.26953125" style="744" customWidth="1"/>
    <col min="6150" max="6150" width="10.81640625" style="744" customWidth="1"/>
    <col min="6151" max="6151" width="11.7265625" style="744" customWidth="1"/>
    <col min="6152" max="6152" width="12.81640625" style="744" bestFit="1" customWidth="1"/>
    <col min="6153" max="6153" width="9.1796875" style="744"/>
    <col min="6154" max="6154" width="43.26953125" style="744" customWidth="1"/>
    <col min="6155" max="6155" width="12.81640625" style="744" bestFit="1" customWidth="1"/>
    <col min="6156" max="6156" width="11.81640625" style="744" bestFit="1" customWidth="1"/>
    <col min="6157" max="6157" width="12.81640625" style="744" bestFit="1" customWidth="1"/>
    <col min="6158" max="6400" width="9.1796875" style="744"/>
    <col min="6401" max="6401" width="7.1796875" style="744" customWidth="1"/>
    <col min="6402" max="6402" width="10.26953125" style="744" customWidth="1"/>
    <col min="6403" max="6403" width="36.7265625" style="744" customWidth="1"/>
    <col min="6404" max="6404" width="7.26953125" style="744" customWidth="1"/>
    <col min="6405" max="6405" width="6.26953125" style="744" customWidth="1"/>
    <col min="6406" max="6406" width="10.81640625" style="744" customWidth="1"/>
    <col min="6407" max="6407" width="11.7265625" style="744" customWidth="1"/>
    <col min="6408" max="6408" width="12.81640625" style="744" bestFit="1" customWidth="1"/>
    <col min="6409" max="6409" width="9.1796875" style="744"/>
    <col min="6410" max="6410" width="43.26953125" style="744" customWidth="1"/>
    <col min="6411" max="6411" width="12.81640625" style="744" bestFit="1" customWidth="1"/>
    <col min="6412" max="6412" width="11.81640625" style="744" bestFit="1" customWidth="1"/>
    <col min="6413" max="6413" width="12.81640625" style="744" bestFit="1" customWidth="1"/>
    <col min="6414" max="6656" width="9.1796875" style="744"/>
    <col min="6657" max="6657" width="7.1796875" style="744" customWidth="1"/>
    <col min="6658" max="6658" width="10.26953125" style="744" customWidth="1"/>
    <col min="6659" max="6659" width="36.7265625" style="744" customWidth="1"/>
    <col min="6660" max="6660" width="7.26953125" style="744" customWidth="1"/>
    <col min="6661" max="6661" width="6.26953125" style="744" customWidth="1"/>
    <col min="6662" max="6662" width="10.81640625" style="744" customWidth="1"/>
    <col min="6663" max="6663" width="11.7265625" style="744" customWidth="1"/>
    <col min="6664" max="6664" width="12.81640625" style="744" bestFit="1" customWidth="1"/>
    <col min="6665" max="6665" width="9.1796875" style="744"/>
    <col min="6666" max="6666" width="43.26953125" style="744" customWidth="1"/>
    <col min="6667" max="6667" width="12.81640625" style="744" bestFit="1" customWidth="1"/>
    <col min="6668" max="6668" width="11.81640625" style="744" bestFit="1" customWidth="1"/>
    <col min="6669" max="6669" width="12.81640625" style="744" bestFit="1" customWidth="1"/>
    <col min="6670" max="6912" width="9.1796875" style="744"/>
    <col min="6913" max="6913" width="7.1796875" style="744" customWidth="1"/>
    <col min="6914" max="6914" width="10.26953125" style="744" customWidth="1"/>
    <col min="6915" max="6915" width="36.7265625" style="744" customWidth="1"/>
    <col min="6916" max="6916" width="7.26953125" style="744" customWidth="1"/>
    <col min="6917" max="6917" width="6.26953125" style="744" customWidth="1"/>
    <col min="6918" max="6918" width="10.81640625" style="744" customWidth="1"/>
    <col min="6919" max="6919" width="11.7265625" style="744" customWidth="1"/>
    <col min="6920" max="6920" width="12.81640625" style="744" bestFit="1" customWidth="1"/>
    <col min="6921" max="6921" width="9.1796875" style="744"/>
    <col min="6922" max="6922" width="43.26953125" style="744" customWidth="1"/>
    <col min="6923" max="6923" width="12.81640625" style="744" bestFit="1" customWidth="1"/>
    <col min="6924" max="6924" width="11.81640625" style="744" bestFit="1" customWidth="1"/>
    <col min="6925" max="6925" width="12.81640625" style="744" bestFit="1" customWidth="1"/>
    <col min="6926" max="7168" width="9.1796875" style="744"/>
    <col min="7169" max="7169" width="7.1796875" style="744" customWidth="1"/>
    <col min="7170" max="7170" width="10.26953125" style="744" customWidth="1"/>
    <col min="7171" max="7171" width="36.7265625" style="744" customWidth="1"/>
    <col min="7172" max="7172" width="7.26953125" style="744" customWidth="1"/>
    <col min="7173" max="7173" width="6.26953125" style="744" customWidth="1"/>
    <col min="7174" max="7174" width="10.81640625" style="744" customWidth="1"/>
    <col min="7175" max="7175" width="11.7265625" style="744" customWidth="1"/>
    <col min="7176" max="7176" width="12.81640625" style="744" bestFit="1" customWidth="1"/>
    <col min="7177" max="7177" width="9.1796875" style="744"/>
    <col min="7178" max="7178" width="43.26953125" style="744" customWidth="1"/>
    <col min="7179" max="7179" width="12.81640625" style="744" bestFit="1" customWidth="1"/>
    <col min="7180" max="7180" width="11.81640625" style="744" bestFit="1" customWidth="1"/>
    <col min="7181" max="7181" width="12.81640625" style="744" bestFit="1" customWidth="1"/>
    <col min="7182" max="7424" width="9.1796875" style="744"/>
    <col min="7425" max="7425" width="7.1796875" style="744" customWidth="1"/>
    <col min="7426" max="7426" width="10.26953125" style="744" customWidth="1"/>
    <col min="7427" max="7427" width="36.7265625" style="744" customWidth="1"/>
    <col min="7428" max="7428" width="7.26953125" style="744" customWidth="1"/>
    <col min="7429" max="7429" width="6.26953125" style="744" customWidth="1"/>
    <col min="7430" max="7430" width="10.81640625" style="744" customWidth="1"/>
    <col min="7431" max="7431" width="11.7265625" style="744" customWidth="1"/>
    <col min="7432" max="7432" width="12.81640625" style="744" bestFit="1" customWidth="1"/>
    <col min="7433" max="7433" width="9.1796875" style="744"/>
    <col min="7434" max="7434" width="43.26953125" style="744" customWidth="1"/>
    <col min="7435" max="7435" width="12.81640625" style="744" bestFit="1" customWidth="1"/>
    <col min="7436" max="7436" width="11.81640625" style="744" bestFit="1" customWidth="1"/>
    <col min="7437" max="7437" width="12.81640625" style="744" bestFit="1" customWidth="1"/>
    <col min="7438" max="7680" width="9.1796875" style="744"/>
    <col min="7681" max="7681" width="7.1796875" style="744" customWidth="1"/>
    <col min="7682" max="7682" width="10.26953125" style="744" customWidth="1"/>
    <col min="7683" max="7683" width="36.7265625" style="744" customWidth="1"/>
    <col min="7684" max="7684" width="7.26953125" style="744" customWidth="1"/>
    <col min="7685" max="7685" width="6.26953125" style="744" customWidth="1"/>
    <col min="7686" max="7686" width="10.81640625" style="744" customWidth="1"/>
    <col min="7687" max="7687" width="11.7265625" style="744" customWidth="1"/>
    <col min="7688" max="7688" width="12.81640625" style="744" bestFit="1" customWidth="1"/>
    <col min="7689" max="7689" width="9.1796875" style="744"/>
    <col min="7690" max="7690" width="43.26953125" style="744" customWidth="1"/>
    <col min="7691" max="7691" width="12.81640625" style="744" bestFit="1" customWidth="1"/>
    <col min="7692" max="7692" width="11.81640625" style="744" bestFit="1" customWidth="1"/>
    <col min="7693" max="7693" width="12.81640625" style="744" bestFit="1" customWidth="1"/>
    <col min="7694" max="7936" width="9.1796875" style="744"/>
    <col min="7937" max="7937" width="7.1796875" style="744" customWidth="1"/>
    <col min="7938" max="7938" width="10.26953125" style="744" customWidth="1"/>
    <col min="7939" max="7939" width="36.7265625" style="744" customWidth="1"/>
    <col min="7940" max="7940" width="7.26953125" style="744" customWidth="1"/>
    <col min="7941" max="7941" width="6.26953125" style="744" customWidth="1"/>
    <col min="7942" max="7942" width="10.81640625" style="744" customWidth="1"/>
    <col min="7943" max="7943" width="11.7265625" style="744" customWidth="1"/>
    <col min="7944" max="7944" width="12.81640625" style="744" bestFit="1" customWidth="1"/>
    <col min="7945" max="7945" width="9.1796875" style="744"/>
    <col min="7946" max="7946" width="43.26953125" style="744" customWidth="1"/>
    <col min="7947" max="7947" width="12.81640625" style="744" bestFit="1" customWidth="1"/>
    <col min="7948" max="7948" width="11.81640625" style="744" bestFit="1" customWidth="1"/>
    <col min="7949" max="7949" width="12.81640625" style="744" bestFit="1" customWidth="1"/>
    <col min="7950" max="8192" width="9.1796875" style="744"/>
    <col min="8193" max="8193" width="7.1796875" style="744" customWidth="1"/>
    <col min="8194" max="8194" width="10.26953125" style="744" customWidth="1"/>
    <col min="8195" max="8195" width="36.7265625" style="744" customWidth="1"/>
    <col min="8196" max="8196" width="7.26953125" style="744" customWidth="1"/>
    <col min="8197" max="8197" width="6.26953125" style="744" customWidth="1"/>
    <col min="8198" max="8198" width="10.81640625" style="744" customWidth="1"/>
    <col min="8199" max="8199" width="11.7265625" style="744" customWidth="1"/>
    <col min="8200" max="8200" width="12.81640625" style="744" bestFit="1" customWidth="1"/>
    <col min="8201" max="8201" width="9.1796875" style="744"/>
    <col min="8202" max="8202" width="43.26953125" style="744" customWidth="1"/>
    <col min="8203" max="8203" width="12.81640625" style="744" bestFit="1" customWidth="1"/>
    <col min="8204" max="8204" width="11.81640625" style="744" bestFit="1" customWidth="1"/>
    <col min="8205" max="8205" width="12.81640625" style="744" bestFit="1" customWidth="1"/>
    <col min="8206" max="8448" width="9.1796875" style="744"/>
    <col min="8449" max="8449" width="7.1796875" style="744" customWidth="1"/>
    <col min="8450" max="8450" width="10.26953125" style="744" customWidth="1"/>
    <col min="8451" max="8451" width="36.7265625" style="744" customWidth="1"/>
    <col min="8452" max="8452" width="7.26953125" style="744" customWidth="1"/>
    <col min="8453" max="8453" width="6.26953125" style="744" customWidth="1"/>
    <col min="8454" max="8454" width="10.81640625" style="744" customWidth="1"/>
    <col min="8455" max="8455" width="11.7265625" style="744" customWidth="1"/>
    <col min="8456" max="8456" width="12.81640625" style="744" bestFit="1" customWidth="1"/>
    <col min="8457" max="8457" width="9.1796875" style="744"/>
    <col min="8458" max="8458" width="43.26953125" style="744" customWidth="1"/>
    <col min="8459" max="8459" width="12.81640625" style="744" bestFit="1" customWidth="1"/>
    <col min="8460" max="8460" width="11.81640625" style="744" bestFit="1" customWidth="1"/>
    <col min="8461" max="8461" width="12.81640625" style="744" bestFit="1" customWidth="1"/>
    <col min="8462" max="8704" width="9.1796875" style="744"/>
    <col min="8705" max="8705" width="7.1796875" style="744" customWidth="1"/>
    <col min="8706" max="8706" width="10.26953125" style="744" customWidth="1"/>
    <col min="8707" max="8707" width="36.7265625" style="744" customWidth="1"/>
    <col min="8708" max="8708" width="7.26953125" style="744" customWidth="1"/>
    <col min="8709" max="8709" width="6.26953125" style="744" customWidth="1"/>
    <col min="8710" max="8710" width="10.81640625" style="744" customWidth="1"/>
    <col min="8711" max="8711" width="11.7265625" style="744" customWidth="1"/>
    <col min="8712" max="8712" width="12.81640625" style="744" bestFit="1" customWidth="1"/>
    <col min="8713" max="8713" width="9.1796875" style="744"/>
    <col min="8714" max="8714" width="43.26953125" style="744" customWidth="1"/>
    <col min="8715" max="8715" width="12.81640625" style="744" bestFit="1" customWidth="1"/>
    <col min="8716" max="8716" width="11.81640625" style="744" bestFit="1" customWidth="1"/>
    <col min="8717" max="8717" width="12.81640625" style="744" bestFit="1" customWidth="1"/>
    <col min="8718" max="8960" width="9.1796875" style="744"/>
    <col min="8961" max="8961" width="7.1796875" style="744" customWidth="1"/>
    <col min="8962" max="8962" width="10.26953125" style="744" customWidth="1"/>
    <col min="8963" max="8963" width="36.7265625" style="744" customWidth="1"/>
    <col min="8964" max="8964" width="7.26953125" style="744" customWidth="1"/>
    <col min="8965" max="8965" width="6.26953125" style="744" customWidth="1"/>
    <col min="8966" max="8966" width="10.81640625" style="744" customWidth="1"/>
    <col min="8967" max="8967" width="11.7265625" style="744" customWidth="1"/>
    <col min="8968" max="8968" width="12.81640625" style="744" bestFit="1" customWidth="1"/>
    <col min="8969" max="8969" width="9.1796875" style="744"/>
    <col min="8970" max="8970" width="43.26953125" style="744" customWidth="1"/>
    <col min="8971" max="8971" width="12.81640625" style="744" bestFit="1" customWidth="1"/>
    <col min="8972" max="8972" width="11.81640625" style="744" bestFit="1" customWidth="1"/>
    <col min="8973" max="8973" width="12.81640625" style="744" bestFit="1" customWidth="1"/>
    <col min="8974" max="9216" width="9.1796875" style="744"/>
    <col min="9217" max="9217" width="7.1796875" style="744" customWidth="1"/>
    <col min="9218" max="9218" width="10.26953125" style="744" customWidth="1"/>
    <col min="9219" max="9219" width="36.7265625" style="744" customWidth="1"/>
    <col min="9220" max="9220" width="7.26953125" style="744" customWidth="1"/>
    <col min="9221" max="9221" width="6.26953125" style="744" customWidth="1"/>
    <col min="9222" max="9222" width="10.81640625" style="744" customWidth="1"/>
    <col min="9223" max="9223" width="11.7265625" style="744" customWidth="1"/>
    <col min="9224" max="9224" width="12.81640625" style="744" bestFit="1" customWidth="1"/>
    <col min="9225" max="9225" width="9.1796875" style="744"/>
    <col min="9226" max="9226" width="43.26953125" style="744" customWidth="1"/>
    <col min="9227" max="9227" width="12.81640625" style="744" bestFit="1" customWidth="1"/>
    <col min="9228" max="9228" width="11.81640625" style="744" bestFit="1" customWidth="1"/>
    <col min="9229" max="9229" width="12.81640625" style="744" bestFit="1" customWidth="1"/>
    <col min="9230" max="9472" width="9.1796875" style="744"/>
    <col min="9473" max="9473" width="7.1796875" style="744" customWidth="1"/>
    <col min="9474" max="9474" width="10.26953125" style="744" customWidth="1"/>
    <col min="9475" max="9475" width="36.7265625" style="744" customWidth="1"/>
    <col min="9476" max="9476" width="7.26953125" style="744" customWidth="1"/>
    <col min="9477" max="9477" width="6.26953125" style="744" customWidth="1"/>
    <col min="9478" max="9478" width="10.81640625" style="744" customWidth="1"/>
    <col min="9479" max="9479" width="11.7265625" style="744" customWidth="1"/>
    <col min="9480" max="9480" width="12.81640625" style="744" bestFit="1" customWidth="1"/>
    <col min="9481" max="9481" width="9.1796875" style="744"/>
    <col min="9482" max="9482" width="43.26953125" style="744" customWidth="1"/>
    <col min="9483" max="9483" width="12.81640625" style="744" bestFit="1" customWidth="1"/>
    <col min="9484" max="9484" width="11.81640625" style="744" bestFit="1" customWidth="1"/>
    <col min="9485" max="9485" width="12.81640625" style="744" bestFit="1" customWidth="1"/>
    <col min="9486" max="9728" width="9.1796875" style="744"/>
    <col min="9729" max="9729" width="7.1796875" style="744" customWidth="1"/>
    <col min="9730" max="9730" width="10.26953125" style="744" customWidth="1"/>
    <col min="9731" max="9731" width="36.7265625" style="744" customWidth="1"/>
    <col min="9732" max="9732" width="7.26953125" style="744" customWidth="1"/>
    <col min="9733" max="9733" width="6.26953125" style="744" customWidth="1"/>
    <col min="9734" max="9734" width="10.81640625" style="744" customWidth="1"/>
    <col min="9735" max="9735" width="11.7265625" style="744" customWidth="1"/>
    <col min="9736" max="9736" width="12.81640625" style="744" bestFit="1" customWidth="1"/>
    <col min="9737" max="9737" width="9.1796875" style="744"/>
    <col min="9738" max="9738" width="43.26953125" style="744" customWidth="1"/>
    <col min="9739" max="9739" width="12.81640625" style="744" bestFit="1" customWidth="1"/>
    <col min="9740" max="9740" width="11.81640625" style="744" bestFit="1" customWidth="1"/>
    <col min="9741" max="9741" width="12.81640625" style="744" bestFit="1" customWidth="1"/>
    <col min="9742" max="9984" width="9.1796875" style="744"/>
    <col min="9985" max="9985" width="7.1796875" style="744" customWidth="1"/>
    <col min="9986" max="9986" width="10.26953125" style="744" customWidth="1"/>
    <col min="9987" max="9987" width="36.7265625" style="744" customWidth="1"/>
    <col min="9988" max="9988" width="7.26953125" style="744" customWidth="1"/>
    <col min="9989" max="9989" width="6.26953125" style="744" customWidth="1"/>
    <col min="9990" max="9990" width="10.81640625" style="744" customWidth="1"/>
    <col min="9991" max="9991" width="11.7265625" style="744" customWidth="1"/>
    <col min="9992" max="9992" width="12.81640625" style="744" bestFit="1" customWidth="1"/>
    <col min="9993" max="9993" width="9.1796875" style="744"/>
    <col min="9994" max="9994" width="43.26953125" style="744" customWidth="1"/>
    <col min="9995" max="9995" width="12.81640625" style="744" bestFit="1" customWidth="1"/>
    <col min="9996" max="9996" width="11.81640625" style="744" bestFit="1" customWidth="1"/>
    <col min="9997" max="9997" width="12.81640625" style="744" bestFit="1" customWidth="1"/>
    <col min="9998" max="10240" width="9.1796875" style="744"/>
    <col min="10241" max="10241" width="7.1796875" style="744" customWidth="1"/>
    <col min="10242" max="10242" width="10.26953125" style="744" customWidth="1"/>
    <col min="10243" max="10243" width="36.7265625" style="744" customWidth="1"/>
    <col min="10244" max="10244" width="7.26953125" style="744" customWidth="1"/>
    <col min="10245" max="10245" width="6.26953125" style="744" customWidth="1"/>
    <col min="10246" max="10246" width="10.81640625" style="744" customWidth="1"/>
    <col min="10247" max="10247" width="11.7265625" style="744" customWidth="1"/>
    <col min="10248" max="10248" width="12.81640625" style="744" bestFit="1" customWidth="1"/>
    <col min="10249" max="10249" width="9.1796875" style="744"/>
    <col min="10250" max="10250" width="43.26953125" style="744" customWidth="1"/>
    <col min="10251" max="10251" width="12.81640625" style="744" bestFit="1" customWidth="1"/>
    <col min="10252" max="10252" width="11.81640625" style="744" bestFit="1" customWidth="1"/>
    <col min="10253" max="10253" width="12.81640625" style="744" bestFit="1" customWidth="1"/>
    <col min="10254" max="10496" width="9.1796875" style="744"/>
    <col min="10497" max="10497" width="7.1796875" style="744" customWidth="1"/>
    <col min="10498" max="10498" width="10.26953125" style="744" customWidth="1"/>
    <col min="10499" max="10499" width="36.7265625" style="744" customWidth="1"/>
    <col min="10500" max="10500" width="7.26953125" style="744" customWidth="1"/>
    <col min="10501" max="10501" width="6.26953125" style="744" customWidth="1"/>
    <col min="10502" max="10502" width="10.81640625" style="744" customWidth="1"/>
    <col min="10503" max="10503" width="11.7265625" style="744" customWidth="1"/>
    <col min="10504" max="10504" width="12.81640625" style="744" bestFit="1" customWidth="1"/>
    <col min="10505" max="10505" width="9.1796875" style="744"/>
    <col min="10506" max="10506" width="43.26953125" style="744" customWidth="1"/>
    <col min="10507" max="10507" width="12.81640625" style="744" bestFit="1" customWidth="1"/>
    <col min="10508" max="10508" width="11.81640625" style="744" bestFit="1" customWidth="1"/>
    <col min="10509" max="10509" width="12.81640625" style="744" bestFit="1" customWidth="1"/>
    <col min="10510" max="10752" width="9.1796875" style="744"/>
    <col min="10753" max="10753" width="7.1796875" style="744" customWidth="1"/>
    <col min="10754" max="10754" width="10.26953125" style="744" customWidth="1"/>
    <col min="10755" max="10755" width="36.7265625" style="744" customWidth="1"/>
    <col min="10756" max="10756" width="7.26953125" style="744" customWidth="1"/>
    <col min="10757" max="10757" width="6.26953125" style="744" customWidth="1"/>
    <col min="10758" max="10758" width="10.81640625" style="744" customWidth="1"/>
    <col min="10759" max="10759" width="11.7265625" style="744" customWidth="1"/>
    <col min="10760" max="10760" width="12.81640625" style="744" bestFit="1" customWidth="1"/>
    <col min="10761" max="10761" width="9.1796875" style="744"/>
    <col min="10762" max="10762" width="43.26953125" style="744" customWidth="1"/>
    <col min="10763" max="10763" width="12.81640625" style="744" bestFit="1" customWidth="1"/>
    <col min="10764" max="10764" width="11.81640625" style="744" bestFit="1" customWidth="1"/>
    <col min="10765" max="10765" width="12.81640625" style="744" bestFit="1" customWidth="1"/>
    <col min="10766" max="11008" width="9.1796875" style="744"/>
    <col min="11009" max="11009" width="7.1796875" style="744" customWidth="1"/>
    <col min="11010" max="11010" width="10.26953125" style="744" customWidth="1"/>
    <col min="11011" max="11011" width="36.7265625" style="744" customWidth="1"/>
    <col min="11012" max="11012" width="7.26953125" style="744" customWidth="1"/>
    <col min="11013" max="11013" width="6.26953125" style="744" customWidth="1"/>
    <col min="11014" max="11014" width="10.81640625" style="744" customWidth="1"/>
    <col min="11015" max="11015" width="11.7265625" style="744" customWidth="1"/>
    <col min="11016" max="11016" width="12.81640625" style="744" bestFit="1" customWidth="1"/>
    <col min="11017" max="11017" width="9.1796875" style="744"/>
    <col min="11018" max="11018" width="43.26953125" style="744" customWidth="1"/>
    <col min="11019" max="11019" width="12.81640625" style="744" bestFit="1" customWidth="1"/>
    <col min="11020" max="11020" width="11.81640625" style="744" bestFit="1" customWidth="1"/>
    <col min="11021" max="11021" width="12.81640625" style="744" bestFit="1" customWidth="1"/>
    <col min="11022" max="11264" width="9.1796875" style="744"/>
    <col min="11265" max="11265" width="7.1796875" style="744" customWidth="1"/>
    <col min="11266" max="11266" width="10.26953125" style="744" customWidth="1"/>
    <col min="11267" max="11267" width="36.7265625" style="744" customWidth="1"/>
    <col min="11268" max="11268" width="7.26953125" style="744" customWidth="1"/>
    <col min="11269" max="11269" width="6.26953125" style="744" customWidth="1"/>
    <col min="11270" max="11270" width="10.81640625" style="744" customWidth="1"/>
    <col min="11271" max="11271" width="11.7265625" style="744" customWidth="1"/>
    <col min="11272" max="11272" width="12.81640625" style="744" bestFit="1" customWidth="1"/>
    <col min="11273" max="11273" width="9.1796875" style="744"/>
    <col min="11274" max="11274" width="43.26953125" style="744" customWidth="1"/>
    <col min="11275" max="11275" width="12.81640625" style="744" bestFit="1" customWidth="1"/>
    <col min="11276" max="11276" width="11.81640625" style="744" bestFit="1" customWidth="1"/>
    <col min="11277" max="11277" width="12.81640625" style="744" bestFit="1" customWidth="1"/>
    <col min="11278" max="11520" width="9.1796875" style="744"/>
    <col min="11521" max="11521" width="7.1796875" style="744" customWidth="1"/>
    <col min="11522" max="11522" width="10.26953125" style="744" customWidth="1"/>
    <col min="11523" max="11523" width="36.7265625" style="744" customWidth="1"/>
    <col min="11524" max="11524" width="7.26953125" style="744" customWidth="1"/>
    <col min="11525" max="11525" width="6.26953125" style="744" customWidth="1"/>
    <col min="11526" max="11526" width="10.81640625" style="744" customWidth="1"/>
    <col min="11527" max="11527" width="11.7265625" style="744" customWidth="1"/>
    <col min="11528" max="11528" width="12.81640625" style="744" bestFit="1" customWidth="1"/>
    <col min="11529" max="11529" width="9.1796875" style="744"/>
    <col min="11530" max="11530" width="43.26953125" style="744" customWidth="1"/>
    <col min="11531" max="11531" width="12.81640625" style="744" bestFit="1" customWidth="1"/>
    <col min="11532" max="11532" width="11.81640625" style="744" bestFit="1" customWidth="1"/>
    <col min="11533" max="11533" width="12.81640625" style="744" bestFit="1" customWidth="1"/>
    <col min="11534" max="11776" width="9.1796875" style="744"/>
    <col min="11777" max="11777" width="7.1796875" style="744" customWidth="1"/>
    <col min="11778" max="11778" width="10.26953125" style="744" customWidth="1"/>
    <col min="11779" max="11779" width="36.7265625" style="744" customWidth="1"/>
    <col min="11780" max="11780" width="7.26953125" style="744" customWidth="1"/>
    <col min="11781" max="11781" width="6.26953125" style="744" customWidth="1"/>
    <col min="11782" max="11782" width="10.81640625" style="744" customWidth="1"/>
    <col min="11783" max="11783" width="11.7265625" style="744" customWidth="1"/>
    <col min="11784" max="11784" width="12.81640625" style="744" bestFit="1" customWidth="1"/>
    <col min="11785" max="11785" width="9.1796875" style="744"/>
    <col min="11786" max="11786" width="43.26953125" style="744" customWidth="1"/>
    <col min="11787" max="11787" width="12.81640625" style="744" bestFit="1" customWidth="1"/>
    <col min="11788" max="11788" width="11.81640625" style="744" bestFit="1" customWidth="1"/>
    <col min="11789" max="11789" width="12.81640625" style="744" bestFit="1" customWidth="1"/>
    <col min="11790" max="12032" width="9.1796875" style="744"/>
    <col min="12033" max="12033" width="7.1796875" style="744" customWidth="1"/>
    <col min="12034" max="12034" width="10.26953125" style="744" customWidth="1"/>
    <col min="12035" max="12035" width="36.7265625" style="744" customWidth="1"/>
    <col min="12036" max="12036" width="7.26953125" style="744" customWidth="1"/>
    <col min="12037" max="12037" width="6.26953125" style="744" customWidth="1"/>
    <col min="12038" max="12038" width="10.81640625" style="744" customWidth="1"/>
    <col min="12039" max="12039" width="11.7265625" style="744" customWidth="1"/>
    <col min="12040" max="12040" width="12.81640625" style="744" bestFit="1" customWidth="1"/>
    <col min="12041" max="12041" width="9.1796875" style="744"/>
    <col min="12042" max="12042" width="43.26953125" style="744" customWidth="1"/>
    <col min="12043" max="12043" width="12.81640625" style="744" bestFit="1" customWidth="1"/>
    <col min="12044" max="12044" width="11.81640625" style="744" bestFit="1" customWidth="1"/>
    <col min="12045" max="12045" width="12.81640625" style="744" bestFit="1" customWidth="1"/>
    <col min="12046" max="12288" width="9.1796875" style="744"/>
    <col min="12289" max="12289" width="7.1796875" style="744" customWidth="1"/>
    <col min="12290" max="12290" width="10.26953125" style="744" customWidth="1"/>
    <col min="12291" max="12291" width="36.7265625" style="744" customWidth="1"/>
    <col min="12292" max="12292" width="7.26953125" style="744" customWidth="1"/>
    <col min="12293" max="12293" width="6.26953125" style="744" customWidth="1"/>
    <col min="12294" max="12294" width="10.81640625" style="744" customWidth="1"/>
    <col min="12295" max="12295" width="11.7265625" style="744" customWidth="1"/>
    <col min="12296" max="12296" width="12.81640625" style="744" bestFit="1" customWidth="1"/>
    <col min="12297" max="12297" width="9.1796875" style="744"/>
    <col min="12298" max="12298" width="43.26953125" style="744" customWidth="1"/>
    <col min="12299" max="12299" width="12.81640625" style="744" bestFit="1" customWidth="1"/>
    <col min="12300" max="12300" width="11.81640625" style="744" bestFit="1" customWidth="1"/>
    <col min="12301" max="12301" width="12.81640625" style="744" bestFit="1" customWidth="1"/>
    <col min="12302" max="12544" width="9.1796875" style="744"/>
    <col min="12545" max="12545" width="7.1796875" style="744" customWidth="1"/>
    <col min="12546" max="12546" width="10.26953125" style="744" customWidth="1"/>
    <col min="12547" max="12547" width="36.7265625" style="744" customWidth="1"/>
    <col min="12548" max="12548" width="7.26953125" style="744" customWidth="1"/>
    <col min="12549" max="12549" width="6.26953125" style="744" customWidth="1"/>
    <col min="12550" max="12550" width="10.81640625" style="744" customWidth="1"/>
    <col min="12551" max="12551" width="11.7265625" style="744" customWidth="1"/>
    <col min="12552" max="12552" width="12.81640625" style="744" bestFit="1" customWidth="1"/>
    <col min="12553" max="12553" width="9.1796875" style="744"/>
    <col min="12554" max="12554" width="43.26953125" style="744" customWidth="1"/>
    <col min="12555" max="12555" width="12.81640625" style="744" bestFit="1" customWidth="1"/>
    <col min="12556" max="12556" width="11.81640625" style="744" bestFit="1" customWidth="1"/>
    <col min="12557" max="12557" width="12.81640625" style="744" bestFit="1" customWidth="1"/>
    <col min="12558" max="12800" width="9.1796875" style="744"/>
    <col min="12801" max="12801" width="7.1796875" style="744" customWidth="1"/>
    <col min="12802" max="12802" width="10.26953125" style="744" customWidth="1"/>
    <col min="12803" max="12803" width="36.7265625" style="744" customWidth="1"/>
    <col min="12804" max="12804" width="7.26953125" style="744" customWidth="1"/>
    <col min="12805" max="12805" width="6.26953125" style="744" customWidth="1"/>
    <col min="12806" max="12806" width="10.81640625" style="744" customWidth="1"/>
    <col min="12807" max="12807" width="11.7265625" style="744" customWidth="1"/>
    <col min="12808" max="12808" width="12.81640625" style="744" bestFit="1" customWidth="1"/>
    <col min="12809" max="12809" width="9.1796875" style="744"/>
    <col min="12810" max="12810" width="43.26953125" style="744" customWidth="1"/>
    <col min="12811" max="12811" width="12.81640625" style="744" bestFit="1" customWidth="1"/>
    <col min="12812" max="12812" width="11.81640625" style="744" bestFit="1" customWidth="1"/>
    <col min="12813" max="12813" width="12.81640625" style="744" bestFit="1" customWidth="1"/>
    <col min="12814" max="13056" width="9.1796875" style="744"/>
    <col min="13057" max="13057" width="7.1796875" style="744" customWidth="1"/>
    <col min="13058" max="13058" width="10.26953125" style="744" customWidth="1"/>
    <col min="13059" max="13059" width="36.7265625" style="744" customWidth="1"/>
    <col min="13060" max="13060" width="7.26953125" style="744" customWidth="1"/>
    <col min="13061" max="13061" width="6.26953125" style="744" customWidth="1"/>
    <col min="13062" max="13062" width="10.81640625" style="744" customWidth="1"/>
    <col min="13063" max="13063" width="11.7265625" style="744" customWidth="1"/>
    <col min="13064" max="13064" width="12.81640625" style="744" bestFit="1" customWidth="1"/>
    <col min="13065" max="13065" width="9.1796875" style="744"/>
    <col min="13066" max="13066" width="43.26953125" style="744" customWidth="1"/>
    <col min="13067" max="13067" width="12.81640625" style="744" bestFit="1" customWidth="1"/>
    <col min="13068" max="13068" width="11.81640625" style="744" bestFit="1" customWidth="1"/>
    <col min="13069" max="13069" width="12.81640625" style="744" bestFit="1" customWidth="1"/>
    <col min="13070" max="13312" width="9.1796875" style="744"/>
    <col min="13313" max="13313" width="7.1796875" style="744" customWidth="1"/>
    <col min="13314" max="13314" width="10.26953125" style="744" customWidth="1"/>
    <col min="13315" max="13315" width="36.7265625" style="744" customWidth="1"/>
    <col min="13316" max="13316" width="7.26953125" style="744" customWidth="1"/>
    <col min="13317" max="13317" width="6.26953125" style="744" customWidth="1"/>
    <col min="13318" max="13318" width="10.81640625" style="744" customWidth="1"/>
    <col min="13319" max="13319" width="11.7265625" style="744" customWidth="1"/>
    <col min="13320" max="13320" width="12.81640625" style="744" bestFit="1" customWidth="1"/>
    <col min="13321" max="13321" width="9.1796875" style="744"/>
    <col min="13322" max="13322" width="43.26953125" style="744" customWidth="1"/>
    <col min="13323" max="13323" width="12.81640625" style="744" bestFit="1" customWidth="1"/>
    <col min="13324" max="13324" width="11.81640625" style="744" bestFit="1" customWidth="1"/>
    <col min="13325" max="13325" width="12.81640625" style="744" bestFit="1" customWidth="1"/>
    <col min="13326" max="13568" width="9.1796875" style="744"/>
    <col min="13569" max="13569" width="7.1796875" style="744" customWidth="1"/>
    <col min="13570" max="13570" width="10.26953125" style="744" customWidth="1"/>
    <col min="13571" max="13571" width="36.7265625" style="744" customWidth="1"/>
    <col min="13572" max="13572" width="7.26953125" style="744" customWidth="1"/>
    <col min="13573" max="13573" width="6.26953125" style="744" customWidth="1"/>
    <col min="13574" max="13574" width="10.81640625" style="744" customWidth="1"/>
    <col min="13575" max="13575" width="11.7265625" style="744" customWidth="1"/>
    <col min="13576" max="13576" width="12.81640625" style="744" bestFit="1" customWidth="1"/>
    <col min="13577" max="13577" width="9.1796875" style="744"/>
    <col min="13578" max="13578" width="43.26953125" style="744" customWidth="1"/>
    <col min="13579" max="13579" width="12.81640625" style="744" bestFit="1" customWidth="1"/>
    <col min="13580" max="13580" width="11.81640625" style="744" bestFit="1" customWidth="1"/>
    <col min="13581" max="13581" width="12.81640625" style="744" bestFit="1" customWidth="1"/>
    <col min="13582" max="13824" width="9.1796875" style="744"/>
    <col min="13825" max="13825" width="7.1796875" style="744" customWidth="1"/>
    <col min="13826" max="13826" width="10.26953125" style="744" customWidth="1"/>
    <col min="13827" max="13827" width="36.7265625" style="744" customWidth="1"/>
    <col min="13828" max="13828" width="7.26953125" style="744" customWidth="1"/>
    <col min="13829" max="13829" width="6.26953125" style="744" customWidth="1"/>
    <col min="13830" max="13830" width="10.81640625" style="744" customWidth="1"/>
    <col min="13831" max="13831" width="11.7265625" style="744" customWidth="1"/>
    <col min="13832" max="13832" width="12.81640625" style="744" bestFit="1" customWidth="1"/>
    <col min="13833" max="13833" width="9.1796875" style="744"/>
    <col min="13834" max="13834" width="43.26953125" style="744" customWidth="1"/>
    <col min="13835" max="13835" width="12.81640625" style="744" bestFit="1" customWidth="1"/>
    <col min="13836" max="13836" width="11.81640625" style="744" bestFit="1" customWidth="1"/>
    <col min="13837" max="13837" width="12.81640625" style="744" bestFit="1" customWidth="1"/>
    <col min="13838" max="14080" width="9.1796875" style="744"/>
    <col min="14081" max="14081" width="7.1796875" style="744" customWidth="1"/>
    <col min="14082" max="14082" width="10.26953125" style="744" customWidth="1"/>
    <col min="14083" max="14083" width="36.7265625" style="744" customWidth="1"/>
    <col min="14084" max="14084" width="7.26953125" style="744" customWidth="1"/>
    <col min="14085" max="14085" width="6.26953125" style="744" customWidth="1"/>
    <col min="14086" max="14086" width="10.81640625" style="744" customWidth="1"/>
    <col min="14087" max="14087" width="11.7265625" style="744" customWidth="1"/>
    <col min="14088" max="14088" width="12.81640625" style="744" bestFit="1" customWidth="1"/>
    <col min="14089" max="14089" width="9.1796875" style="744"/>
    <col min="14090" max="14090" width="43.26953125" style="744" customWidth="1"/>
    <col min="14091" max="14091" width="12.81640625" style="744" bestFit="1" customWidth="1"/>
    <col min="14092" max="14092" width="11.81640625" style="744" bestFit="1" customWidth="1"/>
    <col min="14093" max="14093" width="12.81640625" style="744" bestFit="1" customWidth="1"/>
    <col min="14094" max="14336" width="9.1796875" style="744"/>
    <col min="14337" max="14337" width="7.1796875" style="744" customWidth="1"/>
    <col min="14338" max="14338" width="10.26953125" style="744" customWidth="1"/>
    <col min="14339" max="14339" width="36.7265625" style="744" customWidth="1"/>
    <col min="14340" max="14340" width="7.26953125" style="744" customWidth="1"/>
    <col min="14341" max="14341" width="6.26953125" style="744" customWidth="1"/>
    <col min="14342" max="14342" width="10.81640625" style="744" customWidth="1"/>
    <col min="14343" max="14343" width="11.7265625" style="744" customWidth="1"/>
    <col min="14344" max="14344" width="12.81640625" style="744" bestFit="1" customWidth="1"/>
    <col min="14345" max="14345" width="9.1796875" style="744"/>
    <col min="14346" max="14346" width="43.26953125" style="744" customWidth="1"/>
    <col min="14347" max="14347" width="12.81640625" style="744" bestFit="1" customWidth="1"/>
    <col min="14348" max="14348" width="11.81640625" style="744" bestFit="1" customWidth="1"/>
    <col min="14349" max="14349" width="12.81640625" style="744" bestFit="1" customWidth="1"/>
    <col min="14350" max="14592" width="9.1796875" style="744"/>
    <col min="14593" max="14593" width="7.1796875" style="744" customWidth="1"/>
    <col min="14594" max="14594" width="10.26953125" style="744" customWidth="1"/>
    <col min="14595" max="14595" width="36.7265625" style="744" customWidth="1"/>
    <col min="14596" max="14596" width="7.26953125" style="744" customWidth="1"/>
    <col min="14597" max="14597" width="6.26953125" style="744" customWidth="1"/>
    <col min="14598" max="14598" width="10.81640625" style="744" customWidth="1"/>
    <col min="14599" max="14599" width="11.7265625" style="744" customWidth="1"/>
    <col min="14600" max="14600" width="12.81640625" style="744" bestFit="1" customWidth="1"/>
    <col min="14601" max="14601" width="9.1796875" style="744"/>
    <col min="14602" max="14602" width="43.26953125" style="744" customWidth="1"/>
    <col min="14603" max="14603" width="12.81640625" style="744" bestFit="1" customWidth="1"/>
    <col min="14604" max="14604" width="11.81640625" style="744" bestFit="1" customWidth="1"/>
    <col min="14605" max="14605" width="12.81640625" style="744" bestFit="1" customWidth="1"/>
    <col min="14606" max="14848" width="9.1796875" style="744"/>
    <col min="14849" max="14849" width="7.1796875" style="744" customWidth="1"/>
    <col min="14850" max="14850" width="10.26953125" style="744" customWidth="1"/>
    <col min="14851" max="14851" width="36.7265625" style="744" customWidth="1"/>
    <col min="14852" max="14852" width="7.26953125" style="744" customWidth="1"/>
    <col min="14853" max="14853" width="6.26953125" style="744" customWidth="1"/>
    <col min="14854" max="14854" width="10.81640625" style="744" customWidth="1"/>
    <col min="14855" max="14855" width="11.7265625" style="744" customWidth="1"/>
    <col min="14856" max="14856" width="12.81640625" style="744" bestFit="1" customWidth="1"/>
    <col min="14857" max="14857" width="9.1796875" style="744"/>
    <col min="14858" max="14858" width="43.26953125" style="744" customWidth="1"/>
    <col min="14859" max="14859" width="12.81640625" style="744" bestFit="1" customWidth="1"/>
    <col min="14860" max="14860" width="11.81640625" style="744" bestFit="1" customWidth="1"/>
    <col min="14861" max="14861" width="12.81640625" style="744" bestFit="1" customWidth="1"/>
    <col min="14862" max="15104" width="9.1796875" style="744"/>
    <col min="15105" max="15105" width="7.1796875" style="744" customWidth="1"/>
    <col min="15106" max="15106" width="10.26953125" style="744" customWidth="1"/>
    <col min="15107" max="15107" width="36.7265625" style="744" customWidth="1"/>
    <col min="15108" max="15108" width="7.26953125" style="744" customWidth="1"/>
    <col min="15109" max="15109" width="6.26953125" style="744" customWidth="1"/>
    <col min="15110" max="15110" width="10.81640625" style="744" customWidth="1"/>
    <col min="15111" max="15111" width="11.7265625" style="744" customWidth="1"/>
    <col min="15112" max="15112" width="12.81640625" style="744" bestFit="1" customWidth="1"/>
    <col min="15113" max="15113" width="9.1796875" style="744"/>
    <col min="15114" max="15114" width="43.26953125" style="744" customWidth="1"/>
    <col min="15115" max="15115" width="12.81640625" style="744" bestFit="1" customWidth="1"/>
    <col min="15116" max="15116" width="11.81640625" style="744" bestFit="1" customWidth="1"/>
    <col min="15117" max="15117" width="12.81640625" style="744" bestFit="1" customWidth="1"/>
    <col min="15118" max="15360" width="9.1796875" style="744"/>
    <col min="15361" max="15361" width="7.1796875" style="744" customWidth="1"/>
    <col min="15362" max="15362" width="10.26953125" style="744" customWidth="1"/>
    <col min="15363" max="15363" width="36.7265625" style="744" customWidth="1"/>
    <col min="15364" max="15364" width="7.26953125" style="744" customWidth="1"/>
    <col min="15365" max="15365" width="6.26953125" style="744" customWidth="1"/>
    <col min="15366" max="15366" width="10.81640625" style="744" customWidth="1"/>
    <col min="15367" max="15367" width="11.7265625" style="744" customWidth="1"/>
    <col min="15368" max="15368" width="12.81640625" style="744" bestFit="1" customWidth="1"/>
    <col min="15369" max="15369" width="9.1796875" style="744"/>
    <col min="15370" max="15370" width="43.26953125" style="744" customWidth="1"/>
    <col min="15371" max="15371" width="12.81640625" style="744" bestFit="1" customWidth="1"/>
    <col min="15372" max="15372" width="11.81640625" style="744" bestFit="1" customWidth="1"/>
    <col min="15373" max="15373" width="12.81640625" style="744" bestFit="1" customWidth="1"/>
    <col min="15374" max="15616" width="9.1796875" style="744"/>
    <col min="15617" max="15617" width="7.1796875" style="744" customWidth="1"/>
    <col min="15618" max="15618" width="10.26953125" style="744" customWidth="1"/>
    <col min="15619" max="15619" width="36.7265625" style="744" customWidth="1"/>
    <col min="15620" max="15620" width="7.26953125" style="744" customWidth="1"/>
    <col min="15621" max="15621" width="6.26953125" style="744" customWidth="1"/>
    <col min="15622" max="15622" width="10.81640625" style="744" customWidth="1"/>
    <col min="15623" max="15623" width="11.7265625" style="744" customWidth="1"/>
    <col min="15624" max="15624" width="12.81640625" style="744" bestFit="1" customWidth="1"/>
    <col min="15625" max="15625" width="9.1796875" style="744"/>
    <col min="15626" max="15626" width="43.26953125" style="744" customWidth="1"/>
    <col min="15627" max="15627" width="12.81640625" style="744" bestFit="1" customWidth="1"/>
    <col min="15628" max="15628" width="11.81640625" style="744" bestFit="1" customWidth="1"/>
    <col min="15629" max="15629" width="12.81640625" style="744" bestFit="1" customWidth="1"/>
    <col min="15630" max="15872" width="9.1796875" style="744"/>
    <col min="15873" max="15873" width="7.1796875" style="744" customWidth="1"/>
    <col min="15874" max="15874" width="10.26953125" style="744" customWidth="1"/>
    <col min="15875" max="15875" width="36.7265625" style="744" customWidth="1"/>
    <col min="15876" max="15876" width="7.26953125" style="744" customWidth="1"/>
    <col min="15877" max="15877" width="6.26953125" style="744" customWidth="1"/>
    <col min="15878" max="15878" width="10.81640625" style="744" customWidth="1"/>
    <col min="15879" max="15879" width="11.7265625" style="744" customWidth="1"/>
    <col min="15880" max="15880" width="12.81640625" style="744" bestFit="1" customWidth="1"/>
    <col min="15881" max="15881" width="9.1796875" style="744"/>
    <col min="15882" max="15882" width="43.26953125" style="744" customWidth="1"/>
    <col min="15883" max="15883" width="12.81640625" style="744" bestFit="1" customWidth="1"/>
    <col min="15884" max="15884" width="11.81640625" style="744" bestFit="1" customWidth="1"/>
    <col min="15885" max="15885" width="12.81640625" style="744" bestFit="1" customWidth="1"/>
    <col min="15886" max="16128" width="9.1796875" style="744"/>
    <col min="16129" max="16129" width="7.1796875" style="744" customWidth="1"/>
    <col min="16130" max="16130" width="10.26953125" style="744" customWidth="1"/>
    <col min="16131" max="16131" width="36.7265625" style="744" customWidth="1"/>
    <col min="16132" max="16132" width="7.26953125" style="744" customWidth="1"/>
    <col min="16133" max="16133" width="6.26953125" style="744" customWidth="1"/>
    <col min="16134" max="16134" width="10.81640625" style="744" customWidth="1"/>
    <col min="16135" max="16135" width="11.7265625" style="744" customWidth="1"/>
    <col min="16136" max="16136" width="12.81640625" style="744" bestFit="1" customWidth="1"/>
    <col min="16137" max="16137" width="9.1796875" style="744"/>
    <col min="16138" max="16138" width="43.26953125" style="744" customWidth="1"/>
    <col min="16139" max="16139" width="12.81640625" style="744" bestFit="1" customWidth="1"/>
    <col min="16140" max="16140" width="11.81640625" style="744" bestFit="1" customWidth="1"/>
    <col min="16141" max="16141" width="12.81640625" style="744" bestFit="1" customWidth="1"/>
    <col min="16142" max="16384" width="9.1796875" style="744"/>
  </cols>
  <sheetData>
    <row r="1" spans="1:13" s="74" customFormat="1" ht="19.899999999999999" customHeight="1">
      <c r="A1" s="789" t="s">
        <v>342</v>
      </c>
      <c r="B1" s="789"/>
      <c r="C1" s="789"/>
      <c r="D1" s="789"/>
      <c r="E1" s="789"/>
      <c r="F1" s="789"/>
      <c r="G1" s="789"/>
      <c r="H1" s="122"/>
      <c r="I1" s="122"/>
      <c r="J1" s="122"/>
      <c r="K1" s="123"/>
      <c r="M1" s="119"/>
    </row>
    <row r="2" spans="1:13" s="126" customFormat="1" ht="14">
      <c r="A2" s="351"/>
      <c r="B2" s="465"/>
      <c r="C2" s="465"/>
      <c r="D2" s="465"/>
      <c r="E2" s="465"/>
      <c r="F2" s="465"/>
      <c r="G2" s="222"/>
      <c r="H2" s="117"/>
      <c r="I2" s="125"/>
      <c r="J2" s="125"/>
      <c r="K2" s="123"/>
      <c r="M2" s="119"/>
    </row>
    <row r="3" spans="1:13" s="390" customFormat="1" ht="19.899999999999999" customHeight="1">
      <c r="A3" s="790" t="s">
        <v>529</v>
      </c>
      <c r="B3" s="791"/>
      <c r="C3" s="791"/>
      <c r="D3" s="791"/>
      <c r="E3" s="791"/>
      <c r="F3" s="791"/>
      <c r="G3" s="791"/>
      <c r="H3" s="388"/>
      <c r="I3" s="388"/>
      <c r="J3" s="388"/>
      <c r="K3" s="389"/>
      <c r="M3" s="391"/>
    </row>
    <row r="4" spans="1:13" s="74" customFormat="1" ht="14">
      <c r="A4" s="351"/>
      <c r="B4" s="465"/>
      <c r="C4" s="465"/>
      <c r="D4" s="465"/>
      <c r="E4" s="127"/>
      <c r="F4" s="128"/>
      <c r="G4" s="223"/>
      <c r="H4" s="117"/>
      <c r="I4" s="117"/>
      <c r="J4" s="117"/>
      <c r="K4" s="123"/>
      <c r="M4" s="119"/>
    </row>
    <row r="5" spans="1:13" s="74" customFormat="1" ht="14">
      <c r="A5" s="792" t="s">
        <v>343</v>
      </c>
      <c r="B5" s="792"/>
      <c r="C5" s="792"/>
      <c r="D5" s="792"/>
      <c r="E5" s="792"/>
      <c r="F5" s="792"/>
      <c r="G5" s="792"/>
      <c r="H5" s="117"/>
      <c r="I5" s="117"/>
      <c r="J5" s="117"/>
      <c r="K5" s="123"/>
      <c r="M5" s="119"/>
    </row>
    <row r="6" spans="1:13" s="74" customFormat="1" ht="13">
      <c r="A6" s="793"/>
      <c r="B6" s="793"/>
      <c r="C6" s="793"/>
      <c r="D6" s="793"/>
      <c r="E6" s="793"/>
      <c r="F6" s="793"/>
      <c r="G6" s="793"/>
      <c r="H6" s="117"/>
      <c r="I6" s="117"/>
      <c r="J6" s="117"/>
      <c r="K6" s="123"/>
      <c r="M6" s="119"/>
    </row>
    <row r="7" spans="1:13" s="470" customFormat="1" ht="13">
      <c r="A7" s="803" t="s">
        <v>1059</v>
      </c>
      <c r="B7" s="803"/>
      <c r="C7" s="803"/>
      <c r="D7" s="803"/>
      <c r="E7" s="803"/>
      <c r="F7" s="803"/>
      <c r="G7" s="803"/>
    </row>
    <row r="8" spans="1:13" s="466" customFormat="1" ht="13">
      <c r="A8" s="471"/>
      <c r="B8" s="471"/>
      <c r="C8" s="471"/>
      <c r="D8" s="471"/>
      <c r="E8" s="472"/>
      <c r="F8" s="472"/>
      <c r="G8" s="471"/>
    </row>
    <row r="9" spans="1:13" s="466" customFormat="1" ht="46">
      <c r="A9" s="473" t="s">
        <v>614</v>
      </c>
      <c r="B9" s="473" t="s">
        <v>347</v>
      </c>
      <c r="C9" s="473" t="s">
        <v>76</v>
      </c>
      <c r="D9" s="473" t="s">
        <v>8</v>
      </c>
      <c r="E9" s="474" t="s">
        <v>615</v>
      </c>
      <c r="F9" s="474" t="s">
        <v>616</v>
      </c>
      <c r="G9" s="473" t="s">
        <v>617</v>
      </c>
    </row>
    <row r="10" spans="1:13" s="478" customFormat="1" ht="13">
      <c r="A10" s="618" t="s">
        <v>77</v>
      </c>
      <c r="B10" s="475"/>
      <c r="C10" s="476" t="s">
        <v>78</v>
      </c>
      <c r="D10" s="476" t="s">
        <v>79</v>
      </c>
      <c r="E10" s="477" t="s">
        <v>80</v>
      </c>
      <c r="F10" s="477" t="s">
        <v>81</v>
      </c>
      <c r="G10" s="476" t="s">
        <v>82</v>
      </c>
    </row>
    <row r="11" spans="1:13" ht="13">
      <c r="A11" s="747"/>
      <c r="B11" s="747"/>
      <c r="C11" s="747"/>
      <c r="D11" s="747"/>
      <c r="E11" s="748"/>
    </row>
    <row r="12" spans="1:13" ht="13">
      <c r="A12" s="747"/>
      <c r="B12" s="747"/>
      <c r="C12" s="750" t="s">
        <v>618</v>
      </c>
      <c r="D12" s="747"/>
      <c r="E12" s="748"/>
    </row>
    <row r="13" spans="1:13" ht="13">
      <c r="A13" s="747"/>
      <c r="B13" s="747"/>
      <c r="C13" s="747"/>
      <c r="D13" s="747"/>
      <c r="E13" s="748"/>
    </row>
    <row r="14" spans="1:13" ht="25">
      <c r="A14" s="747"/>
      <c r="B14" s="747"/>
      <c r="C14" s="751" t="s">
        <v>1060</v>
      </c>
      <c r="D14" s="747"/>
      <c r="E14" s="748"/>
    </row>
    <row r="15" spans="1:13" ht="13">
      <c r="A15" s="747"/>
      <c r="B15" s="747"/>
      <c r="C15" s="751"/>
      <c r="D15" s="747"/>
      <c r="E15" s="748"/>
    </row>
    <row r="16" spans="1:13" ht="62.5">
      <c r="A16" s="746"/>
      <c r="B16" s="746"/>
      <c r="C16" s="751" t="s">
        <v>619</v>
      </c>
      <c r="D16" s="746"/>
      <c r="E16" s="749"/>
    </row>
    <row r="17" spans="1:8" ht="13">
      <c r="A17" s="747"/>
      <c r="B17" s="747"/>
      <c r="C17" s="747"/>
      <c r="D17" s="747"/>
      <c r="E17" s="748"/>
    </row>
    <row r="18" spans="1:8" ht="13">
      <c r="A18" s="747" t="s">
        <v>1087</v>
      </c>
      <c r="B18" s="752"/>
      <c r="C18" s="752" t="s">
        <v>84</v>
      </c>
      <c r="D18" s="747"/>
      <c r="E18" s="748"/>
    </row>
    <row r="19" spans="1:8" ht="13">
      <c r="A19" s="747"/>
      <c r="B19" s="747"/>
      <c r="C19" s="747"/>
      <c r="D19" s="747"/>
      <c r="E19" s="748"/>
    </row>
    <row r="20" spans="1:8" ht="37.5">
      <c r="A20" s="773">
        <v>1</v>
      </c>
      <c r="B20" s="754" t="s">
        <v>1061</v>
      </c>
      <c r="C20" s="496" t="s">
        <v>1062</v>
      </c>
      <c r="D20" s="755"/>
      <c r="E20" s="756"/>
      <c r="F20" s="757"/>
      <c r="G20" s="758"/>
    </row>
    <row r="21" spans="1:8">
      <c r="A21" s="759"/>
      <c r="C21" s="760"/>
      <c r="D21" s="761"/>
      <c r="E21" s="762"/>
      <c r="F21" s="539"/>
      <c r="G21" s="758"/>
    </row>
    <row r="22" spans="1:8">
      <c r="A22" s="753"/>
      <c r="B22" s="753"/>
      <c r="C22" s="760" t="s">
        <v>1063</v>
      </c>
      <c r="D22" s="746" t="s">
        <v>27</v>
      </c>
      <c r="E22" s="763">
        <v>40</v>
      </c>
      <c r="F22" s="539"/>
      <c r="G22" s="758"/>
    </row>
    <row r="23" spans="1:8">
      <c r="A23" s="753"/>
      <c r="B23" s="753"/>
      <c r="C23" s="760"/>
      <c r="D23" s="746"/>
      <c r="E23" s="763"/>
      <c r="F23" s="539"/>
      <c r="G23" s="758"/>
    </row>
    <row r="24" spans="1:8">
      <c r="A24" s="753"/>
      <c r="B24" s="753"/>
      <c r="C24" s="760" t="s">
        <v>1064</v>
      </c>
      <c r="D24" s="746" t="s">
        <v>27</v>
      </c>
      <c r="E24" s="763">
        <v>150</v>
      </c>
      <c r="F24" s="539"/>
      <c r="G24" s="758"/>
    </row>
    <row r="25" spans="1:8">
      <c r="A25" s="753"/>
      <c r="B25" s="753"/>
      <c r="C25" s="760"/>
      <c r="D25" s="746"/>
      <c r="E25" s="763"/>
      <c r="F25" s="510"/>
      <c r="G25" s="758"/>
    </row>
    <row r="26" spans="1:8">
      <c r="A26" s="753"/>
      <c r="B26" s="753"/>
      <c r="C26" s="760" t="s">
        <v>1065</v>
      </c>
      <c r="D26" s="746" t="s">
        <v>27</v>
      </c>
      <c r="E26" s="763">
        <v>150</v>
      </c>
      <c r="F26" s="539"/>
      <c r="G26" s="758"/>
    </row>
    <row r="27" spans="1:8">
      <c r="A27" s="753"/>
      <c r="B27" s="753"/>
      <c r="C27" s="760"/>
      <c r="D27" s="746"/>
      <c r="E27" s="763"/>
      <c r="F27" s="511"/>
      <c r="G27" s="764"/>
    </row>
    <row r="28" spans="1:8">
      <c r="A28" s="753"/>
      <c r="B28" s="753"/>
      <c r="C28" s="760" t="s">
        <v>1066</v>
      </c>
      <c r="D28" s="746" t="s">
        <v>27</v>
      </c>
      <c r="E28" s="763">
        <v>10</v>
      </c>
      <c r="F28" s="539"/>
      <c r="G28" s="758"/>
    </row>
    <row r="29" spans="1:8">
      <c r="A29" s="753"/>
      <c r="B29" s="753"/>
      <c r="C29" s="760"/>
      <c r="D29" s="746"/>
      <c r="E29" s="763"/>
      <c r="F29" s="511"/>
      <c r="G29" s="765"/>
    </row>
    <row r="30" spans="1:8">
      <c r="A30" s="773">
        <f>A20+1</f>
        <v>2</v>
      </c>
      <c r="B30" s="766" t="s">
        <v>1067</v>
      </c>
      <c r="C30" s="760" t="s">
        <v>1068</v>
      </c>
      <c r="D30" s="746"/>
      <c r="E30" s="763"/>
      <c r="F30" s="511"/>
      <c r="G30" s="765"/>
    </row>
    <row r="31" spans="1:8">
      <c r="A31" s="753"/>
      <c r="B31" s="753" t="s">
        <v>1069</v>
      </c>
      <c r="C31" s="496" t="s">
        <v>1070</v>
      </c>
      <c r="D31" s="746" t="s">
        <v>126</v>
      </c>
      <c r="E31" s="763">
        <v>4</v>
      </c>
      <c r="F31" s="757"/>
      <c r="G31" s="758"/>
    </row>
    <row r="32" spans="1:8">
      <c r="A32" s="753"/>
      <c r="B32" s="753"/>
      <c r="D32" s="746"/>
      <c r="E32" s="763"/>
      <c r="F32" s="539"/>
      <c r="G32" s="758"/>
      <c r="H32" s="746"/>
    </row>
    <row r="33" spans="1:9" ht="50">
      <c r="A33" s="773">
        <f>A30+1</f>
        <v>3</v>
      </c>
      <c r="B33" s="766" t="s">
        <v>1071</v>
      </c>
      <c r="C33" s="496" t="s">
        <v>1072</v>
      </c>
      <c r="D33" s="746" t="s">
        <v>27</v>
      </c>
      <c r="E33" s="763">
        <v>50</v>
      </c>
      <c r="F33" s="539"/>
      <c r="G33" s="758"/>
      <c r="H33" s="746"/>
    </row>
    <row r="34" spans="1:9">
      <c r="A34" s="753"/>
      <c r="B34" s="753"/>
      <c r="C34" s="751"/>
      <c r="D34" s="746"/>
      <c r="E34" s="763"/>
      <c r="F34" s="539"/>
      <c r="G34" s="758"/>
      <c r="H34" s="746"/>
    </row>
    <row r="35" spans="1:9" ht="62.5">
      <c r="A35" s="773">
        <f>A33+1</f>
        <v>4</v>
      </c>
      <c r="B35" s="766" t="s">
        <v>1073</v>
      </c>
      <c r="C35" s="496" t="s">
        <v>1074</v>
      </c>
      <c r="D35" s="746" t="s">
        <v>27</v>
      </c>
      <c r="E35" s="763">
        <v>50</v>
      </c>
      <c r="F35" s="539"/>
      <c r="G35" s="758"/>
      <c r="H35" s="746"/>
    </row>
    <row r="36" spans="1:9">
      <c r="A36" s="753"/>
      <c r="B36" s="753"/>
      <c r="C36" s="496"/>
      <c r="E36" s="763"/>
      <c r="F36" s="757"/>
      <c r="G36" s="758"/>
      <c r="H36" s="746"/>
    </row>
    <row r="37" spans="1:9">
      <c r="A37" s="773">
        <f>A35+1</f>
        <v>5</v>
      </c>
      <c r="B37" s="766" t="s">
        <v>1075</v>
      </c>
      <c r="C37" s="496" t="s">
        <v>1076</v>
      </c>
      <c r="D37" s="746"/>
      <c r="E37" s="763"/>
      <c r="F37" s="511"/>
      <c r="G37" s="765"/>
      <c r="H37" s="746"/>
    </row>
    <row r="38" spans="1:9">
      <c r="A38" s="753"/>
      <c r="B38" s="753" t="s">
        <v>1069</v>
      </c>
      <c r="C38" s="496" t="s">
        <v>1065</v>
      </c>
      <c r="D38" s="746" t="s">
        <v>126</v>
      </c>
      <c r="E38" s="763">
        <v>1</v>
      </c>
      <c r="F38" s="757"/>
      <c r="G38" s="758"/>
      <c r="H38" s="746"/>
    </row>
    <row r="39" spans="1:9">
      <c r="A39" s="753"/>
      <c r="B39" s="753"/>
      <c r="C39" s="496"/>
      <c r="D39" s="746"/>
      <c r="E39" s="763"/>
      <c r="F39" s="757"/>
      <c r="G39" s="758"/>
      <c r="H39" s="746"/>
    </row>
    <row r="40" spans="1:9">
      <c r="A40" s="773">
        <f>A37+1</f>
        <v>6</v>
      </c>
      <c r="B40" s="766" t="s">
        <v>1077</v>
      </c>
      <c r="C40" s="496" t="s">
        <v>1078</v>
      </c>
      <c r="D40" s="746"/>
      <c r="E40" s="763"/>
      <c r="F40" s="511"/>
      <c r="G40" s="765"/>
      <c r="H40" s="746"/>
    </row>
    <row r="41" spans="1:9">
      <c r="A41" s="753"/>
      <c r="B41" s="753" t="s">
        <v>1069</v>
      </c>
      <c r="C41" s="496" t="s">
        <v>1079</v>
      </c>
      <c r="D41" s="746" t="s">
        <v>126</v>
      </c>
      <c r="E41" s="763">
        <v>1</v>
      </c>
      <c r="F41" s="757"/>
      <c r="G41" s="758"/>
      <c r="H41" s="746"/>
    </row>
    <row r="42" spans="1:9">
      <c r="A42" s="753"/>
      <c r="B42" s="753"/>
      <c r="C42" s="496"/>
      <c r="D42" s="746"/>
      <c r="E42" s="763"/>
      <c r="F42" s="757"/>
      <c r="G42" s="758"/>
      <c r="H42" s="746"/>
    </row>
    <row r="43" spans="1:9" ht="25">
      <c r="A43" s="773">
        <f>A40+1</f>
        <v>7</v>
      </c>
      <c r="B43" s="753" t="s">
        <v>1080</v>
      </c>
      <c r="C43" s="496" t="s">
        <v>1081</v>
      </c>
      <c r="D43" s="746" t="s">
        <v>13</v>
      </c>
      <c r="E43" s="763">
        <v>100</v>
      </c>
      <c r="F43" s="757"/>
      <c r="G43" s="758"/>
      <c r="H43" s="746"/>
      <c r="I43" s="767"/>
    </row>
    <row r="44" spans="1:9">
      <c r="A44" s="753"/>
      <c r="B44" s="753"/>
      <c r="C44" s="496"/>
      <c r="D44" s="746"/>
      <c r="E44" s="763"/>
      <c r="F44" s="757"/>
      <c r="G44" s="758"/>
      <c r="H44" s="746"/>
    </row>
    <row r="45" spans="1:9" ht="37.5">
      <c r="A45" s="773">
        <f>A43+1</f>
        <v>8</v>
      </c>
      <c r="B45" s="753" t="s">
        <v>1082</v>
      </c>
      <c r="C45" s="496" t="s">
        <v>1083</v>
      </c>
      <c r="D45" s="746" t="s">
        <v>27</v>
      </c>
      <c r="E45" s="763">
        <v>300</v>
      </c>
      <c r="F45" s="757"/>
      <c r="G45" s="758"/>
      <c r="H45" s="746"/>
    </row>
    <row r="46" spans="1:9">
      <c r="A46" s="773"/>
      <c r="B46" s="753"/>
      <c r="C46" s="496"/>
      <c r="D46" s="746"/>
      <c r="E46" s="763"/>
      <c r="F46" s="757"/>
      <c r="G46" s="758"/>
      <c r="H46" s="746"/>
    </row>
    <row r="47" spans="1:9" ht="46.15" customHeight="1">
      <c r="A47" s="773">
        <f>A45+1</f>
        <v>9</v>
      </c>
      <c r="B47" s="766" t="s">
        <v>1088</v>
      </c>
      <c r="C47" s="496" t="s">
        <v>1089</v>
      </c>
      <c r="D47" s="746" t="s">
        <v>126</v>
      </c>
      <c r="E47" s="763">
        <v>2</v>
      </c>
      <c r="F47" s="757"/>
      <c r="G47" s="758"/>
      <c r="H47" s="746"/>
    </row>
    <row r="48" spans="1:9">
      <c r="A48" s="753"/>
      <c r="B48" s="753"/>
      <c r="C48" s="496"/>
      <c r="E48" s="763"/>
      <c r="F48" s="757"/>
      <c r="G48" s="758"/>
      <c r="H48" s="746"/>
    </row>
    <row r="49" spans="1:15" ht="19.899999999999999" customHeight="1">
      <c r="A49" s="801" t="s">
        <v>1086</v>
      </c>
      <c r="B49" s="801"/>
      <c r="C49" s="801"/>
      <c r="D49" s="801"/>
      <c r="E49" s="801"/>
      <c r="F49" s="801"/>
      <c r="G49" s="774">
        <f>SUM(G21:G47)</f>
        <v>0</v>
      </c>
      <c r="J49" s="755"/>
      <c r="K49" s="755"/>
      <c r="L49" s="768"/>
      <c r="M49" s="769"/>
      <c r="N49" s="755"/>
      <c r="O49" s="755"/>
    </row>
    <row r="50" spans="1:15" ht="13">
      <c r="F50" s="745"/>
      <c r="G50" s="770"/>
    </row>
    <row r="51" spans="1:15" ht="13">
      <c r="F51" s="745"/>
      <c r="G51" s="771"/>
      <c r="J51" s="772"/>
    </row>
  </sheetData>
  <mergeCells count="6">
    <mergeCell ref="A49:F49"/>
    <mergeCell ref="A1:G1"/>
    <mergeCell ref="A3:G3"/>
    <mergeCell ref="A5:G5"/>
    <mergeCell ref="A6:G6"/>
    <mergeCell ref="A7:G7"/>
  </mergeCells>
  <printOptions horizontalCentered="1"/>
  <pageMargins left="0.75" right="0.5" top="0.75" bottom="0.75" header="0.3" footer="0.3"/>
  <pageSetup paperSize="9" scale="90" orientation="portrait" r:id="rId1"/>
  <headerFooter alignWithMargins="0">
    <oddHeader>&amp;RVTI, Karachi Gas Works 
Page-&amp;P of &amp;N</oddHeader>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6"/>
  <sheetViews>
    <sheetView view="pageBreakPreview" topLeftCell="A64" zoomScale="89" zoomScaleSheetLayoutView="89" workbookViewId="0">
      <selection activeCell="D55" sqref="D55"/>
    </sheetView>
  </sheetViews>
  <sheetFormatPr defaultColWidth="9.1796875" defaultRowHeight="14.5"/>
  <cols>
    <col min="1" max="1" width="10.54296875" style="1" customWidth="1"/>
    <col min="2" max="2" width="59.7265625" style="1" customWidth="1"/>
    <col min="3" max="3" width="6" style="44" customWidth="1"/>
    <col min="4" max="4" width="14.26953125" style="45" bestFit="1" customWidth="1"/>
    <col min="5" max="5" width="9.1796875" style="44"/>
    <col min="6" max="6" width="9.1796875" style="45"/>
    <col min="7" max="7" width="14.81640625" style="45" bestFit="1" customWidth="1"/>
    <col min="8" max="8" width="12.7265625" style="1" bestFit="1" customWidth="1"/>
    <col min="9" max="9" width="14" style="1" bestFit="1" customWidth="1"/>
    <col min="10" max="16384" width="9.1796875" style="1"/>
  </cols>
  <sheetData>
    <row r="1" spans="1:8" ht="49.5" customHeight="1">
      <c r="A1" s="804" t="s">
        <v>45</v>
      </c>
      <c r="B1" s="805"/>
      <c r="C1" s="805"/>
      <c r="D1" s="805"/>
      <c r="E1" s="805"/>
      <c r="F1" s="805"/>
      <c r="G1" s="805"/>
      <c r="H1" s="805"/>
    </row>
    <row r="2" spans="1:8" ht="25" customHeight="1">
      <c r="A2" s="806" t="s">
        <v>0</v>
      </c>
      <c r="B2" s="806"/>
      <c r="C2" s="806"/>
      <c r="D2" s="806"/>
      <c r="E2" s="806"/>
      <c r="F2" s="806"/>
      <c r="G2" s="806"/>
      <c r="H2" s="806"/>
    </row>
    <row r="3" spans="1:8" ht="25" customHeight="1">
      <c r="A3" s="2" t="s">
        <v>1</v>
      </c>
      <c r="B3" s="2" t="s">
        <v>2</v>
      </c>
      <c r="C3" s="2" t="s">
        <v>3</v>
      </c>
      <c r="D3" s="3" t="s">
        <v>4</v>
      </c>
      <c r="E3" s="2" t="s">
        <v>5</v>
      </c>
      <c r="F3" s="3" t="s">
        <v>6</v>
      </c>
      <c r="G3" s="3" t="s">
        <v>7</v>
      </c>
      <c r="H3" s="2" t="s">
        <v>8</v>
      </c>
    </row>
    <row r="4" spans="1:8" s="5" customFormat="1" ht="32.25" customHeight="1">
      <c r="A4" s="73"/>
      <c r="B4" s="47" t="s">
        <v>42</v>
      </c>
      <c r="C4" s="73"/>
      <c r="D4" s="4"/>
      <c r="E4" s="73"/>
      <c r="F4" s="4"/>
      <c r="G4" s="4"/>
      <c r="H4" s="2"/>
    </row>
    <row r="5" spans="1:8" s="5" customFormat="1" ht="22.5" customHeight="1">
      <c r="A5" s="73"/>
      <c r="B5" s="91" t="s">
        <v>234</v>
      </c>
      <c r="C5" s="73"/>
      <c r="D5" s="4"/>
      <c r="E5" s="73"/>
      <c r="F5" s="4"/>
      <c r="G5" s="4"/>
      <c r="H5" s="2"/>
    </row>
    <row r="6" spans="1:8" s="5" customFormat="1" ht="18">
      <c r="A6" s="73" t="s">
        <v>85</v>
      </c>
      <c r="B6" s="92" t="s">
        <v>235</v>
      </c>
      <c r="C6" s="8">
        <v>1</v>
      </c>
      <c r="D6" s="24">
        <v>100</v>
      </c>
      <c r="E6" s="73"/>
      <c r="F6" s="4"/>
      <c r="G6" s="93">
        <v>100</v>
      </c>
      <c r="H6" s="2" t="s">
        <v>34</v>
      </c>
    </row>
    <row r="7" spans="1:8" s="5" customFormat="1" ht="18">
      <c r="A7" s="73"/>
      <c r="B7" s="92"/>
      <c r="C7" s="8"/>
      <c r="D7" s="24"/>
      <c r="E7" s="73"/>
      <c r="F7" s="4"/>
      <c r="G7" s="24"/>
      <c r="H7" s="2"/>
    </row>
    <row r="8" spans="1:8" s="5" customFormat="1" ht="18">
      <c r="A8" s="73" t="s">
        <v>86</v>
      </c>
      <c r="B8" s="92" t="s">
        <v>236</v>
      </c>
      <c r="C8" s="8">
        <v>1</v>
      </c>
      <c r="D8" s="24">
        <v>12323</v>
      </c>
      <c r="E8" s="8">
        <v>0.5</v>
      </c>
      <c r="F8" s="24">
        <v>0.25</v>
      </c>
      <c r="G8" s="93">
        <f>C8*D8*E8*F8</f>
        <v>1540.375</v>
      </c>
      <c r="H8" s="2" t="s">
        <v>34</v>
      </c>
    </row>
    <row r="9" spans="1:8" s="5" customFormat="1" ht="18">
      <c r="A9" s="73"/>
      <c r="B9" s="92"/>
      <c r="C9" s="8"/>
      <c r="D9" s="24"/>
      <c r="E9" s="8"/>
      <c r="F9" s="24"/>
      <c r="G9" s="66"/>
      <c r="H9" s="2"/>
    </row>
    <row r="10" spans="1:8" s="5" customFormat="1" ht="18">
      <c r="A10" s="73" t="s">
        <v>87</v>
      </c>
      <c r="B10" s="92" t="s">
        <v>237</v>
      </c>
      <c r="C10" s="8">
        <v>1</v>
      </c>
      <c r="D10" s="24">
        <v>15546</v>
      </c>
      <c r="E10" s="8"/>
      <c r="F10" s="24"/>
      <c r="G10" s="93">
        <v>15546</v>
      </c>
      <c r="H10" s="2" t="s">
        <v>34</v>
      </c>
    </row>
    <row r="11" spans="1:8" s="5" customFormat="1" ht="18">
      <c r="A11" s="73"/>
      <c r="B11" s="92"/>
      <c r="C11" s="8"/>
      <c r="D11" s="24"/>
      <c r="E11" s="8"/>
      <c r="F11" s="24"/>
      <c r="G11" s="66"/>
      <c r="H11" s="2"/>
    </row>
    <row r="12" spans="1:8" s="5" customFormat="1" ht="18">
      <c r="A12" s="73" t="s">
        <v>88</v>
      </c>
      <c r="B12" s="92" t="s">
        <v>238</v>
      </c>
      <c r="C12" s="8">
        <v>1</v>
      </c>
      <c r="D12" s="24">
        <v>15546</v>
      </c>
      <c r="E12" s="8"/>
      <c r="F12" s="24"/>
      <c r="G12" s="93">
        <v>15548</v>
      </c>
      <c r="H12" s="2" t="s">
        <v>34</v>
      </c>
    </row>
    <row r="13" spans="1:8" s="5" customFormat="1" ht="20.25" customHeight="1">
      <c r="A13" s="73"/>
      <c r="B13" s="92"/>
      <c r="C13" s="8"/>
      <c r="D13" s="24"/>
      <c r="E13" s="8"/>
      <c r="F13" s="24"/>
      <c r="G13" s="66"/>
      <c r="H13" s="2"/>
    </row>
    <row r="14" spans="1:8" s="5" customFormat="1" ht="18">
      <c r="A14" s="73" t="s">
        <v>89</v>
      </c>
      <c r="B14" s="92" t="s">
        <v>239</v>
      </c>
      <c r="C14" s="8">
        <v>1</v>
      </c>
      <c r="D14" s="24">
        <v>15546</v>
      </c>
      <c r="E14" s="8"/>
      <c r="F14" s="24"/>
      <c r="G14" s="93">
        <f>D14</f>
        <v>15546</v>
      </c>
      <c r="H14" s="2" t="s">
        <v>34</v>
      </c>
    </row>
    <row r="15" spans="1:8" s="5" customFormat="1" ht="18">
      <c r="A15" s="73"/>
      <c r="B15" s="92"/>
      <c r="C15" s="8"/>
      <c r="D15" s="24"/>
      <c r="E15" s="73"/>
      <c r="F15" s="4"/>
      <c r="G15" s="24"/>
      <c r="H15" s="2"/>
    </row>
    <row r="16" spans="1:8" s="5" customFormat="1" ht="18">
      <c r="A16" s="73" t="s">
        <v>90</v>
      </c>
      <c r="B16" s="92" t="s">
        <v>240</v>
      </c>
      <c r="C16" s="8">
        <v>1</v>
      </c>
      <c r="D16" s="24">
        <v>15546</v>
      </c>
      <c r="E16" s="73"/>
      <c r="F16" s="4"/>
      <c r="G16" s="93">
        <f>D16</f>
        <v>15546</v>
      </c>
      <c r="H16" s="2" t="s">
        <v>34</v>
      </c>
    </row>
    <row r="17" spans="1:9" s="5" customFormat="1" ht="18">
      <c r="A17" s="73"/>
      <c r="B17" s="92"/>
      <c r="C17" s="8"/>
      <c r="D17" s="24"/>
      <c r="E17" s="73"/>
      <c r="F17" s="4"/>
      <c r="G17" s="24"/>
      <c r="H17" s="2"/>
    </row>
    <row r="18" spans="1:9" s="5" customFormat="1" ht="18">
      <c r="A18" s="73" t="s">
        <v>91</v>
      </c>
      <c r="B18" s="92" t="s">
        <v>241</v>
      </c>
      <c r="C18" s="8">
        <v>1</v>
      </c>
      <c r="D18" s="24">
        <v>15546</v>
      </c>
      <c r="E18" s="73"/>
      <c r="F18" s="4"/>
      <c r="G18" s="93">
        <f>D18</f>
        <v>15546</v>
      </c>
      <c r="H18" s="2" t="s">
        <v>34</v>
      </c>
    </row>
    <row r="19" spans="1:9" s="5" customFormat="1" ht="18">
      <c r="A19" s="73"/>
      <c r="B19" s="92"/>
      <c r="C19" s="8"/>
      <c r="D19" s="24"/>
      <c r="E19" s="73"/>
      <c r="F19" s="4"/>
      <c r="G19" s="93"/>
      <c r="H19" s="2"/>
    </row>
    <row r="20" spans="1:9" s="114" customFormat="1" ht="30" customHeight="1">
      <c r="A20" s="108"/>
      <c r="B20" s="109" t="s">
        <v>242</v>
      </c>
      <c r="C20" s="110"/>
      <c r="D20" s="111">
        <v>12323</v>
      </c>
      <c r="E20" s="112"/>
      <c r="F20" s="112"/>
      <c r="G20" s="113">
        <f>D20</f>
        <v>12323</v>
      </c>
      <c r="H20" s="107"/>
    </row>
    <row r="21" spans="1:9" s="114" customFormat="1" ht="30" customHeight="1">
      <c r="A21" s="108"/>
      <c r="B21" s="109" t="s">
        <v>243</v>
      </c>
      <c r="C21" s="110"/>
      <c r="D21" s="111">
        <v>12323</v>
      </c>
      <c r="E21" s="112"/>
      <c r="F21" s="112"/>
      <c r="G21" s="113">
        <f>D21</f>
        <v>12323</v>
      </c>
      <c r="H21" s="107"/>
    </row>
    <row r="22" spans="1:9" s="114" customFormat="1" ht="30" customHeight="1">
      <c r="A22" s="108"/>
      <c r="B22" s="92" t="s">
        <v>244</v>
      </c>
      <c r="C22" s="110"/>
      <c r="D22" s="111">
        <v>100</v>
      </c>
      <c r="E22" s="112"/>
      <c r="F22" s="112"/>
      <c r="G22" s="113">
        <f>D22</f>
        <v>100</v>
      </c>
      <c r="H22" s="107"/>
    </row>
    <row r="23" spans="1:9" s="114" customFormat="1" ht="30" customHeight="1">
      <c r="A23" s="108"/>
      <c r="B23" s="109" t="s">
        <v>96</v>
      </c>
      <c r="C23" s="110"/>
      <c r="D23" s="111">
        <v>100</v>
      </c>
      <c r="E23" s="112"/>
      <c r="F23" s="112"/>
      <c r="G23" s="113">
        <f>D23</f>
        <v>100</v>
      </c>
      <c r="H23" s="107"/>
    </row>
    <row r="24" spans="1:9" s="114" customFormat="1" ht="30" customHeight="1">
      <c r="A24" s="108"/>
      <c r="B24" s="109" t="s">
        <v>98</v>
      </c>
      <c r="C24" s="110"/>
      <c r="D24" s="111">
        <v>100</v>
      </c>
      <c r="E24" s="112"/>
      <c r="F24" s="112"/>
      <c r="G24" s="113">
        <f>D24</f>
        <v>100</v>
      </c>
      <c r="H24" s="107"/>
    </row>
    <row r="25" spans="1:9" s="114" customFormat="1" ht="30" customHeight="1">
      <c r="A25" s="108"/>
      <c r="B25" s="109" t="s">
        <v>100</v>
      </c>
      <c r="C25" s="110"/>
      <c r="D25" s="111">
        <v>100</v>
      </c>
      <c r="E25" s="112"/>
      <c r="F25" s="112"/>
      <c r="G25" s="113">
        <v>100</v>
      </c>
      <c r="H25" s="107"/>
    </row>
    <row r="26" spans="1:9" s="114" customFormat="1" ht="30" customHeight="1">
      <c r="A26" s="108"/>
      <c r="B26" s="109" t="s">
        <v>102</v>
      </c>
      <c r="C26" s="110"/>
      <c r="D26" s="111">
        <v>10831</v>
      </c>
      <c r="E26" s="112"/>
      <c r="F26" s="112"/>
      <c r="G26" s="113">
        <f>D26</f>
        <v>10831</v>
      </c>
      <c r="H26" s="107"/>
    </row>
    <row r="27" spans="1:9" s="114" customFormat="1" ht="30" customHeight="1">
      <c r="A27" s="108"/>
      <c r="B27" s="109" t="s">
        <v>104</v>
      </c>
      <c r="C27" s="110"/>
      <c r="D27" s="111">
        <v>100</v>
      </c>
      <c r="E27" s="112"/>
      <c r="F27" s="112"/>
      <c r="G27" s="113">
        <f>D27</f>
        <v>100</v>
      </c>
      <c r="H27" s="107"/>
    </row>
    <row r="28" spans="1:9" s="114" customFormat="1" ht="30" customHeight="1">
      <c r="A28" s="108"/>
      <c r="B28" s="109" t="s">
        <v>106</v>
      </c>
      <c r="C28" s="110"/>
      <c r="D28" s="111"/>
      <c r="E28" s="112"/>
      <c r="F28" s="112"/>
      <c r="G28" s="113">
        <v>100</v>
      </c>
      <c r="H28" s="107"/>
    </row>
    <row r="29" spans="1:9" s="114" customFormat="1" ht="30" customHeight="1">
      <c r="A29" s="108"/>
      <c r="B29" s="109" t="s">
        <v>222</v>
      </c>
      <c r="C29" s="110"/>
      <c r="D29" s="111"/>
      <c r="E29" s="112"/>
      <c r="F29" s="112"/>
      <c r="G29" s="113">
        <v>41653</v>
      </c>
      <c r="H29" s="107"/>
      <c r="I29" s="116"/>
    </row>
    <row r="30" spans="1:9" s="114" customFormat="1" ht="30" customHeight="1">
      <c r="A30" s="108"/>
      <c r="B30" s="813" t="s">
        <v>340</v>
      </c>
      <c r="C30" s="814"/>
      <c r="D30" s="814"/>
      <c r="E30" s="814"/>
      <c r="F30" s="815"/>
      <c r="G30" s="115">
        <f>SUM(G20:G29)</f>
        <v>77730</v>
      </c>
      <c r="H30" s="107" t="s">
        <v>34</v>
      </c>
    </row>
    <row r="31" spans="1:9" s="114" customFormat="1" ht="30" customHeight="1">
      <c r="A31" s="108"/>
      <c r="B31" s="813" t="s">
        <v>341</v>
      </c>
      <c r="C31" s="814"/>
      <c r="D31" s="814"/>
      <c r="E31" s="814"/>
      <c r="F31" s="815"/>
      <c r="G31" s="115">
        <f>G30/5</f>
        <v>15546</v>
      </c>
      <c r="H31" s="107" t="s">
        <v>34</v>
      </c>
    </row>
    <row r="32" spans="1:9" s="5" customFormat="1" ht="18">
      <c r="A32" s="73"/>
      <c r="B32" s="92"/>
      <c r="C32" s="8"/>
      <c r="D32" s="24"/>
      <c r="E32" s="73"/>
      <c r="F32" s="4"/>
      <c r="G32" s="24"/>
      <c r="H32" s="2"/>
    </row>
    <row r="33" spans="1:8" s="5" customFormat="1" ht="18">
      <c r="A33" s="73" t="s">
        <v>92</v>
      </c>
      <c r="B33" s="92" t="s">
        <v>242</v>
      </c>
      <c r="C33" s="8">
        <v>1</v>
      </c>
      <c r="D33" s="24">
        <v>12323</v>
      </c>
      <c r="E33" s="8"/>
      <c r="F33" s="24"/>
      <c r="G33" s="93">
        <f>D33</f>
        <v>12323</v>
      </c>
      <c r="H33" s="2" t="s">
        <v>34</v>
      </c>
    </row>
    <row r="34" spans="1:8" s="5" customFormat="1" ht="18">
      <c r="A34" s="73"/>
      <c r="B34" s="92"/>
      <c r="C34" s="8"/>
      <c r="D34" s="24"/>
      <c r="E34" s="73"/>
      <c r="F34" s="4"/>
      <c r="G34" s="24"/>
      <c r="H34" s="2"/>
    </row>
    <row r="35" spans="1:8" s="5" customFormat="1" ht="18">
      <c r="A35" s="73" t="s">
        <v>93</v>
      </c>
      <c r="B35" s="92" t="s">
        <v>243</v>
      </c>
      <c r="C35" s="8">
        <v>1</v>
      </c>
      <c r="D35" s="24">
        <v>12323</v>
      </c>
      <c r="E35" s="8"/>
      <c r="F35" s="24"/>
      <c r="G35" s="93">
        <f>D35</f>
        <v>12323</v>
      </c>
      <c r="H35" s="2" t="s">
        <v>34</v>
      </c>
    </row>
    <row r="36" spans="1:8" s="5" customFormat="1" ht="18">
      <c r="A36" s="73"/>
      <c r="B36" s="92"/>
      <c r="C36" s="8"/>
      <c r="D36" s="24"/>
      <c r="E36" s="73"/>
      <c r="F36" s="4"/>
      <c r="G36" s="24"/>
      <c r="H36" s="2"/>
    </row>
    <row r="37" spans="1:8" s="5" customFormat="1" ht="18">
      <c r="A37" s="73" t="s">
        <v>94</v>
      </c>
      <c r="B37" s="92" t="s">
        <v>244</v>
      </c>
      <c r="C37" s="8">
        <v>1</v>
      </c>
      <c r="D37" s="24">
        <v>100</v>
      </c>
      <c r="E37" s="73"/>
      <c r="F37" s="4"/>
      <c r="G37" s="93">
        <f>D37</f>
        <v>100</v>
      </c>
      <c r="H37" s="2" t="s">
        <v>34</v>
      </c>
    </row>
    <row r="38" spans="1:8" s="5" customFormat="1" ht="18">
      <c r="A38" s="73"/>
      <c r="B38" s="92"/>
      <c r="C38" s="8"/>
      <c r="D38" s="24"/>
      <c r="E38" s="73"/>
      <c r="F38" s="4"/>
      <c r="G38" s="66"/>
      <c r="H38" s="2"/>
    </row>
    <row r="39" spans="1:8" s="5" customFormat="1" ht="18">
      <c r="A39" s="73"/>
      <c r="B39" s="91" t="s">
        <v>245</v>
      </c>
      <c r="C39" s="8"/>
      <c r="D39" s="24"/>
      <c r="E39" s="73"/>
      <c r="F39" s="4"/>
      <c r="G39" s="66"/>
      <c r="H39" s="2"/>
    </row>
    <row r="40" spans="1:8" s="5" customFormat="1" ht="18">
      <c r="A40" s="73" t="s">
        <v>95</v>
      </c>
      <c r="B40" s="92" t="s">
        <v>246</v>
      </c>
      <c r="C40" s="8">
        <v>1</v>
      </c>
      <c r="D40" s="24">
        <v>100</v>
      </c>
      <c r="E40" s="73"/>
      <c r="F40" s="4"/>
      <c r="G40" s="93">
        <f>D40*C40</f>
        <v>100</v>
      </c>
      <c r="H40" s="2" t="s">
        <v>34</v>
      </c>
    </row>
    <row r="41" spans="1:8" s="5" customFormat="1" ht="18">
      <c r="A41" s="73"/>
      <c r="B41" s="92"/>
      <c r="C41" s="8"/>
      <c r="D41" s="24"/>
      <c r="E41" s="73"/>
      <c r="F41" s="4"/>
      <c r="G41" s="66"/>
      <c r="H41" s="2"/>
    </row>
    <row r="42" spans="1:8" s="5" customFormat="1" ht="18">
      <c r="A42" s="73" t="s">
        <v>97</v>
      </c>
      <c r="B42" s="92" t="s">
        <v>247</v>
      </c>
      <c r="C42" s="8">
        <v>1</v>
      </c>
      <c r="D42" s="24">
        <v>100</v>
      </c>
      <c r="E42" s="73"/>
      <c r="F42" s="4"/>
      <c r="G42" s="93">
        <f>C42*D42</f>
        <v>100</v>
      </c>
      <c r="H42" s="2" t="s">
        <v>34</v>
      </c>
    </row>
    <row r="43" spans="1:8" s="5" customFormat="1" ht="18">
      <c r="A43" s="73"/>
      <c r="B43" s="92"/>
      <c r="C43" s="8"/>
      <c r="D43" s="24"/>
      <c r="E43" s="73"/>
      <c r="F43" s="4"/>
      <c r="G43" s="66"/>
      <c r="H43" s="2"/>
    </row>
    <row r="44" spans="1:8" s="5" customFormat="1" ht="18">
      <c r="A44" s="73" t="s">
        <v>99</v>
      </c>
      <c r="B44" s="92" t="s">
        <v>248</v>
      </c>
      <c r="C44" s="8">
        <v>1</v>
      </c>
      <c r="D44" s="24">
        <v>100</v>
      </c>
      <c r="E44" s="73"/>
      <c r="F44" s="4"/>
      <c r="G44" s="93">
        <f>C44*D44</f>
        <v>100</v>
      </c>
      <c r="H44" s="2" t="s">
        <v>34</v>
      </c>
    </row>
    <row r="45" spans="1:8" s="5" customFormat="1" ht="18">
      <c r="A45" s="73"/>
      <c r="B45" s="92"/>
      <c r="C45" s="8"/>
      <c r="D45" s="24"/>
      <c r="E45" s="73"/>
      <c r="F45" s="4"/>
      <c r="G45" s="66"/>
      <c r="H45" s="2"/>
    </row>
    <row r="46" spans="1:8" s="5" customFormat="1" ht="18">
      <c r="A46" s="73" t="s">
        <v>101</v>
      </c>
      <c r="B46" s="92" t="s">
        <v>249</v>
      </c>
      <c r="C46" s="8">
        <v>1</v>
      </c>
      <c r="D46" s="24">
        <v>10831</v>
      </c>
      <c r="E46" s="73"/>
      <c r="F46" s="4"/>
      <c r="G46" s="93">
        <v>10831</v>
      </c>
      <c r="H46" s="2" t="s">
        <v>34</v>
      </c>
    </row>
    <row r="47" spans="1:8" s="5" customFormat="1" ht="18">
      <c r="A47" s="73"/>
      <c r="B47" s="92"/>
      <c r="C47" s="8"/>
      <c r="D47" s="24"/>
      <c r="E47" s="73"/>
      <c r="F47" s="4"/>
      <c r="G47" s="66"/>
      <c r="H47" s="2"/>
    </row>
    <row r="48" spans="1:8" s="5" customFormat="1" ht="18">
      <c r="A48" s="73" t="s">
        <v>103</v>
      </c>
      <c r="B48" s="92" t="s">
        <v>250</v>
      </c>
      <c r="C48" s="8">
        <v>1</v>
      </c>
      <c r="D48" s="24">
        <v>100</v>
      </c>
      <c r="E48" s="73"/>
      <c r="F48" s="4"/>
      <c r="G48" s="93">
        <f>C48*D48</f>
        <v>100</v>
      </c>
      <c r="H48" s="2" t="s">
        <v>34</v>
      </c>
    </row>
    <row r="49" spans="1:8" s="5" customFormat="1" ht="18">
      <c r="A49" s="73"/>
      <c r="B49" s="92"/>
      <c r="C49" s="8"/>
      <c r="D49" s="24"/>
      <c r="E49" s="73"/>
      <c r="F49" s="4"/>
      <c r="G49" s="66"/>
      <c r="H49" s="2"/>
    </row>
    <row r="50" spans="1:8" s="5" customFormat="1" ht="18">
      <c r="A50" s="73" t="s">
        <v>105</v>
      </c>
      <c r="B50" s="92" t="s">
        <v>251</v>
      </c>
      <c r="C50" s="8">
        <v>1</v>
      </c>
      <c r="D50" s="24">
        <v>100</v>
      </c>
      <c r="E50" s="73"/>
      <c r="F50" s="4"/>
      <c r="G50" s="93">
        <f>D50*C50</f>
        <v>100</v>
      </c>
      <c r="H50" s="2" t="s">
        <v>34</v>
      </c>
    </row>
    <row r="51" spans="1:8" s="5" customFormat="1" ht="18">
      <c r="A51" s="73"/>
      <c r="B51" s="94"/>
      <c r="C51" s="73"/>
      <c r="D51" s="4"/>
      <c r="E51" s="73"/>
      <c r="F51" s="4"/>
      <c r="G51" s="4"/>
      <c r="H51" s="2"/>
    </row>
    <row r="52" spans="1:8" s="5" customFormat="1" ht="18">
      <c r="A52" s="73" t="s">
        <v>107</v>
      </c>
      <c r="B52" s="92" t="s">
        <v>252</v>
      </c>
      <c r="C52" s="8">
        <v>1</v>
      </c>
      <c r="D52" s="24">
        <v>41653</v>
      </c>
      <c r="E52" s="73"/>
      <c r="F52" s="24"/>
      <c r="G52" s="93">
        <f>D52</f>
        <v>41653</v>
      </c>
      <c r="H52" s="2" t="s">
        <v>13</v>
      </c>
    </row>
    <row r="53" spans="1:8" s="5" customFormat="1" ht="18">
      <c r="A53" s="73"/>
      <c r="B53" s="94"/>
      <c r="C53" s="73"/>
      <c r="D53" s="4"/>
      <c r="E53" s="73"/>
      <c r="F53" s="4"/>
      <c r="G53" s="4"/>
      <c r="H53" s="2"/>
    </row>
    <row r="54" spans="1:8" ht="18" customHeight="1">
      <c r="A54" s="2" t="s">
        <v>108</v>
      </c>
      <c r="B54" s="59" t="s">
        <v>60</v>
      </c>
      <c r="C54" s="6"/>
      <c r="D54" s="15"/>
      <c r="E54" s="6"/>
      <c r="F54" s="78"/>
      <c r="G54" s="15"/>
      <c r="H54" s="2"/>
    </row>
    <row r="55" spans="1:8" ht="18" customHeight="1">
      <c r="A55" s="6"/>
      <c r="B55" s="57" t="s">
        <v>61</v>
      </c>
      <c r="C55" s="6">
        <v>1</v>
      </c>
      <c r="D55" s="15">
        <v>10831</v>
      </c>
      <c r="E55" s="15"/>
      <c r="F55" s="85"/>
      <c r="G55" s="15">
        <f>D55</f>
        <v>10831</v>
      </c>
      <c r="H55" s="2"/>
    </row>
    <row r="56" spans="1:8" ht="18" customHeight="1">
      <c r="A56" s="6"/>
      <c r="B56" s="6"/>
      <c r="C56" s="6"/>
      <c r="D56" s="15"/>
      <c r="E56" s="807" t="s">
        <v>12</v>
      </c>
      <c r="F56" s="808"/>
      <c r="G56" s="51">
        <f>G55</f>
        <v>10831</v>
      </c>
      <c r="H56" s="2" t="s">
        <v>34</v>
      </c>
    </row>
    <row r="57" spans="1:8" s="5" customFormat="1" ht="18">
      <c r="A57" s="73"/>
      <c r="B57" s="94"/>
      <c r="C57" s="73"/>
      <c r="D57" s="4"/>
      <c r="E57" s="73"/>
      <c r="F57" s="4"/>
      <c r="G57" s="4"/>
      <c r="H57" s="2"/>
    </row>
    <row r="58" spans="1:8" ht="18" customHeight="1">
      <c r="A58" s="2" t="s">
        <v>109</v>
      </c>
      <c r="B58" s="59" t="s">
        <v>58</v>
      </c>
      <c r="C58" s="6"/>
      <c r="D58" s="15"/>
      <c r="E58" s="77"/>
      <c r="F58" s="78"/>
      <c r="G58" s="3"/>
      <c r="H58" s="2"/>
    </row>
    <row r="59" spans="1:8" ht="18" customHeight="1">
      <c r="A59" s="6"/>
      <c r="B59" s="57" t="s">
        <v>59</v>
      </c>
      <c r="C59" s="6">
        <v>1</v>
      </c>
      <c r="D59" s="15">
        <v>10831</v>
      </c>
      <c r="E59" s="15"/>
      <c r="F59" s="85"/>
      <c r="G59" s="15">
        <f>D59</f>
        <v>10831</v>
      </c>
      <c r="H59" s="2"/>
    </row>
    <row r="60" spans="1:8" ht="18" customHeight="1">
      <c r="A60" s="6"/>
      <c r="B60" s="6"/>
      <c r="C60" s="6"/>
      <c r="D60" s="15"/>
      <c r="E60" s="807" t="s">
        <v>12</v>
      </c>
      <c r="F60" s="808"/>
      <c r="G60" s="56">
        <f>G59</f>
        <v>10831</v>
      </c>
      <c r="H60" s="2" t="s">
        <v>34</v>
      </c>
    </row>
    <row r="61" spans="1:8" ht="18" customHeight="1">
      <c r="A61" s="6"/>
      <c r="B61" s="6"/>
      <c r="C61" s="6"/>
      <c r="D61" s="15"/>
      <c r="E61" s="77"/>
      <c r="F61" s="78"/>
      <c r="G61" s="65"/>
      <c r="H61" s="2"/>
    </row>
    <row r="62" spans="1:8" ht="18" customHeight="1">
      <c r="A62" s="2" t="s">
        <v>110</v>
      </c>
      <c r="B62" s="95" t="s">
        <v>248</v>
      </c>
      <c r="C62" s="6">
        <v>1</v>
      </c>
      <c r="D62" s="15">
        <v>470</v>
      </c>
      <c r="E62" s="77"/>
      <c r="F62" s="78"/>
      <c r="G62" s="56">
        <v>470</v>
      </c>
      <c r="H62" s="2" t="s">
        <v>34</v>
      </c>
    </row>
    <row r="63" spans="1:8" ht="18" customHeight="1">
      <c r="A63" s="6"/>
      <c r="B63" s="6"/>
      <c r="C63" s="6"/>
      <c r="D63" s="15"/>
      <c r="E63" s="77"/>
      <c r="F63" s="78"/>
      <c r="G63" s="65"/>
      <c r="H63" s="2"/>
    </row>
    <row r="64" spans="1:8" ht="18" customHeight="1">
      <c r="A64" s="2" t="s">
        <v>111</v>
      </c>
      <c r="B64" s="57" t="s">
        <v>253</v>
      </c>
      <c r="C64" s="6">
        <v>1</v>
      </c>
      <c r="D64" s="15">
        <v>1175</v>
      </c>
      <c r="E64" s="77"/>
      <c r="F64" s="78"/>
      <c r="G64" s="56">
        <v>1175</v>
      </c>
      <c r="H64" s="2" t="s">
        <v>34</v>
      </c>
    </row>
    <row r="65" spans="1:8" ht="18" customHeight="1">
      <c r="A65" s="6"/>
      <c r="B65" s="6"/>
      <c r="C65" s="6"/>
      <c r="D65" s="15"/>
      <c r="E65" s="77"/>
      <c r="F65" s="78"/>
      <c r="G65" s="65"/>
      <c r="H65" s="2"/>
    </row>
    <row r="66" spans="1:8" ht="18" customHeight="1">
      <c r="A66" s="6"/>
      <c r="B66" s="6"/>
      <c r="C66" s="6"/>
      <c r="D66" s="15"/>
      <c r="E66" s="77"/>
      <c r="F66" s="78"/>
      <c r="G66" s="65"/>
      <c r="H66" s="2"/>
    </row>
    <row r="67" spans="1:8" s="5" customFormat="1" ht="18">
      <c r="A67" s="73" t="s">
        <v>112</v>
      </c>
      <c r="B67" s="92" t="s">
        <v>254</v>
      </c>
      <c r="C67" s="8">
        <v>1</v>
      </c>
      <c r="D67" s="24">
        <v>4265</v>
      </c>
      <c r="E67" s="73"/>
      <c r="F67" s="4"/>
      <c r="G67" s="93">
        <v>4265</v>
      </c>
      <c r="H67" s="2" t="s">
        <v>255</v>
      </c>
    </row>
    <row r="68" spans="1:8" s="5" customFormat="1" ht="18">
      <c r="A68" s="73"/>
      <c r="B68" s="92"/>
      <c r="C68" s="8"/>
      <c r="D68" s="24"/>
      <c r="E68" s="73"/>
      <c r="F68" s="4"/>
      <c r="G68" s="24"/>
      <c r="H68" s="6"/>
    </row>
    <row r="69" spans="1:8" s="5" customFormat="1" ht="18">
      <c r="A69" s="73" t="s">
        <v>113</v>
      </c>
      <c r="B69" s="92" t="s">
        <v>256</v>
      </c>
      <c r="C69" s="8">
        <v>1</v>
      </c>
      <c r="D69" s="24">
        <v>2100</v>
      </c>
      <c r="E69" s="73"/>
      <c r="F69" s="4"/>
      <c r="G69" s="93">
        <v>2100</v>
      </c>
      <c r="H69" s="2" t="s">
        <v>13</v>
      </c>
    </row>
    <row r="70" spans="1:8" s="5" customFormat="1" ht="18">
      <c r="A70" s="73"/>
      <c r="B70" s="92"/>
      <c r="C70" s="8"/>
      <c r="D70" s="24"/>
      <c r="E70" s="73"/>
      <c r="F70" s="4"/>
      <c r="G70" s="24"/>
      <c r="H70" s="6"/>
    </row>
    <row r="71" spans="1:8" s="5" customFormat="1" ht="18">
      <c r="A71" s="73" t="s">
        <v>114</v>
      </c>
      <c r="B71" s="92" t="s">
        <v>256</v>
      </c>
      <c r="C71" s="8">
        <v>1</v>
      </c>
      <c r="D71" s="24">
        <v>2100</v>
      </c>
      <c r="E71" s="73"/>
      <c r="F71" s="4"/>
      <c r="G71" s="93">
        <v>2100</v>
      </c>
      <c r="H71" s="2" t="s">
        <v>13</v>
      </c>
    </row>
    <row r="72" spans="1:8" s="5" customFormat="1" ht="18">
      <c r="A72" s="73"/>
      <c r="B72" s="92"/>
      <c r="C72" s="8"/>
      <c r="D72" s="24"/>
      <c r="E72" s="73"/>
      <c r="F72" s="4"/>
      <c r="G72" s="24"/>
      <c r="H72" s="2"/>
    </row>
    <row r="73" spans="1:8" s="5" customFormat="1" ht="18">
      <c r="A73" s="73" t="s">
        <v>115</v>
      </c>
      <c r="B73" s="92" t="s">
        <v>257</v>
      </c>
      <c r="C73" s="8">
        <v>1</v>
      </c>
      <c r="D73" s="24">
        <v>3024</v>
      </c>
      <c r="E73" s="73"/>
      <c r="F73" s="4"/>
      <c r="G73" s="93">
        <f>D73</f>
        <v>3024</v>
      </c>
      <c r="H73" s="2" t="s">
        <v>13</v>
      </c>
    </row>
    <row r="74" spans="1:8" s="5" customFormat="1" ht="18">
      <c r="A74" s="73"/>
      <c r="B74" s="92"/>
      <c r="C74" s="8"/>
      <c r="D74" s="24"/>
      <c r="E74" s="73"/>
      <c r="F74" s="4"/>
      <c r="G74" s="24"/>
      <c r="H74" s="2"/>
    </row>
    <row r="75" spans="1:8" s="5" customFormat="1" ht="18">
      <c r="A75" s="73" t="s">
        <v>116</v>
      </c>
      <c r="B75" s="92" t="s">
        <v>258</v>
      </c>
      <c r="C75" s="8">
        <v>1</v>
      </c>
      <c r="D75" s="24">
        <v>6048</v>
      </c>
      <c r="E75" s="73"/>
      <c r="F75" s="4"/>
      <c r="G75" s="93">
        <f>D75</f>
        <v>6048</v>
      </c>
      <c r="H75" s="2" t="s">
        <v>13</v>
      </c>
    </row>
    <row r="76" spans="1:8" s="5" customFormat="1" ht="18">
      <c r="A76" s="73"/>
      <c r="B76" s="94"/>
      <c r="C76" s="73"/>
      <c r="D76" s="4"/>
      <c r="E76" s="73"/>
      <c r="F76" s="4"/>
      <c r="G76" s="4"/>
      <c r="H76" s="2"/>
    </row>
    <row r="77" spans="1:8" s="68" customFormat="1" ht="18" customHeight="1">
      <c r="A77" s="2" t="s">
        <v>117</v>
      </c>
      <c r="B77" s="70" t="s">
        <v>30</v>
      </c>
      <c r="C77" s="29"/>
      <c r="D77" s="28"/>
      <c r="E77" s="82"/>
      <c r="F77" s="83"/>
      <c r="G77" s="54"/>
      <c r="H77" s="64"/>
    </row>
    <row r="78" spans="1:8" s="68" customFormat="1" ht="18" customHeight="1">
      <c r="A78" s="29"/>
      <c r="B78" s="60" t="s">
        <v>31</v>
      </c>
      <c r="C78" s="29"/>
      <c r="D78" s="28"/>
      <c r="E78" s="80"/>
      <c r="F78" s="81"/>
      <c r="G78" s="54"/>
      <c r="H78" s="64"/>
    </row>
    <row r="79" spans="1:8" s="68" customFormat="1" ht="18" customHeight="1">
      <c r="A79" s="29"/>
      <c r="B79" s="60" t="s">
        <v>32</v>
      </c>
      <c r="C79" s="29">
        <v>1</v>
      </c>
      <c r="D79" s="28">
        <v>1640</v>
      </c>
      <c r="E79" s="80"/>
      <c r="F79" s="81"/>
      <c r="G79" s="54">
        <f>D79</f>
        <v>1640</v>
      </c>
      <c r="H79" s="64"/>
    </row>
    <row r="80" spans="1:8" s="68" customFormat="1" ht="18" customHeight="1">
      <c r="A80" s="63"/>
      <c r="B80" s="29"/>
      <c r="C80" s="64"/>
      <c r="D80" s="28"/>
      <c r="E80" s="811" t="s">
        <v>12</v>
      </c>
      <c r="F80" s="812"/>
      <c r="G80" s="72">
        <f>G79</f>
        <v>1640</v>
      </c>
      <c r="H80" s="63" t="s">
        <v>34</v>
      </c>
    </row>
    <row r="81" spans="1:8" s="68" customFormat="1" ht="18" customHeight="1">
      <c r="A81" s="63"/>
      <c r="B81" s="29"/>
      <c r="C81" s="64"/>
      <c r="D81" s="28"/>
      <c r="E81" s="89"/>
      <c r="F81" s="90"/>
      <c r="G81" s="67"/>
      <c r="H81" s="63"/>
    </row>
    <row r="82" spans="1:8" s="68" customFormat="1" ht="18" customHeight="1">
      <c r="A82" s="63" t="s">
        <v>118</v>
      </c>
      <c r="B82" s="29" t="s">
        <v>259</v>
      </c>
      <c r="C82" s="64">
        <v>1</v>
      </c>
      <c r="D82" s="28">
        <v>2800</v>
      </c>
      <c r="E82" s="82"/>
      <c r="F82" s="83"/>
      <c r="G82" s="93">
        <f>D82</f>
        <v>2800</v>
      </c>
      <c r="H82" s="63" t="s">
        <v>34</v>
      </c>
    </row>
    <row r="83" spans="1:8" s="68" customFormat="1" ht="18" customHeight="1">
      <c r="A83" s="63"/>
      <c r="B83" s="29"/>
      <c r="C83" s="64"/>
      <c r="D83" s="28"/>
      <c r="E83" s="82"/>
      <c r="F83" s="83"/>
      <c r="G83" s="66"/>
      <c r="H83" s="63"/>
    </row>
    <row r="84" spans="1:8" s="68" customFormat="1" ht="18" customHeight="1">
      <c r="A84" s="63" t="s">
        <v>119</v>
      </c>
      <c r="B84" s="29" t="s">
        <v>260</v>
      </c>
      <c r="C84" s="64">
        <v>1</v>
      </c>
      <c r="D84" s="28">
        <v>50</v>
      </c>
      <c r="E84" s="82"/>
      <c r="F84" s="83"/>
      <c r="G84" s="93">
        <f>D84</f>
        <v>50</v>
      </c>
      <c r="H84" s="63" t="s">
        <v>34</v>
      </c>
    </row>
    <row r="85" spans="1:8" s="68" customFormat="1" ht="18" customHeight="1">
      <c r="A85" s="63"/>
      <c r="B85" s="29"/>
      <c r="C85" s="64"/>
      <c r="D85" s="28"/>
      <c r="E85" s="82"/>
      <c r="F85" s="83"/>
      <c r="G85" s="66"/>
      <c r="H85" s="63"/>
    </row>
    <row r="86" spans="1:8" s="68" customFormat="1" ht="18" customHeight="1">
      <c r="A86" s="63" t="s">
        <v>120</v>
      </c>
      <c r="B86" s="29" t="s">
        <v>261</v>
      </c>
      <c r="C86" s="64">
        <v>1</v>
      </c>
      <c r="D86" s="28">
        <v>210</v>
      </c>
      <c r="E86" s="82"/>
      <c r="F86" s="83"/>
      <c r="G86" s="93">
        <f>D86</f>
        <v>210</v>
      </c>
      <c r="H86" s="63" t="s">
        <v>34</v>
      </c>
    </row>
    <row r="87" spans="1:8" s="68" customFormat="1" ht="18" customHeight="1">
      <c r="A87" s="63"/>
      <c r="B87" s="29"/>
      <c r="C87" s="64"/>
      <c r="D87" s="28"/>
      <c r="E87" s="82"/>
      <c r="F87" s="83"/>
      <c r="G87" s="66"/>
      <c r="H87" s="63"/>
    </row>
    <row r="88" spans="1:8" s="68" customFormat="1" ht="18" customHeight="1">
      <c r="A88" s="63" t="s">
        <v>121</v>
      </c>
      <c r="B88" s="29" t="s">
        <v>262</v>
      </c>
      <c r="C88" s="64">
        <v>1</v>
      </c>
      <c r="D88" s="28">
        <v>241</v>
      </c>
      <c r="E88" s="82"/>
      <c r="F88" s="83"/>
      <c r="G88" s="93">
        <f>D88</f>
        <v>241</v>
      </c>
      <c r="H88" s="63" t="s">
        <v>34</v>
      </c>
    </row>
    <row r="89" spans="1:8" s="68" customFormat="1" ht="18" customHeight="1">
      <c r="A89" s="63"/>
      <c r="B89" s="29"/>
      <c r="C89" s="64"/>
      <c r="D89" s="28"/>
      <c r="E89" s="82"/>
      <c r="F89" s="83"/>
      <c r="G89" s="66"/>
      <c r="H89" s="63"/>
    </row>
    <row r="90" spans="1:8" s="68" customFormat="1" ht="18" customHeight="1">
      <c r="A90" s="63" t="s">
        <v>122</v>
      </c>
      <c r="B90" s="29" t="s">
        <v>263</v>
      </c>
      <c r="C90" s="64">
        <v>1</v>
      </c>
      <c r="D90" s="28">
        <v>210</v>
      </c>
      <c r="E90" s="82"/>
      <c r="F90" s="83"/>
      <c r="G90" s="93">
        <f>D90</f>
        <v>210</v>
      </c>
      <c r="H90" s="2" t="s">
        <v>34</v>
      </c>
    </row>
    <row r="91" spans="1:8" s="68" customFormat="1" ht="18" customHeight="1">
      <c r="A91" s="63"/>
      <c r="B91" s="29"/>
      <c r="C91" s="64"/>
      <c r="D91" s="28"/>
      <c r="E91" s="82"/>
      <c r="F91" s="83"/>
      <c r="G91" s="66"/>
      <c r="H91" s="63"/>
    </row>
    <row r="92" spans="1:8" s="68" customFormat="1" ht="18" customHeight="1">
      <c r="A92" s="63" t="s">
        <v>123</v>
      </c>
      <c r="B92" s="29" t="s">
        <v>264</v>
      </c>
      <c r="C92" s="64">
        <v>1</v>
      </c>
      <c r="D92" s="28">
        <v>241</v>
      </c>
      <c r="E92" s="82"/>
      <c r="F92" s="83"/>
      <c r="G92" s="93">
        <f>D92</f>
        <v>241</v>
      </c>
      <c r="H92" s="2" t="s">
        <v>34</v>
      </c>
    </row>
    <row r="93" spans="1:8" s="68" customFormat="1" ht="18" customHeight="1">
      <c r="A93" s="63"/>
      <c r="B93" s="29"/>
      <c r="C93" s="64"/>
      <c r="D93" s="28"/>
      <c r="E93" s="82"/>
      <c r="F93" s="83"/>
      <c r="G93" s="66"/>
      <c r="H93" s="63"/>
    </row>
    <row r="94" spans="1:8" s="68" customFormat="1" ht="18" customHeight="1">
      <c r="A94" s="63" t="s">
        <v>124</v>
      </c>
      <c r="B94" s="29" t="s">
        <v>265</v>
      </c>
      <c r="C94" s="64">
        <v>1</v>
      </c>
      <c r="D94" s="28">
        <v>8</v>
      </c>
      <c r="E94" s="82"/>
      <c r="F94" s="83"/>
      <c r="G94" s="93">
        <f>D94</f>
        <v>8</v>
      </c>
      <c r="H94" s="63" t="s">
        <v>126</v>
      </c>
    </row>
    <row r="95" spans="1:8" s="68" customFormat="1" ht="18" customHeight="1">
      <c r="A95" s="63"/>
      <c r="B95" s="29"/>
      <c r="C95" s="64"/>
      <c r="D95" s="28"/>
      <c r="E95" s="82"/>
      <c r="F95" s="83"/>
      <c r="G95" s="66"/>
      <c r="H95" s="63"/>
    </row>
    <row r="96" spans="1:8" s="68" customFormat="1" ht="18" customHeight="1">
      <c r="A96" s="63" t="s">
        <v>125</v>
      </c>
      <c r="B96" s="29"/>
      <c r="C96" s="64"/>
      <c r="D96" s="28"/>
      <c r="E96" s="82"/>
      <c r="F96" s="83"/>
      <c r="G96" s="66"/>
      <c r="H96" s="63"/>
    </row>
    <row r="97" spans="1:8" s="68" customFormat="1" ht="18" customHeight="1">
      <c r="A97" s="63"/>
      <c r="B97" s="29"/>
      <c r="C97" s="64"/>
      <c r="D97" s="28"/>
      <c r="E97" s="82"/>
      <c r="F97" s="83"/>
      <c r="G97" s="67"/>
      <c r="H97" s="63"/>
    </row>
    <row r="98" spans="1:8" s="5" customFormat="1" ht="18">
      <c r="A98" s="73" t="s">
        <v>127</v>
      </c>
      <c r="B98" s="94" t="s">
        <v>266</v>
      </c>
      <c r="C98" s="8">
        <v>1</v>
      </c>
      <c r="D98" s="24">
        <v>310</v>
      </c>
      <c r="E98" s="73"/>
      <c r="F98" s="4"/>
      <c r="G98" s="93">
        <v>310</v>
      </c>
      <c r="H98" s="2" t="s">
        <v>34</v>
      </c>
    </row>
    <row r="99" spans="1:8" s="5" customFormat="1" ht="18">
      <c r="A99" s="73"/>
      <c r="B99" s="94"/>
      <c r="C99" s="8"/>
      <c r="D99" s="24"/>
      <c r="E99" s="73"/>
      <c r="F99" s="4"/>
      <c r="G99" s="24"/>
      <c r="H99" s="2"/>
    </row>
    <row r="100" spans="1:8" ht="18" customHeight="1">
      <c r="A100" s="60" t="s">
        <v>128</v>
      </c>
      <c r="B100" s="59" t="s">
        <v>37</v>
      </c>
      <c r="C100" s="8"/>
      <c r="D100" s="24"/>
      <c r="E100" s="8"/>
      <c r="F100" s="24"/>
      <c r="G100" s="4"/>
      <c r="H100" s="34"/>
    </row>
    <row r="101" spans="1:8" ht="18" customHeight="1">
      <c r="A101" s="29"/>
      <c r="B101" s="6" t="s">
        <v>38</v>
      </c>
      <c r="C101" s="8">
        <v>1</v>
      </c>
      <c r="D101" s="99">
        <v>10033</v>
      </c>
      <c r="E101" s="8"/>
      <c r="F101" s="24"/>
      <c r="G101" s="24">
        <f>D101</f>
        <v>10033</v>
      </c>
      <c r="H101" s="34"/>
    </row>
    <row r="102" spans="1:8" ht="18" customHeight="1">
      <c r="A102" s="61"/>
      <c r="B102" s="6"/>
      <c r="C102" s="8"/>
      <c r="D102" s="24"/>
      <c r="E102" s="8"/>
      <c r="F102" s="79"/>
      <c r="G102" s="24"/>
      <c r="H102" s="34"/>
    </row>
    <row r="103" spans="1:8" ht="18" customHeight="1">
      <c r="A103" s="6"/>
      <c r="B103" s="34"/>
      <c r="C103" s="35"/>
      <c r="D103" s="36"/>
      <c r="E103" s="807" t="s">
        <v>12</v>
      </c>
      <c r="F103" s="808"/>
      <c r="G103" s="51">
        <f>G101</f>
        <v>10033</v>
      </c>
      <c r="H103" s="2" t="s">
        <v>13</v>
      </c>
    </row>
    <row r="104" spans="1:8" s="5" customFormat="1" ht="18" customHeight="1">
      <c r="A104" s="2" t="s">
        <v>129</v>
      </c>
      <c r="B104" s="17" t="s">
        <v>47</v>
      </c>
      <c r="C104" s="23"/>
      <c r="D104" s="29"/>
      <c r="E104" s="8"/>
      <c r="F104" s="24"/>
      <c r="G104" s="9"/>
      <c r="H104" s="8"/>
    </row>
    <row r="105" spans="1:8" s="5" customFormat="1" ht="18" customHeight="1">
      <c r="A105" s="6"/>
      <c r="B105" s="18"/>
      <c r="C105" s="23">
        <v>1</v>
      </c>
      <c r="D105" s="6">
        <v>3500</v>
      </c>
      <c r="E105" s="8"/>
      <c r="F105" s="24"/>
      <c r="G105" s="9">
        <f>D105</f>
        <v>3500</v>
      </c>
      <c r="H105" s="8"/>
    </row>
    <row r="106" spans="1:8" s="5" customFormat="1" ht="18">
      <c r="A106" s="6"/>
      <c r="B106" s="25"/>
      <c r="C106" s="23"/>
      <c r="D106" s="23"/>
      <c r="E106" s="807" t="s">
        <v>12</v>
      </c>
      <c r="F106" s="808"/>
      <c r="G106" s="50">
        <f>G105</f>
        <v>3500</v>
      </c>
      <c r="H106" s="2" t="s">
        <v>13</v>
      </c>
    </row>
    <row r="107" spans="1:8" s="5" customFormat="1" ht="18">
      <c r="A107" s="6"/>
      <c r="B107" s="25"/>
      <c r="C107" s="23"/>
      <c r="D107" s="23"/>
      <c r="E107" s="86"/>
      <c r="F107" s="87"/>
      <c r="G107" s="49"/>
      <c r="H107" s="2"/>
    </row>
    <row r="108" spans="1:8" s="5" customFormat="1" ht="18">
      <c r="A108" s="2" t="s">
        <v>130</v>
      </c>
      <c r="B108" s="100" t="s">
        <v>267</v>
      </c>
      <c r="C108" s="23">
        <v>1</v>
      </c>
      <c r="D108" s="23">
        <v>3133</v>
      </c>
      <c r="E108" s="77"/>
      <c r="F108" s="78"/>
      <c r="G108" s="50">
        <v>3133</v>
      </c>
      <c r="H108" s="2"/>
    </row>
    <row r="109" spans="1:8" s="5" customFormat="1" ht="18">
      <c r="A109" s="6"/>
      <c r="B109" s="25"/>
      <c r="C109" s="23"/>
      <c r="D109" s="23"/>
      <c r="E109" s="77"/>
      <c r="F109" s="78"/>
      <c r="G109" s="49"/>
      <c r="H109" s="2"/>
    </row>
    <row r="110" spans="1:8" ht="18" customHeight="1">
      <c r="A110" s="101" t="s">
        <v>131</v>
      </c>
      <c r="B110" s="42" t="s">
        <v>39</v>
      </c>
      <c r="C110" s="8">
        <v>1</v>
      </c>
      <c r="D110" s="24">
        <v>175</v>
      </c>
      <c r="E110" s="6"/>
      <c r="F110" s="78"/>
      <c r="G110" s="15">
        <f>D110</f>
        <v>175</v>
      </c>
      <c r="H110" s="2"/>
    </row>
    <row r="111" spans="1:8" ht="18" customHeight="1">
      <c r="A111" s="34"/>
      <c r="B111" s="2"/>
      <c r="C111" s="8"/>
      <c r="D111" s="24"/>
      <c r="E111" s="809"/>
      <c r="F111" s="810"/>
      <c r="G111" s="10"/>
      <c r="H111" s="2"/>
    </row>
    <row r="112" spans="1:8" ht="18" customHeight="1">
      <c r="A112" s="34"/>
      <c r="B112" s="6"/>
      <c r="C112" s="8"/>
      <c r="D112" s="24"/>
      <c r="E112" s="811" t="s">
        <v>12</v>
      </c>
      <c r="F112" s="812"/>
      <c r="G112" s="51">
        <f>G110+G111</f>
        <v>175</v>
      </c>
      <c r="H112" s="63" t="s">
        <v>13</v>
      </c>
    </row>
    <row r="113" spans="1:8" ht="18" customHeight="1">
      <c r="A113" s="34"/>
      <c r="B113" s="6"/>
      <c r="C113" s="8"/>
      <c r="D113" s="24"/>
      <c r="E113" s="89"/>
      <c r="F113" s="90"/>
      <c r="G113" s="54"/>
      <c r="H113" s="63"/>
    </row>
    <row r="114" spans="1:8" ht="18" customHeight="1">
      <c r="A114" s="101" t="s">
        <v>132</v>
      </c>
      <c r="B114" s="2" t="s">
        <v>66</v>
      </c>
      <c r="C114" s="6">
        <v>1</v>
      </c>
      <c r="D114" s="15">
        <v>642</v>
      </c>
      <c r="E114" s="6">
        <v>1</v>
      </c>
      <c r="F114" s="88"/>
      <c r="G114" s="15">
        <f t="shared" ref="G114" si="0">C114*D114*E114</f>
        <v>642</v>
      </c>
      <c r="H114" s="8"/>
    </row>
    <row r="115" spans="1:8" ht="18" customHeight="1">
      <c r="A115" s="34"/>
      <c r="B115" s="6"/>
      <c r="C115" s="6"/>
      <c r="D115" s="10"/>
      <c r="E115" s="811" t="s">
        <v>12</v>
      </c>
      <c r="F115" s="812"/>
      <c r="G115" s="56">
        <f>G114</f>
        <v>642</v>
      </c>
      <c r="H115" s="63" t="s">
        <v>13</v>
      </c>
    </row>
    <row r="116" spans="1:8" s="53" customFormat="1" ht="18" customHeight="1">
      <c r="A116" s="96" t="s">
        <v>133</v>
      </c>
      <c r="B116" s="59" t="s">
        <v>63</v>
      </c>
      <c r="C116" s="29"/>
      <c r="D116" s="28"/>
      <c r="E116" s="82"/>
      <c r="F116" s="83"/>
      <c r="G116" s="54"/>
      <c r="H116" s="63"/>
    </row>
    <row r="117" spans="1:8" ht="18" customHeight="1">
      <c r="A117" s="61"/>
      <c r="B117" s="2" t="s">
        <v>62</v>
      </c>
      <c r="C117" s="6">
        <v>1</v>
      </c>
      <c r="D117" s="15">
        <v>2469</v>
      </c>
      <c r="E117" s="84"/>
      <c r="F117" s="78"/>
      <c r="G117" s="15">
        <f>D117</f>
        <v>2469</v>
      </c>
      <c r="H117" s="63"/>
    </row>
    <row r="118" spans="1:8" ht="18" customHeight="1">
      <c r="A118" s="6"/>
      <c r="B118" s="6"/>
      <c r="C118" s="8"/>
      <c r="D118" s="9"/>
      <c r="E118" s="811" t="s">
        <v>12</v>
      </c>
      <c r="F118" s="812"/>
      <c r="G118" s="72">
        <f>G117</f>
        <v>2469</v>
      </c>
      <c r="H118" s="63" t="s">
        <v>13</v>
      </c>
    </row>
    <row r="119" spans="1:8" ht="18" customHeight="1">
      <c r="A119" s="73" t="s">
        <v>134</v>
      </c>
      <c r="B119" s="59" t="s">
        <v>64</v>
      </c>
      <c r="C119" s="8"/>
      <c r="D119" s="24"/>
      <c r="E119" s="8"/>
      <c r="F119" s="24"/>
      <c r="G119" s="24"/>
      <c r="H119" s="2"/>
    </row>
    <row r="120" spans="1:8" ht="18" customHeight="1">
      <c r="A120" s="6"/>
      <c r="B120" s="6"/>
      <c r="C120" s="8">
        <v>1</v>
      </c>
      <c r="D120" s="24">
        <v>2469</v>
      </c>
      <c r="E120" s="811"/>
      <c r="F120" s="812"/>
      <c r="G120" s="72">
        <f>D120</f>
        <v>2469</v>
      </c>
      <c r="H120" s="63" t="s">
        <v>13</v>
      </c>
    </row>
    <row r="121" spans="1:8" ht="18" customHeight="1">
      <c r="A121" s="6"/>
      <c r="B121" s="2"/>
      <c r="C121" s="6"/>
      <c r="D121" s="15"/>
      <c r="E121" s="77"/>
      <c r="F121" s="78"/>
      <c r="G121" s="3"/>
      <c r="H121" s="8"/>
    </row>
    <row r="122" spans="1:8" s="53" customFormat="1" ht="18" customHeight="1">
      <c r="A122" s="2" t="s">
        <v>135</v>
      </c>
      <c r="B122" s="59" t="s">
        <v>17</v>
      </c>
      <c r="C122" s="29"/>
      <c r="D122" s="62"/>
      <c r="E122" s="29"/>
      <c r="F122" s="62"/>
      <c r="G122" s="62"/>
      <c r="H122" s="63"/>
    </row>
    <row r="123" spans="1:8" s="68" customFormat="1" ht="18" customHeight="1">
      <c r="A123" s="6"/>
      <c r="B123" s="60" t="s">
        <v>73</v>
      </c>
      <c r="C123" s="29">
        <v>1</v>
      </c>
      <c r="D123" s="28">
        <v>1373</v>
      </c>
      <c r="E123" s="82"/>
      <c r="F123" s="83"/>
      <c r="G123" s="28">
        <f>D123</f>
        <v>1373</v>
      </c>
      <c r="H123" s="64"/>
    </row>
    <row r="124" spans="1:8" s="68" customFormat="1" ht="18" customHeight="1">
      <c r="A124" s="61"/>
      <c r="B124" s="29"/>
      <c r="C124" s="29"/>
      <c r="D124" s="28"/>
      <c r="E124" s="811" t="s">
        <v>12</v>
      </c>
      <c r="F124" s="812"/>
      <c r="G124" s="51">
        <f>G123</f>
        <v>1373</v>
      </c>
      <c r="H124" s="63" t="s">
        <v>13</v>
      </c>
    </row>
    <row r="125" spans="1:8" s="53" customFormat="1" ht="18" customHeight="1">
      <c r="A125" s="96" t="s">
        <v>136</v>
      </c>
      <c r="B125" s="59" t="s">
        <v>40</v>
      </c>
      <c r="C125" s="29"/>
      <c r="D125" s="62"/>
      <c r="E125" s="29"/>
      <c r="F125" s="62"/>
      <c r="G125" s="62"/>
      <c r="H125" s="63"/>
    </row>
    <row r="126" spans="1:8" s="53" customFormat="1" ht="18" customHeight="1">
      <c r="A126" s="61"/>
      <c r="B126" s="60" t="s">
        <v>24</v>
      </c>
      <c r="C126" s="29"/>
      <c r="D126" s="28"/>
      <c r="E126" s="82"/>
      <c r="F126" s="83"/>
      <c r="G126" s="28"/>
      <c r="H126" s="64"/>
    </row>
    <row r="127" spans="1:8" s="53" customFormat="1" ht="18" customHeight="1">
      <c r="A127" s="61"/>
      <c r="B127" s="60" t="s">
        <v>41</v>
      </c>
      <c r="C127" s="29"/>
      <c r="D127" s="28"/>
      <c r="E127" s="29"/>
      <c r="F127" s="28"/>
      <c r="G127" s="28"/>
      <c r="H127" s="64"/>
    </row>
    <row r="128" spans="1:8" s="53" customFormat="1" ht="18" customHeight="1">
      <c r="A128" s="61"/>
      <c r="B128" s="29" t="s">
        <v>33</v>
      </c>
      <c r="C128" s="29">
        <v>1</v>
      </c>
      <c r="D128" s="28">
        <v>440</v>
      </c>
      <c r="E128" s="29"/>
      <c r="F128" s="28"/>
      <c r="G128" s="28">
        <f>D128</f>
        <v>440</v>
      </c>
      <c r="H128" s="64"/>
    </row>
    <row r="129" spans="1:8" s="53" customFormat="1" ht="18" customHeight="1">
      <c r="A129" s="61"/>
      <c r="B129" s="29"/>
      <c r="C129" s="29"/>
      <c r="D129" s="28"/>
      <c r="E129" s="811" t="s">
        <v>12</v>
      </c>
      <c r="F129" s="812"/>
      <c r="G129" s="51">
        <f>G128</f>
        <v>440</v>
      </c>
      <c r="H129" s="63" t="s">
        <v>13</v>
      </c>
    </row>
    <row r="130" spans="1:8" s="53" customFormat="1" ht="18" customHeight="1">
      <c r="A130" s="61"/>
      <c r="B130" s="29"/>
      <c r="C130" s="29"/>
      <c r="D130" s="28"/>
      <c r="E130" s="82"/>
      <c r="F130" s="83"/>
      <c r="G130" s="54"/>
      <c r="H130" s="63"/>
    </row>
    <row r="131" spans="1:8" s="53" customFormat="1" ht="18" customHeight="1">
      <c r="A131" s="96" t="s">
        <v>137</v>
      </c>
      <c r="B131" s="29" t="s">
        <v>268</v>
      </c>
      <c r="C131" s="29">
        <v>1</v>
      </c>
      <c r="D131" s="28">
        <v>7500</v>
      </c>
      <c r="E131" s="82"/>
      <c r="F131" s="83"/>
      <c r="G131" s="51">
        <v>7500</v>
      </c>
      <c r="H131" s="63" t="s">
        <v>13</v>
      </c>
    </row>
    <row r="132" spans="1:8" s="53" customFormat="1" ht="18" customHeight="1">
      <c r="A132" s="61"/>
      <c r="B132" s="29"/>
      <c r="C132" s="29"/>
      <c r="D132" s="28"/>
      <c r="E132" s="82"/>
      <c r="F132" s="83"/>
      <c r="G132" s="54"/>
      <c r="H132" s="63"/>
    </row>
    <row r="133" spans="1:8" s="53" customFormat="1" ht="18" customHeight="1">
      <c r="A133" s="96" t="s">
        <v>138</v>
      </c>
      <c r="B133" s="29" t="s">
        <v>269</v>
      </c>
      <c r="C133" s="29">
        <v>1</v>
      </c>
      <c r="D133" s="28">
        <v>109</v>
      </c>
      <c r="E133" s="82"/>
      <c r="F133" s="83"/>
      <c r="G133" s="51">
        <f>D133</f>
        <v>109</v>
      </c>
      <c r="H133" s="63" t="s">
        <v>13</v>
      </c>
    </row>
    <row r="134" spans="1:8" s="5" customFormat="1" ht="18">
      <c r="A134" s="6"/>
      <c r="B134" s="25"/>
      <c r="C134" s="23"/>
      <c r="D134" s="23"/>
      <c r="E134" s="77"/>
      <c r="F134" s="78"/>
      <c r="G134" s="49"/>
      <c r="H134" s="2"/>
    </row>
    <row r="135" spans="1:8" s="5" customFormat="1" ht="18" customHeight="1">
      <c r="A135" s="2" t="s">
        <v>139</v>
      </c>
      <c r="B135" s="17" t="s">
        <v>67</v>
      </c>
      <c r="C135" s="23"/>
      <c r="D135" s="23"/>
      <c r="E135" s="77"/>
      <c r="F135" s="78"/>
      <c r="G135" s="49"/>
      <c r="H135" s="42"/>
    </row>
    <row r="136" spans="1:8" s="5" customFormat="1" ht="18" customHeight="1">
      <c r="A136" s="6"/>
      <c r="B136" s="25" t="s">
        <v>68</v>
      </c>
      <c r="C136" s="23"/>
      <c r="D136" s="23"/>
      <c r="E136" s="77"/>
      <c r="F136" s="78"/>
      <c r="G136" s="48"/>
      <c r="H136" s="42"/>
    </row>
    <row r="137" spans="1:8" s="5" customFormat="1" ht="18" customHeight="1">
      <c r="A137" s="6"/>
      <c r="B137" s="25" t="s">
        <v>69</v>
      </c>
      <c r="C137" s="23"/>
      <c r="D137" s="23"/>
      <c r="E137" s="77"/>
      <c r="F137" s="78"/>
      <c r="G137" s="48"/>
      <c r="H137" s="42"/>
    </row>
    <row r="138" spans="1:8" s="5" customFormat="1" ht="18" customHeight="1">
      <c r="A138" s="6"/>
      <c r="B138" s="25"/>
      <c r="C138" s="23">
        <v>1</v>
      </c>
      <c r="D138" s="23">
        <v>3175</v>
      </c>
      <c r="E138" s="807"/>
      <c r="F138" s="808"/>
      <c r="G138" s="49">
        <f>D138</f>
        <v>3175</v>
      </c>
      <c r="H138" s="42"/>
    </row>
    <row r="139" spans="1:8" s="5" customFormat="1" ht="18" customHeight="1">
      <c r="A139" s="6"/>
      <c r="B139" s="25"/>
      <c r="C139" s="23"/>
      <c r="D139" s="23"/>
      <c r="E139" s="818"/>
      <c r="F139" s="819"/>
      <c r="G139" s="48"/>
      <c r="H139" s="42"/>
    </row>
    <row r="140" spans="1:8" s="5" customFormat="1" ht="18" customHeight="1">
      <c r="A140" s="6"/>
      <c r="B140" s="25"/>
      <c r="C140" s="23"/>
      <c r="D140" s="23"/>
      <c r="E140" s="807" t="s">
        <v>12</v>
      </c>
      <c r="F140" s="808"/>
      <c r="G140" s="50">
        <f>G138+G139</f>
        <v>3175</v>
      </c>
      <c r="H140" s="42" t="s">
        <v>13</v>
      </c>
    </row>
    <row r="141" spans="1:8" s="5" customFormat="1" ht="18">
      <c r="A141" s="6"/>
      <c r="B141" s="25"/>
      <c r="C141" s="23"/>
      <c r="D141" s="23"/>
      <c r="E141" s="77"/>
      <c r="F141" s="78"/>
      <c r="G141" s="49"/>
      <c r="H141" s="2"/>
    </row>
    <row r="142" spans="1:8" s="5" customFormat="1" ht="18" customHeight="1">
      <c r="A142" s="2" t="s">
        <v>140</v>
      </c>
      <c r="B142" s="31" t="s">
        <v>270</v>
      </c>
      <c r="C142" s="8"/>
      <c r="D142" s="24"/>
      <c r="E142" s="2"/>
      <c r="F142" s="2"/>
      <c r="G142" s="3"/>
      <c r="H142" s="8"/>
    </row>
    <row r="143" spans="1:8" s="5" customFormat="1" ht="18" customHeight="1">
      <c r="A143" s="6"/>
      <c r="B143" s="18"/>
      <c r="C143" s="8"/>
      <c r="D143" s="24"/>
      <c r="E143" s="2"/>
      <c r="F143" s="2"/>
      <c r="G143" s="3"/>
      <c r="H143" s="8"/>
    </row>
    <row r="144" spans="1:8" s="5" customFormat="1" ht="18" customHeight="1">
      <c r="A144" s="6"/>
      <c r="B144" s="6"/>
      <c r="C144" s="8">
        <v>1</v>
      </c>
      <c r="D144" s="24">
        <v>5931</v>
      </c>
      <c r="E144" s="807"/>
      <c r="F144" s="808"/>
      <c r="G144" s="51">
        <f>D144</f>
        <v>5931</v>
      </c>
      <c r="H144" s="2" t="s">
        <v>13</v>
      </c>
    </row>
    <row r="145" spans="1:8" s="5" customFormat="1" ht="18">
      <c r="A145" s="6"/>
      <c r="B145" s="25"/>
      <c r="C145" s="23"/>
      <c r="D145" s="23"/>
      <c r="E145" s="77"/>
      <c r="F145" s="78"/>
      <c r="G145" s="49"/>
      <c r="H145" s="2"/>
    </row>
    <row r="146" spans="1:8" s="5" customFormat="1" ht="18" customHeight="1">
      <c r="A146" s="2" t="s">
        <v>141</v>
      </c>
      <c r="B146" s="17" t="s">
        <v>321</v>
      </c>
      <c r="C146" s="6"/>
      <c r="D146" s="15"/>
      <c r="E146" s="77"/>
      <c r="F146" s="78"/>
      <c r="G146" s="3"/>
      <c r="H146" s="8"/>
    </row>
    <row r="147" spans="1:8" s="5" customFormat="1" ht="18" customHeight="1">
      <c r="A147" s="6"/>
      <c r="B147" s="18"/>
      <c r="C147" s="19"/>
      <c r="D147" s="20"/>
      <c r="E147" s="21"/>
      <c r="F147" s="21"/>
      <c r="G147" s="21"/>
      <c r="H147" s="8"/>
    </row>
    <row r="148" spans="1:8" s="5" customFormat="1" ht="18" customHeight="1">
      <c r="A148" s="6"/>
      <c r="B148" s="6"/>
      <c r="C148" s="8">
        <v>1</v>
      </c>
      <c r="D148" s="24">
        <v>59915</v>
      </c>
      <c r="E148" s="807"/>
      <c r="F148" s="808"/>
      <c r="G148" s="51">
        <f>D148</f>
        <v>59915</v>
      </c>
      <c r="H148" s="2" t="s">
        <v>13</v>
      </c>
    </row>
    <row r="149" spans="1:8" s="5" customFormat="1" ht="18">
      <c r="A149" s="73"/>
      <c r="B149" s="94"/>
      <c r="C149" s="73"/>
      <c r="D149" s="4"/>
      <c r="E149" s="73"/>
      <c r="F149" s="4"/>
      <c r="G149" s="4"/>
      <c r="H149" s="2"/>
    </row>
    <row r="150" spans="1:8" s="5" customFormat="1" ht="18">
      <c r="A150" s="73"/>
      <c r="B150" s="94"/>
      <c r="C150" s="73"/>
      <c r="D150" s="4"/>
      <c r="E150" s="73"/>
      <c r="F150" s="4"/>
      <c r="G150" s="4"/>
      <c r="H150" s="2"/>
    </row>
    <row r="151" spans="1:8" s="5" customFormat="1" ht="18">
      <c r="A151" s="73" t="s">
        <v>142</v>
      </c>
      <c r="B151" s="92" t="s">
        <v>271</v>
      </c>
      <c r="C151" s="73"/>
      <c r="D151" s="4"/>
      <c r="E151" s="73"/>
      <c r="F151" s="4"/>
      <c r="G151" s="4"/>
      <c r="H151" s="2"/>
    </row>
    <row r="152" spans="1:8" ht="18" customHeight="1">
      <c r="A152" s="73"/>
      <c r="B152" s="6" t="s">
        <v>65</v>
      </c>
      <c r="C152" s="8">
        <v>1</v>
      </c>
      <c r="D152" s="24">
        <v>787</v>
      </c>
      <c r="E152" s="8"/>
      <c r="F152" s="24"/>
      <c r="G152" s="72">
        <f>D152</f>
        <v>787</v>
      </c>
      <c r="H152" s="2" t="s">
        <v>13</v>
      </c>
    </row>
    <row r="153" spans="1:8" ht="18" customHeight="1">
      <c r="A153" s="6"/>
      <c r="B153" s="6"/>
      <c r="C153" s="8"/>
      <c r="D153" s="24"/>
      <c r="E153" s="8"/>
      <c r="F153" s="24"/>
      <c r="G153" s="24"/>
      <c r="H153" s="2"/>
    </row>
    <row r="154" spans="1:8" s="5" customFormat="1" ht="18">
      <c r="A154" s="73"/>
      <c r="B154" s="94"/>
      <c r="C154" s="73"/>
      <c r="D154" s="4"/>
      <c r="E154" s="73"/>
      <c r="F154" s="4"/>
      <c r="G154" s="4"/>
      <c r="H154" s="2"/>
    </row>
    <row r="155" spans="1:8" s="5" customFormat="1" ht="18">
      <c r="A155" s="73" t="s">
        <v>143</v>
      </c>
      <c r="B155" s="92" t="s">
        <v>272</v>
      </c>
      <c r="C155" s="8">
        <v>1</v>
      </c>
      <c r="D155" s="24">
        <v>109</v>
      </c>
      <c r="E155" s="73"/>
      <c r="F155" s="4"/>
      <c r="G155" s="72">
        <f>D155</f>
        <v>109</v>
      </c>
      <c r="H155" s="2" t="s">
        <v>13</v>
      </c>
    </row>
    <row r="156" spans="1:8" s="5" customFormat="1" ht="18">
      <c r="A156" s="73"/>
      <c r="B156" s="94"/>
      <c r="C156" s="73"/>
      <c r="D156" s="4"/>
      <c r="E156" s="73"/>
      <c r="F156" s="4"/>
      <c r="G156" s="4"/>
      <c r="H156" s="2"/>
    </row>
    <row r="157" spans="1:8" s="5" customFormat="1" ht="18" customHeight="1">
      <c r="A157" s="2" t="s">
        <v>144</v>
      </c>
      <c r="B157" s="37" t="s">
        <v>16</v>
      </c>
      <c r="C157" s="6"/>
      <c r="D157" s="15"/>
      <c r="E157" s="77"/>
      <c r="F157" s="78"/>
      <c r="G157" s="3"/>
      <c r="H157" s="8"/>
    </row>
    <row r="158" spans="1:8" s="5" customFormat="1" ht="18" customHeight="1">
      <c r="A158" s="6"/>
      <c r="B158" s="18"/>
      <c r="C158" s="19"/>
      <c r="D158" s="20"/>
      <c r="E158" s="21"/>
      <c r="F158" s="21"/>
      <c r="G158" s="21"/>
      <c r="H158" s="8"/>
    </row>
    <row r="159" spans="1:8" s="5" customFormat="1" ht="18" customHeight="1">
      <c r="A159" s="6"/>
      <c r="B159" s="6"/>
      <c r="C159" s="8">
        <v>1</v>
      </c>
      <c r="D159" s="24">
        <v>116038</v>
      </c>
      <c r="E159" s="807"/>
      <c r="F159" s="808"/>
      <c r="G159" s="51">
        <f>D159</f>
        <v>116038</v>
      </c>
      <c r="H159" s="2" t="s">
        <v>13</v>
      </c>
    </row>
    <row r="160" spans="1:8" s="5" customFormat="1" ht="18" customHeight="1">
      <c r="A160" s="6"/>
      <c r="B160" s="6"/>
      <c r="C160" s="8"/>
      <c r="D160" s="24"/>
      <c r="E160" s="77"/>
      <c r="F160" s="78"/>
      <c r="G160" s="54"/>
      <c r="H160" s="2"/>
    </row>
    <row r="161" spans="1:8" s="5" customFormat="1" ht="18" customHeight="1">
      <c r="A161" s="2" t="s">
        <v>145</v>
      </c>
      <c r="B161" s="57" t="s">
        <v>273</v>
      </c>
      <c r="C161" s="8">
        <v>1</v>
      </c>
      <c r="D161" s="24">
        <v>22806</v>
      </c>
      <c r="E161" s="77"/>
      <c r="F161" s="78"/>
      <c r="G161" s="51">
        <f>D161</f>
        <v>22806</v>
      </c>
      <c r="H161" s="2"/>
    </row>
    <row r="162" spans="1:8" s="5" customFormat="1" ht="18" customHeight="1">
      <c r="A162" s="6"/>
      <c r="B162" s="6"/>
      <c r="C162" s="8"/>
      <c r="D162" s="24"/>
      <c r="E162" s="77"/>
      <c r="F162" s="78"/>
      <c r="G162" s="54"/>
      <c r="H162" s="2"/>
    </row>
    <row r="163" spans="1:8" s="5" customFormat="1" ht="18" customHeight="1">
      <c r="A163" s="6"/>
      <c r="B163" s="6"/>
      <c r="C163" s="8"/>
      <c r="D163" s="24"/>
      <c r="E163" s="77"/>
      <c r="F163" s="78"/>
      <c r="G163" s="54"/>
      <c r="H163" s="2"/>
    </row>
    <row r="164" spans="1:8" s="5" customFormat="1" ht="18" customHeight="1">
      <c r="A164" s="2" t="s">
        <v>146</v>
      </c>
      <c r="B164" s="57" t="s">
        <v>274</v>
      </c>
      <c r="C164" s="8">
        <v>1</v>
      </c>
      <c r="D164" s="24">
        <v>55040</v>
      </c>
      <c r="E164" s="77"/>
      <c r="F164" s="78"/>
      <c r="G164" s="51">
        <f>D164</f>
        <v>55040</v>
      </c>
      <c r="H164" s="2" t="s">
        <v>13</v>
      </c>
    </row>
    <row r="165" spans="1:8" s="5" customFormat="1" ht="18" customHeight="1">
      <c r="A165" s="6"/>
      <c r="B165" s="6"/>
      <c r="C165" s="8"/>
      <c r="D165" s="24"/>
      <c r="E165" s="77"/>
      <c r="F165" s="78"/>
      <c r="G165" s="54"/>
      <c r="H165" s="2"/>
    </row>
    <row r="166" spans="1:8" s="5" customFormat="1" ht="18" customHeight="1">
      <c r="A166" s="6"/>
      <c r="B166" s="6"/>
      <c r="C166" s="8"/>
      <c r="D166" s="24"/>
      <c r="E166" s="77"/>
      <c r="F166" s="78"/>
      <c r="G166" s="54"/>
      <c r="H166" s="2"/>
    </row>
    <row r="167" spans="1:8" s="5" customFormat="1" ht="18">
      <c r="A167" s="73" t="s">
        <v>147</v>
      </c>
      <c r="B167" s="57" t="s">
        <v>275</v>
      </c>
      <c r="C167" s="8">
        <v>1</v>
      </c>
      <c r="D167" s="24">
        <v>13170</v>
      </c>
      <c r="E167" s="73"/>
      <c r="F167" s="4"/>
      <c r="G167" s="72">
        <f>D167</f>
        <v>13170</v>
      </c>
      <c r="H167" s="2" t="s">
        <v>13</v>
      </c>
    </row>
    <row r="168" spans="1:8" s="5" customFormat="1" ht="18">
      <c r="A168" s="73"/>
      <c r="B168" s="57"/>
      <c r="C168" s="73"/>
      <c r="D168" s="24"/>
      <c r="E168" s="73"/>
      <c r="F168" s="4"/>
      <c r="G168" s="4"/>
      <c r="H168" s="2"/>
    </row>
    <row r="169" spans="1:8" s="5" customFormat="1" ht="18" customHeight="1">
      <c r="A169" s="2" t="s">
        <v>148</v>
      </c>
      <c r="B169" s="37" t="s">
        <v>51</v>
      </c>
      <c r="C169" s="8"/>
      <c r="D169" s="24"/>
      <c r="E169" s="77"/>
      <c r="F169" s="78"/>
      <c r="G169" s="54"/>
      <c r="H169" s="2"/>
    </row>
    <row r="170" spans="1:8" s="5" customFormat="1" ht="18" customHeight="1">
      <c r="A170" s="2"/>
      <c r="B170" s="18"/>
      <c r="C170" s="8">
        <v>1</v>
      </c>
      <c r="D170" s="24">
        <v>1816</v>
      </c>
      <c r="E170" s="77"/>
      <c r="F170" s="78"/>
      <c r="G170" s="54">
        <v>1816</v>
      </c>
      <c r="H170" s="2"/>
    </row>
    <row r="171" spans="1:8" s="5" customFormat="1" ht="18" customHeight="1">
      <c r="A171" s="2"/>
      <c r="B171" s="33"/>
      <c r="C171" s="6"/>
      <c r="D171" s="15"/>
      <c r="E171" s="807" t="s">
        <v>12</v>
      </c>
      <c r="F171" s="808"/>
      <c r="G171" s="51">
        <f>G170</f>
        <v>1816</v>
      </c>
      <c r="H171" s="73" t="s">
        <v>13</v>
      </c>
    </row>
    <row r="172" spans="1:8" s="5" customFormat="1" ht="18" customHeight="1">
      <c r="A172" s="2" t="s">
        <v>149</v>
      </c>
      <c r="B172" s="37" t="s">
        <v>51</v>
      </c>
      <c r="C172" s="6"/>
      <c r="D172" s="15"/>
      <c r="E172" s="86"/>
      <c r="F172" s="87"/>
      <c r="G172" s="54"/>
      <c r="H172" s="8"/>
    </row>
    <row r="173" spans="1:8" s="5" customFormat="1" ht="18" customHeight="1">
      <c r="A173" s="6"/>
      <c r="B173" s="33"/>
      <c r="C173" s="6">
        <v>1</v>
      </c>
      <c r="D173" s="15">
        <v>1933</v>
      </c>
      <c r="E173" s="86"/>
      <c r="F173" s="87"/>
      <c r="G173" s="51">
        <f>D173</f>
        <v>1933</v>
      </c>
      <c r="H173" s="73" t="s">
        <v>13</v>
      </c>
    </row>
    <row r="174" spans="1:8" s="5" customFormat="1" ht="18">
      <c r="A174" s="73"/>
      <c r="B174" s="57"/>
      <c r="C174" s="73"/>
      <c r="D174" s="24"/>
      <c r="E174" s="73"/>
      <c r="F174" s="4"/>
      <c r="G174" s="4"/>
      <c r="H174" s="2"/>
    </row>
    <row r="175" spans="1:8" s="5" customFormat="1" ht="18">
      <c r="A175" s="73" t="s">
        <v>150</v>
      </c>
      <c r="B175" s="57" t="s">
        <v>276</v>
      </c>
      <c r="C175" s="73">
        <v>1</v>
      </c>
      <c r="D175" s="24">
        <v>35385</v>
      </c>
      <c r="E175" s="73"/>
      <c r="F175" s="4"/>
      <c r="G175" s="72">
        <f>D175</f>
        <v>35385</v>
      </c>
      <c r="H175" s="2" t="s">
        <v>13</v>
      </c>
    </row>
    <row r="176" spans="1:8" s="5" customFormat="1" ht="18">
      <c r="A176" s="73"/>
      <c r="B176" s="57"/>
      <c r="C176" s="73"/>
      <c r="D176" s="24"/>
      <c r="E176" s="73"/>
      <c r="F176" s="4"/>
      <c r="G176" s="4"/>
      <c r="H176" s="2"/>
    </row>
    <row r="177" spans="1:8" s="5" customFormat="1" ht="18">
      <c r="A177" s="73" t="s">
        <v>151</v>
      </c>
      <c r="B177" s="57" t="s">
        <v>277</v>
      </c>
      <c r="C177" s="73">
        <v>1</v>
      </c>
      <c r="D177" s="24">
        <v>35385</v>
      </c>
      <c r="E177" s="73"/>
      <c r="F177" s="4"/>
      <c r="G177" s="72">
        <v>35385</v>
      </c>
      <c r="H177" s="2" t="s">
        <v>13</v>
      </c>
    </row>
    <row r="178" spans="1:8" s="5" customFormat="1" ht="18">
      <c r="A178" s="73"/>
      <c r="B178" s="57"/>
      <c r="C178" s="73"/>
      <c r="D178" s="24"/>
      <c r="E178" s="73"/>
      <c r="F178" s="4"/>
      <c r="G178" s="4"/>
      <c r="H178" s="2"/>
    </row>
    <row r="179" spans="1:8" s="5" customFormat="1" ht="18" customHeight="1">
      <c r="A179" s="2" t="s">
        <v>152</v>
      </c>
      <c r="B179" s="39" t="s">
        <v>322</v>
      </c>
      <c r="C179" s="8"/>
      <c r="D179" s="26"/>
      <c r="E179" s="8"/>
      <c r="F179" s="38"/>
      <c r="G179" s="9"/>
      <c r="H179" s="8"/>
    </row>
    <row r="180" spans="1:8" s="5" customFormat="1" ht="18" customHeight="1">
      <c r="A180" s="6"/>
      <c r="B180" s="18"/>
      <c r="C180" s="8">
        <v>1</v>
      </c>
      <c r="D180" s="26">
        <v>35385</v>
      </c>
      <c r="E180" s="8"/>
      <c r="F180" s="38"/>
      <c r="G180" s="50">
        <f>D180</f>
        <v>35385</v>
      </c>
      <c r="H180" s="73" t="s">
        <v>13</v>
      </c>
    </row>
    <row r="181" spans="1:8" s="5" customFormat="1" ht="18" customHeight="1">
      <c r="A181" s="6"/>
      <c r="B181" s="102"/>
      <c r="C181" s="8"/>
      <c r="D181" s="26"/>
      <c r="E181" s="8"/>
      <c r="F181" s="38"/>
      <c r="G181" s="9"/>
      <c r="H181" s="8"/>
    </row>
    <row r="182" spans="1:8" s="5" customFormat="1" ht="18" customHeight="1">
      <c r="A182" s="2" t="s">
        <v>153</v>
      </c>
      <c r="B182" s="39" t="s">
        <v>323</v>
      </c>
      <c r="C182" s="8"/>
      <c r="D182" s="23"/>
      <c r="E182" s="8"/>
      <c r="F182" s="38"/>
      <c r="G182" s="9"/>
      <c r="H182" s="8"/>
    </row>
    <row r="183" spans="1:8" s="5" customFormat="1" ht="18" customHeight="1">
      <c r="A183" s="6"/>
      <c r="B183" s="18"/>
      <c r="C183" s="8"/>
      <c r="D183" s="26"/>
      <c r="E183" s="8"/>
      <c r="F183" s="38"/>
      <c r="G183" s="9"/>
      <c r="H183" s="8"/>
    </row>
    <row r="184" spans="1:8" s="5" customFormat="1" ht="18" customHeight="1">
      <c r="A184" s="6"/>
      <c r="B184" s="6"/>
      <c r="C184" s="8">
        <v>1</v>
      </c>
      <c r="D184" s="24">
        <v>41653</v>
      </c>
      <c r="E184" s="818"/>
      <c r="F184" s="819"/>
      <c r="G184" s="23">
        <f>D184</f>
        <v>41653</v>
      </c>
      <c r="H184" s="2" t="s">
        <v>13</v>
      </c>
    </row>
    <row r="185" spans="1:8" s="5" customFormat="1" ht="18">
      <c r="A185" s="6"/>
      <c r="B185" s="6"/>
      <c r="C185" s="6"/>
      <c r="D185" s="15"/>
      <c r="E185" s="807" t="s">
        <v>12</v>
      </c>
      <c r="F185" s="808"/>
      <c r="G185" s="56">
        <f>G184</f>
        <v>41653</v>
      </c>
      <c r="H185" s="8"/>
    </row>
    <row r="186" spans="1:8" s="5" customFormat="1" ht="18" customHeight="1">
      <c r="A186" s="6"/>
      <c r="B186" s="6"/>
      <c r="C186" s="6"/>
      <c r="D186" s="15"/>
      <c r="E186" s="77"/>
      <c r="F186" s="78"/>
      <c r="G186" s="65"/>
      <c r="H186" s="8"/>
    </row>
    <row r="187" spans="1:8" s="5" customFormat="1" ht="18">
      <c r="A187" s="73" t="s">
        <v>154</v>
      </c>
      <c r="B187" s="57" t="s">
        <v>278</v>
      </c>
      <c r="C187" s="73">
        <v>1</v>
      </c>
      <c r="D187" s="24">
        <v>55040</v>
      </c>
      <c r="E187" s="73"/>
      <c r="F187" s="4"/>
      <c r="G187" s="72">
        <f>D187</f>
        <v>55040</v>
      </c>
      <c r="H187" s="2" t="s">
        <v>13</v>
      </c>
    </row>
    <row r="188" spans="1:8" s="5" customFormat="1" ht="18">
      <c r="A188" s="73"/>
      <c r="B188" s="57"/>
      <c r="C188" s="73"/>
      <c r="D188" s="24"/>
      <c r="E188" s="73"/>
      <c r="F188" s="4"/>
      <c r="G188" s="4"/>
      <c r="H188" s="2"/>
    </row>
    <row r="189" spans="1:8" s="5" customFormat="1" ht="18">
      <c r="A189" s="73" t="s">
        <v>155</v>
      </c>
      <c r="B189" s="57" t="s">
        <v>278</v>
      </c>
      <c r="C189" s="73">
        <v>1</v>
      </c>
      <c r="D189" s="24">
        <v>13710</v>
      </c>
      <c r="E189" s="73"/>
      <c r="F189" s="4"/>
      <c r="G189" s="72">
        <f>D189</f>
        <v>13710</v>
      </c>
      <c r="H189" s="2" t="s">
        <v>13</v>
      </c>
    </row>
    <row r="190" spans="1:8" s="5" customFormat="1" ht="18">
      <c r="A190" s="73"/>
      <c r="B190" s="57"/>
      <c r="C190" s="73"/>
      <c r="D190" s="24"/>
      <c r="E190" s="73"/>
      <c r="F190" s="4"/>
      <c r="G190" s="4"/>
      <c r="H190" s="2"/>
    </row>
    <row r="191" spans="1:8" ht="18" customHeight="1">
      <c r="A191" s="2" t="s">
        <v>156</v>
      </c>
      <c r="B191" s="2" t="s">
        <v>43</v>
      </c>
      <c r="C191" s="8"/>
      <c r="D191" s="24"/>
      <c r="E191" s="8"/>
      <c r="F191" s="24"/>
      <c r="G191" s="4"/>
      <c r="H191" s="8"/>
    </row>
    <row r="192" spans="1:8" ht="18" customHeight="1">
      <c r="A192" s="6"/>
      <c r="B192" s="6" t="s">
        <v>44</v>
      </c>
      <c r="C192" s="6">
        <v>1</v>
      </c>
      <c r="D192" s="15">
        <v>27554</v>
      </c>
      <c r="E192" s="6"/>
      <c r="F192" s="24"/>
      <c r="G192" s="15">
        <f>D192</f>
        <v>27554</v>
      </c>
      <c r="H192" s="8"/>
    </row>
    <row r="193" spans="1:8" ht="18" customHeight="1">
      <c r="A193" s="6"/>
      <c r="B193" s="6"/>
      <c r="C193" s="8"/>
      <c r="D193" s="24"/>
      <c r="E193" s="816" t="s">
        <v>10</v>
      </c>
      <c r="F193" s="817"/>
      <c r="G193" s="4">
        <f>SUM(G192:G192)</f>
        <v>27554</v>
      </c>
      <c r="H193" s="8"/>
    </row>
    <row r="194" spans="1:8" ht="18" customHeight="1">
      <c r="A194" s="73"/>
      <c r="B194" s="6"/>
      <c r="C194" s="8"/>
      <c r="D194" s="24"/>
      <c r="E194" s="816" t="s">
        <v>12</v>
      </c>
      <c r="F194" s="817"/>
      <c r="G194" s="16">
        <f>SUM(G193:G193)</f>
        <v>27554</v>
      </c>
      <c r="H194" s="2" t="s">
        <v>13</v>
      </c>
    </row>
    <row r="195" spans="1:8" s="5" customFormat="1" ht="18">
      <c r="A195" s="73"/>
      <c r="B195" s="57"/>
      <c r="C195" s="73"/>
      <c r="D195" s="24"/>
      <c r="E195" s="73"/>
      <c r="F195" s="4"/>
      <c r="G195" s="4"/>
      <c r="H195" s="2"/>
    </row>
    <row r="196" spans="1:8" ht="18" customHeight="1">
      <c r="A196" s="2" t="s">
        <v>157</v>
      </c>
      <c r="B196" s="58" t="s">
        <v>20</v>
      </c>
      <c r="C196" s="6"/>
      <c r="D196" s="15"/>
      <c r="E196" s="77"/>
      <c r="F196" s="78"/>
      <c r="G196" s="3"/>
      <c r="H196" s="8"/>
    </row>
    <row r="197" spans="1:8" ht="18" customHeight="1">
      <c r="A197" s="6"/>
      <c r="B197" s="6" t="s">
        <v>21</v>
      </c>
      <c r="C197" s="6">
        <v>165</v>
      </c>
      <c r="D197" s="15"/>
      <c r="E197" s="77"/>
      <c r="F197" s="78"/>
      <c r="G197" s="10">
        <f>C197</f>
        <v>165</v>
      </c>
      <c r="H197" s="8"/>
    </row>
    <row r="198" spans="1:8" ht="18" customHeight="1">
      <c r="A198" s="6"/>
      <c r="B198" s="6"/>
      <c r="C198" s="6"/>
      <c r="D198" s="15"/>
      <c r="E198" s="807" t="s">
        <v>12</v>
      </c>
      <c r="F198" s="808"/>
      <c r="G198" s="51">
        <f>SUM(G197:G197)</f>
        <v>165</v>
      </c>
      <c r="H198" s="71" t="s">
        <v>71</v>
      </c>
    </row>
    <row r="199" spans="1:8" ht="18" customHeight="1">
      <c r="A199" s="6"/>
      <c r="B199" s="6"/>
      <c r="C199" s="6"/>
      <c r="D199" s="15"/>
      <c r="E199" s="77"/>
      <c r="F199" s="78"/>
      <c r="G199" s="3"/>
      <c r="H199" s="8"/>
    </row>
    <row r="200" spans="1:8" ht="18" customHeight="1">
      <c r="A200" s="73" t="s">
        <v>158</v>
      </c>
      <c r="B200" s="58" t="s">
        <v>22</v>
      </c>
      <c r="C200" s="6"/>
      <c r="D200" s="15"/>
      <c r="E200" s="2"/>
      <c r="F200" s="2"/>
      <c r="G200" s="3"/>
      <c r="H200" s="8"/>
    </row>
    <row r="201" spans="1:8" ht="18" customHeight="1">
      <c r="A201" s="6"/>
      <c r="B201" s="6" t="s">
        <v>23</v>
      </c>
      <c r="C201" s="6">
        <v>165</v>
      </c>
      <c r="D201" s="15"/>
      <c r="E201" s="2"/>
      <c r="F201" s="2"/>
      <c r="G201" s="10">
        <f>C201</f>
        <v>165</v>
      </c>
      <c r="H201" s="8"/>
    </row>
    <row r="202" spans="1:8" ht="18" customHeight="1">
      <c r="A202" s="6"/>
      <c r="B202" s="2"/>
      <c r="C202" s="6"/>
      <c r="D202" s="15"/>
      <c r="E202" s="807" t="s">
        <v>12</v>
      </c>
      <c r="F202" s="808"/>
      <c r="G202" s="51">
        <f>SUM(G201:G201)</f>
        <v>165</v>
      </c>
      <c r="H202" s="71" t="s">
        <v>71</v>
      </c>
    </row>
    <row r="203" spans="1:8" s="5" customFormat="1" ht="18">
      <c r="A203" s="73"/>
      <c r="B203" s="57"/>
      <c r="C203" s="73"/>
      <c r="D203" s="24"/>
      <c r="E203" s="73"/>
      <c r="F203" s="4"/>
      <c r="G203" s="4"/>
      <c r="H203" s="2"/>
    </row>
    <row r="204" spans="1:8" s="5" customFormat="1" ht="18">
      <c r="A204" s="73" t="s">
        <v>159</v>
      </c>
      <c r="B204" s="57" t="s">
        <v>75</v>
      </c>
      <c r="C204" s="73">
        <v>1</v>
      </c>
      <c r="D204" s="24">
        <v>100</v>
      </c>
      <c r="E204" s="73"/>
      <c r="F204" s="4"/>
      <c r="G204" s="72">
        <f>D204</f>
        <v>100</v>
      </c>
      <c r="H204" s="2"/>
    </row>
    <row r="205" spans="1:8" s="5" customFormat="1" ht="18">
      <c r="A205" s="73"/>
      <c r="B205" s="57"/>
      <c r="C205" s="73"/>
      <c r="D205" s="24"/>
      <c r="E205" s="73"/>
      <c r="F205" s="4"/>
      <c r="G205" s="4"/>
      <c r="H205" s="2"/>
    </row>
    <row r="206" spans="1:8" ht="18" customHeight="1">
      <c r="A206" s="2" t="s">
        <v>160</v>
      </c>
      <c r="B206" s="58" t="s">
        <v>54</v>
      </c>
      <c r="C206" s="6"/>
      <c r="D206" s="15"/>
      <c r="E206" s="6"/>
      <c r="F206" s="15"/>
      <c r="G206" s="3"/>
      <c r="H206" s="8"/>
    </row>
    <row r="207" spans="1:8" ht="18" customHeight="1">
      <c r="A207" s="6"/>
      <c r="B207" s="7"/>
      <c r="C207" s="6"/>
      <c r="D207" s="15"/>
      <c r="E207" s="6"/>
      <c r="F207" s="15"/>
      <c r="G207" s="3"/>
      <c r="H207" s="8"/>
    </row>
    <row r="208" spans="1:8" ht="18" customHeight="1">
      <c r="A208" s="6"/>
      <c r="B208" s="6"/>
      <c r="C208" s="6">
        <v>1</v>
      </c>
      <c r="D208" s="15">
        <v>5336</v>
      </c>
      <c r="E208" s="6"/>
      <c r="F208" s="6"/>
      <c r="G208" s="15">
        <f>D208</f>
        <v>5336</v>
      </c>
      <c r="H208" s="8"/>
    </row>
    <row r="209" spans="1:8" ht="18" customHeight="1">
      <c r="A209" s="6"/>
      <c r="B209" s="6"/>
      <c r="C209" s="6"/>
      <c r="D209" s="15"/>
      <c r="E209" s="807" t="s">
        <v>12</v>
      </c>
      <c r="F209" s="808"/>
      <c r="G209" s="51">
        <f>G208:G208</f>
        <v>5336</v>
      </c>
      <c r="H209" s="2" t="s">
        <v>13</v>
      </c>
    </row>
    <row r="210" spans="1:8" s="5" customFormat="1" ht="18">
      <c r="A210" s="73"/>
      <c r="B210" s="57"/>
      <c r="C210" s="73"/>
      <c r="D210" s="24"/>
      <c r="E210" s="73"/>
      <c r="F210" s="4"/>
      <c r="G210" s="4"/>
      <c r="H210" s="2"/>
    </row>
    <row r="211" spans="1:8" ht="18" customHeight="1">
      <c r="A211" s="2" t="s">
        <v>161</v>
      </c>
      <c r="B211" s="58" t="s">
        <v>70</v>
      </c>
      <c r="C211" s="6"/>
      <c r="D211" s="15"/>
      <c r="E211" s="77"/>
      <c r="F211" s="78"/>
      <c r="G211" s="54"/>
      <c r="H211" s="8"/>
    </row>
    <row r="212" spans="1:8" ht="18" customHeight="1">
      <c r="A212" s="73"/>
      <c r="B212" s="2"/>
      <c r="C212" s="6">
        <v>671</v>
      </c>
      <c r="D212" s="15"/>
      <c r="E212" s="2"/>
      <c r="F212" s="69"/>
      <c r="G212" s="23">
        <f>C212</f>
        <v>671</v>
      </c>
      <c r="H212" s="8"/>
    </row>
    <row r="213" spans="1:8" ht="18" customHeight="1">
      <c r="A213" s="6"/>
      <c r="B213" s="2"/>
      <c r="C213" s="6"/>
      <c r="D213" s="15"/>
      <c r="E213" s="818"/>
      <c r="F213" s="819"/>
      <c r="G213" s="23"/>
      <c r="H213" s="8"/>
    </row>
    <row r="214" spans="1:8" ht="18" customHeight="1">
      <c r="A214" s="6"/>
      <c r="B214" s="2"/>
      <c r="C214" s="6"/>
      <c r="D214" s="15"/>
      <c r="E214" s="807" t="s">
        <v>12</v>
      </c>
      <c r="F214" s="808"/>
      <c r="G214" s="51">
        <f>G212+G213</f>
        <v>671</v>
      </c>
      <c r="H214" s="2" t="s">
        <v>27</v>
      </c>
    </row>
    <row r="215" spans="1:8" ht="18" customHeight="1">
      <c r="A215" s="2" t="s">
        <v>162</v>
      </c>
      <c r="B215" s="58" t="s">
        <v>25</v>
      </c>
      <c r="C215" s="6"/>
      <c r="D215" s="15"/>
      <c r="E215" s="77"/>
      <c r="F215" s="78"/>
      <c r="G215" s="54"/>
      <c r="H215" s="2"/>
    </row>
    <row r="216" spans="1:8" ht="18" customHeight="1">
      <c r="A216" s="6"/>
      <c r="B216" s="2"/>
      <c r="C216" s="6">
        <v>1</v>
      </c>
      <c r="D216" s="15">
        <v>851</v>
      </c>
      <c r="E216" s="77"/>
      <c r="F216" s="78"/>
      <c r="G216" s="54">
        <f>D216</f>
        <v>851</v>
      </c>
      <c r="H216" s="2"/>
    </row>
    <row r="217" spans="1:8" ht="18" customHeight="1">
      <c r="A217" s="6"/>
      <c r="B217" s="2"/>
      <c r="C217" s="6"/>
      <c r="D217" s="15"/>
      <c r="E217" s="77"/>
      <c r="F217" s="78"/>
      <c r="G217" s="54"/>
      <c r="H217" s="2"/>
    </row>
    <row r="218" spans="1:8" ht="18" customHeight="1">
      <c r="A218" s="6"/>
      <c r="B218" s="2"/>
      <c r="C218" s="6"/>
      <c r="D218" s="15"/>
      <c r="E218" s="77"/>
      <c r="F218" s="78"/>
      <c r="G218" s="54"/>
      <c r="H218" s="2"/>
    </row>
    <row r="219" spans="1:8" ht="18" customHeight="1">
      <c r="A219" s="2" t="s">
        <v>163</v>
      </c>
      <c r="B219" s="58" t="s">
        <v>279</v>
      </c>
      <c r="C219" s="6"/>
      <c r="D219" s="15"/>
      <c r="E219" s="6"/>
      <c r="F219" s="6"/>
      <c r="G219" s="15"/>
      <c r="H219" s="2"/>
    </row>
    <row r="220" spans="1:8" ht="18" customHeight="1">
      <c r="A220" s="6"/>
      <c r="B220" s="2" t="s">
        <v>26</v>
      </c>
      <c r="C220" s="6"/>
      <c r="D220" s="15"/>
      <c r="E220" s="6"/>
      <c r="F220" s="6"/>
      <c r="G220" s="15"/>
      <c r="H220" s="2"/>
    </row>
    <row r="221" spans="1:8" ht="18" customHeight="1">
      <c r="A221" s="6"/>
      <c r="B221" s="2" t="s">
        <v>36</v>
      </c>
      <c r="C221" s="6">
        <v>1</v>
      </c>
      <c r="D221" s="15">
        <v>7336</v>
      </c>
      <c r="E221" s="43"/>
      <c r="F221" s="6"/>
      <c r="G221" s="3">
        <f>D221</f>
        <v>7336</v>
      </c>
      <c r="H221" s="2" t="s">
        <v>13</v>
      </c>
    </row>
    <row r="222" spans="1:8" ht="18" customHeight="1">
      <c r="A222" s="6"/>
      <c r="B222" s="6"/>
      <c r="C222" s="6"/>
      <c r="D222" s="15"/>
      <c r="E222" s="818"/>
      <c r="F222" s="819"/>
      <c r="G222" s="14"/>
      <c r="H222" s="2"/>
    </row>
    <row r="223" spans="1:8" ht="18" customHeight="1">
      <c r="A223" s="6"/>
      <c r="B223" s="6"/>
      <c r="C223" s="6"/>
      <c r="D223" s="15"/>
      <c r="E223" s="807" t="s">
        <v>12</v>
      </c>
      <c r="F223" s="808"/>
      <c r="G223" s="51">
        <f>G221+G222</f>
        <v>7336</v>
      </c>
      <c r="H223" s="2" t="s">
        <v>13</v>
      </c>
    </row>
    <row r="224" spans="1:8" ht="18" customHeight="1">
      <c r="A224" s="2" t="s">
        <v>164</v>
      </c>
      <c r="B224" s="820" t="s">
        <v>280</v>
      </c>
      <c r="C224" s="821"/>
      <c r="D224" s="15"/>
      <c r="E224" s="6"/>
      <c r="F224" s="6"/>
      <c r="G224" s="15"/>
      <c r="H224" s="2"/>
    </row>
    <row r="225" spans="1:8" ht="18" customHeight="1">
      <c r="A225" s="6"/>
      <c r="B225" s="2" t="s">
        <v>36</v>
      </c>
      <c r="C225" s="6">
        <v>1</v>
      </c>
      <c r="D225" s="15">
        <v>3668</v>
      </c>
      <c r="E225" s="43"/>
      <c r="F225" s="6"/>
      <c r="G225" s="3">
        <f>D225</f>
        <v>3668</v>
      </c>
      <c r="H225" s="2"/>
    </row>
    <row r="226" spans="1:8" ht="18" customHeight="1">
      <c r="A226" s="6"/>
      <c r="B226" s="6"/>
      <c r="C226" s="6"/>
      <c r="D226" s="15"/>
      <c r="E226" s="818"/>
      <c r="F226" s="819"/>
      <c r="G226" s="14"/>
      <c r="H226" s="2"/>
    </row>
    <row r="227" spans="1:8" ht="18" customHeight="1">
      <c r="A227" s="6"/>
      <c r="B227" s="6"/>
      <c r="C227" s="6"/>
      <c r="D227" s="15"/>
      <c r="E227" s="807" t="s">
        <v>12</v>
      </c>
      <c r="F227" s="808"/>
      <c r="G227" s="51">
        <f>G225+G226</f>
        <v>3668</v>
      </c>
      <c r="H227" s="2" t="s">
        <v>13</v>
      </c>
    </row>
    <row r="228" spans="1:8" ht="18" customHeight="1">
      <c r="A228" s="2"/>
      <c r="B228" s="58"/>
      <c r="C228" s="6"/>
      <c r="D228" s="15"/>
      <c r="E228" s="6"/>
      <c r="F228" s="6"/>
      <c r="G228" s="15"/>
      <c r="H228" s="2"/>
    </row>
    <row r="229" spans="1:8" ht="18" customHeight="1">
      <c r="A229" s="73"/>
      <c r="B229" s="2"/>
      <c r="C229" s="6"/>
      <c r="D229" s="15"/>
      <c r="E229" s="6"/>
      <c r="F229" s="6"/>
      <c r="G229" s="15"/>
      <c r="H229" s="2"/>
    </row>
    <row r="230" spans="1:8" ht="18" customHeight="1">
      <c r="A230" s="6"/>
      <c r="B230" s="6"/>
      <c r="C230" s="6"/>
      <c r="D230" s="10"/>
      <c r="E230" s="6"/>
      <c r="F230" s="6"/>
      <c r="G230" s="10">
        <f>D230</f>
        <v>0</v>
      </c>
      <c r="H230" s="2"/>
    </row>
    <row r="231" spans="1:8" ht="18" customHeight="1">
      <c r="A231" s="6"/>
      <c r="B231" s="6"/>
      <c r="C231" s="6"/>
      <c r="D231" s="15"/>
      <c r="E231" s="807"/>
      <c r="F231" s="808"/>
      <c r="G231" s="51"/>
      <c r="H231" s="2"/>
    </row>
    <row r="232" spans="1:8" ht="18" customHeight="1">
      <c r="A232" s="2" t="s">
        <v>165</v>
      </c>
      <c r="B232" s="58" t="s">
        <v>55</v>
      </c>
      <c r="C232" s="6"/>
      <c r="D232" s="15"/>
      <c r="E232" s="6"/>
      <c r="F232" s="6"/>
      <c r="G232" s="15"/>
      <c r="H232" s="2"/>
    </row>
    <row r="233" spans="1:8" ht="17.25" customHeight="1">
      <c r="A233" s="6"/>
      <c r="B233" s="2" t="s">
        <v>26</v>
      </c>
      <c r="C233" s="6"/>
      <c r="D233" s="15"/>
      <c r="E233" s="6"/>
      <c r="F233" s="6"/>
      <c r="G233" s="10"/>
      <c r="H233" s="2"/>
    </row>
    <row r="234" spans="1:8" ht="17.25" customHeight="1">
      <c r="A234" s="6"/>
      <c r="B234" s="2"/>
      <c r="C234" s="6">
        <v>1</v>
      </c>
      <c r="D234" s="15">
        <v>1380</v>
      </c>
      <c r="E234" s="6"/>
      <c r="F234" s="6"/>
      <c r="G234" s="10">
        <f>D234</f>
        <v>1380</v>
      </c>
      <c r="H234" s="2"/>
    </row>
    <row r="235" spans="1:8" ht="18" customHeight="1">
      <c r="A235" s="6"/>
      <c r="B235" s="6"/>
      <c r="C235" s="6"/>
      <c r="D235" s="15"/>
      <c r="E235" s="807" t="s">
        <v>12</v>
      </c>
      <c r="F235" s="808"/>
      <c r="G235" s="51">
        <f>G234</f>
        <v>1380</v>
      </c>
      <c r="H235" s="2" t="s">
        <v>13</v>
      </c>
    </row>
    <row r="236" spans="1:8" ht="18" customHeight="1">
      <c r="A236" s="60" t="s">
        <v>166</v>
      </c>
      <c r="B236" s="58" t="s">
        <v>56</v>
      </c>
      <c r="C236" s="8"/>
      <c r="D236" s="24"/>
      <c r="E236" s="8"/>
      <c r="F236" s="24"/>
      <c r="G236" s="4"/>
      <c r="H236" s="8"/>
    </row>
    <row r="237" spans="1:8" ht="18" customHeight="1">
      <c r="A237" s="29"/>
      <c r="B237" s="18"/>
      <c r="C237" s="6"/>
      <c r="D237" s="15"/>
      <c r="E237" s="77"/>
      <c r="F237" s="78"/>
      <c r="G237" s="15"/>
      <c r="H237" s="8"/>
    </row>
    <row r="238" spans="1:8" ht="18" customHeight="1">
      <c r="A238" s="29"/>
      <c r="B238" s="2" t="s">
        <v>28</v>
      </c>
      <c r="C238" s="6">
        <v>1</v>
      </c>
      <c r="D238" s="43">
        <v>108</v>
      </c>
      <c r="E238" s="6"/>
      <c r="F238" s="15"/>
      <c r="G238" s="10">
        <f>D238</f>
        <v>108</v>
      </c>
      <c r="H238" s="8"/>
    </row>
    <row r="239" spans="1:8" ht="18" customHeight="1">
      <c r="A239" s="29"/>
      <c r="B239" s="6"/>
      <c r="C239" s="6"/>
      <c r="D239" s="10"/>
      <c r="E239" s="6"/>
      <c r="F239" s="15"/>
      <c r="G239" s="15"/>
      <c r="H239" s="8"/>
    </row>
    <row r="240" spans="1:8" ht="18" customHeight="1">
      <c r="A240" s="6"/>
      <c r="B240" s="6"/>
      <c r="C240" s="8"/>
      <c r="D240" s="24"/>
      <c r="E240" s="807" t="s">
        <v>15</v>
      </c>
      <c r="F240" s="808"/>
      <c r="G240" s="4">
        <f>SUM(G238:G239)</f>
        <v>108</v>
      </c>
      <c r="H240" s="8"/>
    </row>
    <row r="241" spans="1:8" ht="18" customHeight="1">
      <c r="A241" s="73"/>
      <c r="B241" s="6"/>
      <c r="C241" s="8"/>
      <c r="D241" s="24"/>
      <c r="E241" s="822"/>
      <c r="F241" s="823"/>
      <c r="G241" s="24"/>
      <c r="H241" s="2"/>
    </row>
    <row r="242" spans="1:8" ht="18" customHeight="1">
      <c r="A242" s="2"/>
      <c r="B242" s="6"/>
      <c r="C242" s="8"/>
      <c r="D242" s="24"/>
      <c r="E242" s="807" t="s">
        <v>12</v>
      </c>
      <c r="F242" s="808"/>
      <c r="G242" s="16">
        <f>SUM(G240:G241)</f>
        <v>108</v>
      </c>
      <c r="H242" s="2" t="s">
        <v>13</v>
      </c>
    </row>
    <row r="243" spans="1:8" ht="18" customHeight="1">
      <c r="A243" s="2" t="s">
        <v>167</v>
      </c>
      <c r="B243" s="58" t="s">
        <v>57</v>
      </c>
      <c r="C243" s="6"/>
      <c r="D243" s="15"/>
      <c r="E243" s="6"/>
      <c r="F243" s="24"/>
      <c r="G243" s="24"/>
      <c r="H243" s="2"/>
    </row>
    <row r="244" spans="1:8" ht="18" customHeight="1">
      <c r="A244" s="6"/>
      <c r="B244" s="18"/>
      <c r="C244" s="6"/>
      <c r="D244" s="15"/>
      <c r="E244" s="77"/>
      <c r="F244" s="78"/>
      <c r="G244" s="15"/>
      <c r="H244" s="8"/>
    </row>
    <row r="245" spans="1:8" ht="18" customHeight="1">
      <c r="A245" s="6"/>
      <c r="B245" s="2" t="s">
        <v>28</v>
      </c>
      <c r="C245" s="6">
        <v>1</v>
      </c>
      <c r="D245" s="43">
        <v>72</v>
      </c>
      <c r="E245" s="10">
        <v>1</v>
      </c>
      <c r="F245" s="10"/>
      <c r="G245" s="10">
        <f t="shared" ref="G245" si="1">E245*D245*C245</f>
        <v>72</v>
      </c>
      <c r="H245" s="8"/>
    </row>
    <row r="246" spans="1:8" ht="18" customHeight="1">
      <c r="A246" s="6"/>
      <c r="B246" s="6"/>
      <c r="C246" s="8"/>
      <c r="D246" s="24"/>
      <c r="E246" s="807" t="s">
        <v>12</v>
      </c>
      <c r="F246" s="808"/>
      <c r="G246" s="16">
        <f>G245</f>
        <v>72</v>
      </c>
      <c r="H246" s="2" t="s">
        <v>13</v>
      </c>
    </row>
    <row r="247" spans="1:8" s="5" customFormat="1" ht="18">
      <c r="A247" s="73"/>
      <c r="B247" s="57"/>
      <c r="C247" s="73"/>
      <c r="D247" s="24"/>
      <c r="E247" s="73"/>
      <c r="F247" s="4"/>
      <c r="G247" s="4"/>
      <c r="H247" s="2"/>
    </row>
    <row r="248" spans="1:8" ht="18" customHeight="1">
      <c r="A248" s="2" t="s">
        <v>168</v>
      </c>
      <c r="B248" s="41" t="s">
        <v>29</v>
      </c>
      <c r="C248" s="6"/>
      <c r="D248" s="15"/>
      <c r="E248" s="6"/>
      <c r="F248" s="15"/>
      <c r="G248" s="3"/>
      <c r="H248" s="8"/>
    </row>
    <row r="249" spans="1:8" s="5" customFormat="1" ht="18" customHeight="1">
      <c r="A249" s="6"/>
      <c r="B249" s="18"/>
      <c r="C249" s="8">
        <v>1</v>
      </c>
      <c r="D249" s="24">
        <v>2419</v>
      </c>
      <c r="E249" s="2"/>
      <c r="F249" s="2"/>
      <c r="G249" s="3">
        <f>D249</f>
        <v>2419</v>
      </c>
      <c r="H249" s="8"/>
    </row>
    <row r="250" spans="1:8" ht="18">
      <c r="A250" s="6"/>
      <c r="B250" s="6"/>
      <c r="C250" s="6"/>
      <c r="D250" s="15"/>
      <c r="E250" s="807" t="s">
        <v>12</v>
      </c>
      <c r="F250" s="808"/>
      <c r="G250" s="16">
        <f>G249</f>
        <v>2419</v>
      </c>
      <c r="H250" s="2" t="s">
        <v>13</v>
      </c>
    </row>
    <row r="251" spans="1:8" s="68" customFormat="1" ht="18" customHeight="1">
      <c r="A251" s="2" t="s">
        <v>169</v>
      </c>
      <c r="B251" s="70" t="s">
        <v>74</v>
      </c>
      <c r="C251" s="29"/>
      <c r="D251" s="28"/>
      <c r="E251" s="82"/>
      <c r="F251" s="83"/>
      <c r="G251" s="65"/>
      <c r="H251" s="60"/>
    </row>
    <row r="252" spans="1:8" s="68" customFormat="1" ht="18" customHeight="1">
      <c r="A252" s="6"/>
      <c r="B252" s="60" t="s">
        <v>19</v>
      </c>
      <c r="C252" s="29"/>
      <c r="D252" s="28"/>
      <c r="E252" s="29"/>
      <c r="F252" s="28"/>
      <c r="G252" s="54"/>
      <c r="H252" s="64"/>
    </row>
    <row r="253" spans="1:8" ht="18" customHeight="1">
      <c r="A253" s="6"/>
      <c r="B253" s="6" t="s">
        <v>35</v>
      </c>
      <c r="C253" s="6"/>
      <c r="D253" s="15"/>
      <c r="E253" s="6"/>
      <c r="F253" s="6"/>
      <c r="G253" s="15"/>
      <c r="H253" s="8"/>
    </row>
    <row r="254" spans="1:8" ht="18" customHeight="1">
      <c r="A254" s="6"/>
      <c r="B254" s="6" t="s">
        <v>53</v>
      </c>
      <c r="C254" s="6"/>
      <c r="D254" s="15"/>
      <c r="E254" s="6"/>
      <c r="F254" s="6"/>
      <c r="G254" s="15"/>
      <c r="H254" s="8"/>
    </row>
    <row r="255" spans="1:8" s="68" customFormat="1" ht="18" customHeight="1">
      <c r="A255" s="29"/>
      <c r="B255" s="29"/>
      <c r="C255" s="29">
        <v>1</v>
      </c>
      <c r="D255" s="28">
        <v>10673</v>
      </c>
      <c r="E255" s="811"/>
      <c r="F255" s="812"/>
      <c r="G255" s="54">
        <f>D255</f>
        <v>10673</v>
      </c>
      <c r="H255" s="60"/>
    </row>
    <row r="256" spans="1:8" s="68" customFormat="1" ht="18" customHeight="1">
      <c r="A256" s="63"/>
      <c r="B256" s="29"/>
      <c r="C256" s="29"/>
      <c r="D256" s="28"/>
      <c r="E256" s="809"/>
      <c r="F256" s="810"/>
      <c r="G256" s="23"/>
      <c r="H256" s="60"/>
    </row>
    <row r="257" spans="1:8" s="68" customFormat="1" ht="18" customHeight="1">
      <c r="A257" s="6"/>
      <c r="B257" s="29"/>
      <c r="C257" s="29"/>
      <c r="D257" s="28"/>
      <c r="E257" s="811" t="s">
        <v>12</v>
      </c>
      <c r="F257" s="812"/>
      <c r="G257" s="16">
        <f>SUM(G255:G256)+1</f>
        <v>10674</v>
      </c>
      <c r="H257" s="60" t="s">
        <v>13</v>
      </c>
    </row>
    <row r="258" spans="1:8" s="68" customFormat="1" ht="18" customHeight="1">
      <c r="A258" s="6"/>
      <c r="B258" s="29"/>
      <c r="C258" s="29"/>
      <c r="D258" s="28"/>
      <c r="E258" s="82"/>
      <c r="F258" s="83"/>
      <c r="G258" s="54"/>
      <c r="H258" s="60"/>
    </row>
    <row r="259" spans="1:8" s="68" customFormat="1" ht="18" customHeight="1">
      <c r="A259" s="2" t="s">
        <v>223</v>
      </c>
      <c r="B259" s="29" t="s">
        <v>281</v>
      </c>
      <c r="C259" s="29"/>
      <c r="D259" s="28"/>
      <c r="E259" s="82"/>
      <c r="F259" s="83"/>
      <c r="G259" s="54"/>
      <c r="H259" s="60"/>
    </row>
    <row r="260" spans="1:8" s="68" customFormat="1" ht="18" customHeight="1">
      <c r="A260" s="6"/>
      <c r="B260" s="29"/>
      <c r="C260" s="29">
        <v>1</v>
      </c>
      <c r="D260" s="28">
        <v>117698</v>
      </c>
      <c r="E260" s="82"/>
      <c r="F260" s="83"/>
      <c r="G260" s="51">
        <f>D260</f>
        <v>117698</v>
      </c>
      <c r="H260" s="60"/>
    </row>
    <row r="261" spans="1:8" s="68" customFormat="1" ht="18" customHeight="1">
      <c r="A261" s="6"/>
      <c r="B261" s="29"/>
      <c r="C261" s="29"/>
      <c r="D261" s="28"/>
      <c r="E261" s="82"/>
      <c r="F261" s="83"/>
      <c r="G261" s="54"/>
      <c r="H261" s="60"/>
    </row>
    <row r="262" spans="1:8" s="68" customFormat="1" ht="18" customHeight="1">
      <c r="A262" s="2" t="s">
        <v>224</v>
      </c>
      <c r="B262" s="29" t="s">
        <v>282</v>
      </c>
      <c r="C262" s="29">
        <v>1</v>
      </c>
      <c r="D262" s="28">
        <v>235396</v>
      </c>
      <c r="E262" s="82"/>
      <c r="F262" s="83"/>
      <c r="G262" s="51">
        <f>D262</f>
        <v>235396</v>
      </c>
      <c r="H262" s="60"/>
    </row>
    <row r="263" spans="1:8" s="5" customFormat="1" ht="18">
      <c r="A263" s="73"/>
      <c r="B263" s="94"/>
      <c r="C263" s="73"/>
      <c r="D263" s="4"/>
      <c r="E263" s="73"/>
      <c r="F263" s="4"/>
      <c r="G263" s="4"/>
      <c r="H263" s="2"/>
    </row>
    <row r="264" spans="1:8" s="5" customFormat="1" ht="18">
      <c r="A264" s="73"/>
      <c r="B264" s="94"/>
      <c r="C264" s="73"/>
      <c r="D264" s="4"/>
      <c r="E264" s="73"/>
      <c r="F264" s="4"/>
      <c r="G264" s="4"/>
      <c r="H264" s="2"/>
    </row>
    <row r="265" spans="1:8" s="5" customFormat="1" ht="18">
      <c r="A265" s="73" t="s">
        <v>225</v>
      </c>
      <c r="B265" s="92" t="s">
        <v>283</v>
      </c>
      <c r="C265" s="8">
        <v>1</v>
      </c>
      <c r="D265" s="24">
        <v>67313</v>
      </c>
      <c r="E265" s="73"/>
      <c r="F265" s="4"/>
      <c r="G265" s="72">
        <f>D265</f>
        <v>67313</v>
      </c>
      <c r="H265" s="2"/>
    </row>
    <row r="266" spans="1:8" s="5" customFormat="1" ht="18">
      <c r="A266" s="73"/>
      <c r="B266" s="94"/>
      <c r="C266" s="73"/>
      <c r="D266" s="4"/>
      <c r="E266" s="73"/>
      <c r="F266" s="4"/>
      <c r="G266" s="4"/>
      <c r="H266" s="2"/>
    </row>
    <row r="267" spans="1:8" s="5" customFormat="1" ht="18">
      <c r="A267" s="73"/>
      <c r="B267" s="94"/>
      <c r="C267" s="73"/>
      <c r="D267" s="4"/>
      <c r="E267" s="73"/>
      <c r="F267" s="4"/>
      <c r="G267" s="4"/>
      <c r="H267" s="2"/>
    </row>
    <row r="268" spans="1:8" s="5" customFormat="1" ht="18">
      <c r="A268" s="73" t="s">
        <v>324</v>
      </c>
      <c r="B268" s="92" t="s">
        <v>284</v>
      </c>
      <c r="C268" s="8">
        <v>1</v>
      </c>
      <c r="D268" s="24">
        <v>67313</v>
      </c>
      <c r="E268" s="73"/>
      <c r="F268" s="4"/>
      <c r="G268" s="72">
        <f>D268</f>
        <v>67313</v>
      </c>
      <c r="H268" s="2"/>
    </row>
    <row r="269" spans="1:8" s="5" customFormat="1" ht="18">
      <c r="A269" s="73"/>
      <c r="B269" s="94"/>
      <c r="C269" s="73"/>
      <c r="D269" s="4"/>
      <c r="E269" s="73"/>
      <c r="F269" s="4"/>
      <c r="G269" s="4"/>
      <c r="H269" s="2"/>
    </row>
    <row r="270" spans="1:8" s="5" customFormat="1" ht="18">
      <c r="A270" s="73" t="s">
        <v>226</v>
      </c>
      <c r="B270" s="92" t="s">
        <v>285</v>
      </c>
      <c r="C270" s="8">
        <v>1</v>
      </c>
      <c r="D270" s="24">
        <v>67313</v>
      </c>
      <c r="E270" s="73"/>
      <c r="F270" s="4"/>
      <c r="G270" s="72">
        <f>D270</f>
        <v>67313</v>
      </c>
      <c r="H270" s="2"/>
    </row>
    <row r="271" spans="1:8" s="5" customFormat="1" ht="18">
      <c r="A271" s="73"/>
      <c r="B271" s="94"/>
      <c r="C271" s="73"/>
      <c r="D271" s="4"/>
      <c r="E271" s="73"/>
      <c r="F271" s="4"/>
      <c r="G271" s="4"/>
      <c r="H271" s="2"/>
    </row>
    <row r="272" spans="1:8" s="5" customFormat="1" ht="18">
      <c r="A272" s="73" t="s">
        <v>227</v>
      </c>
      <c r="B272" s="92" t="s">
        <v>325</v>
      </c>
      <c r="C272" s="8">
        <v>1</v>
      </c>
      <c r="D272" s="24">
        <v>8</v>
      </c>
      <c r="E272" s="73"/>
      <c r="F272" s="4"/>
      <c r="G272" s="72">
        <v>80</v>
      </c>
      <c r="H272" s="2"/>
    </row>
    <row r="273" spans="1:8" s="5" customFormat="1" ht="18">
      <c r="A273" s="73"/>
      <c r="B273" s="94"/>
      <c r="C273" s="73"/>
      <c r="D273" s="4"/>
      <c r="E273" s="73"/>
      <c r="F273" s="4"/>
      <c r="G273" s="4"/>
      <c r="H273" s="2"/>
    </row>
    <row r="274" spans="1:8" s="68" customFormat="1" ht="18" customHeight="1">
      <c r="A274" s="2" t="s">
        <v>170</v>
      </c>
      <c r="B274" s="7" t="s">
        <v>326</v>
      </c>
      <c r="C274" s="64">
        <v>1</v>
      </c>
      <c r="D274" s="66">
        <v>8</v>
      </c>
      <c r="E274" s="64"/>
      <c r="F274" s="66"/>
      <c r="G274" s="72">
        <f>C274*D274</f>
        <v>8</v>
      </c>
      <c r="H274" s="61"/>
    </row>
    <row r="275" spans="1:8" s="68" customFormat="1" ht="18" customHeight="1">
      <c r="A275" s="6"/>
      <c r="B275" s="60"/>
      <c r="C275" s="64"/>
      <c r="D275" s="66"/>
      <c r="E275" s="809"/>
      <c r="F275" s="810"/>
      <c r="G275" s="66"/>
      <c r="H275" s="61"/>
    </row>
    <row r="276" spans="1:8" s="68" customFormat="1" ht="18" customHeight="1">
      <c r="A276" s="6"/>
      <c r="B276" s="60"/>
      <c r="C276" s="64"/>
      <c r="D276" s="66"/>
      <c r="E276" s="811" t="s">
        <v>12</v>
      </c>
      <c r="F276" s="812"/>
      <c r="G276" s="72">
        <f>G274+G275</f>
        <v>8</v>
      </c>
      <c r="H276" s="60" t="s">
        <v>27</v>
      </c>
    </row>
    <row r="277" spans="1:8" s="5" customFormat="1" ht="18">
      <c r="A277" s="73"/>
      <c r="B277" s="94"/>
      <c r="C277" s="73"/>
      <c r="D277" s="4"/>
      <c r="E277" s="73"/>
      <c r="F277" s="4"/>
      <c r="G277" s="4"/>
      <c r="H277" s="2"/>
    </row>
    <row r="278" spans="1:8" ht="18" customHeight="1">
      <c r="A278" s="13" t="s">
        <v>171</v>
      </c>
      <c r="B278" s="820" t="s">
        <v>327</v>
      </c>
      <c r="C278" s="821"/>
      <c r="D278" s="15"/>
      <c r="E278" s="6"/>
      <c r="F278" s="6"/>
      <c r="G278" s="15"/>
      <c r="H278" s="8"/>
    </row>
    <row r="279" spans="1:8" ht="18" customHeight="1">
      <c r="A279" s="12"/>
      <c r="B279" s="2" t="s">
        <v>36</v>
      </c>
      <c r="C279" s="6">
        <v>1</v>
      </c>
      <c r="D279" s="15">
        <v>80</v>
      </c>
      <c r="E279" s="43"/>
      <c r="F279" s="6"/>
      <c r="G279" s="15">
        <v>80</v>
      </c>
      <c r="H279" s="8"/>
    </row>
    <row r="280" spans="1:8" ht="18" customHeight="1">
      <c r="A280" s="12"/>
      <c r="B280" s="6"/>
      <c r="C280" s="8"/>
      <c r="D280" s="9"/>
      <c r="E280" s="816" t="s">
        <v>10</v>
      </c>
      <c r="F280" s="817"/>
      <c r="G280" s="50">
        <f>G279</f>
        <v>80</v>
      </c>
      <c r="H280" s="8"/>
    </row>
    <row r="281" spans="1:8" ht="18" customHeight="1">
      <c r="A281" s="73"/>
      <c r="B281" s="6"/>
      <c r="C281" s="8"/>
      <c r="D281" s="24"/>
      <c r="E281" s="822"/>
      <c r="F281" s="823"/>
      <c r="G281" s="9"/>
      <c r="H281" s="8"/>
    </row>
    <row r="282" spans="1:8" ht="18" customHeight="1">
      <c r="A282" s="12"/>
      <c r="B282" s="6"/>
      <c r="C282" s="8"/>
      <c r="D282" s="24"/>
      <c r="E282" s="816" t="s">
        <v>12</v>
      </c>
      <c r="F282" s="817"/>
      <c r="G282" s="72">
        <f>G280+G281</f>
        <v>80</v>
      </c>
      <c r="H282" s="2" t="s">
        <v>13</v>
      </c>
    </row>
    <row r="283" spans="1:8" s="5" customFormat="1" ht="18">
      <c r="A283" s="73"/>
      <c r="B283" s="94"/>
      <c r="C283" s="73"/>
      <c r="D283" s="4"/>
      <c r="E283" s="73"/>
      <c r="F283" s="4"/>
      <c r="G283" s="4"/>
      <c r="H283" s="2"/>
    </row>
    <row r="284" spans="1:8" s="5" customFormat="1" ht="18">
      <c r="A284" s="73" t="s">
        <v>172</v>
      </c>
      <c r="B284" s="92" t="s">
        <v>328</v>
      </c>
      <c r="C284" s="73"/>
      <c r="D284" s="4"/>
      <c r="E284" s="73"/>
      <c r="F284" s="4"/>
      <c r="G284" s="4"/>
      <c r="H284" s="2"/>
    </row>
    <row r="285" spans="1:8" s="5" customFormat="1" ht="18">
      <c r="A285" s="73"/>
      <c r="B285" s="94"/>
      <c r="C285" s="73">
        <v>1</v>
      </c>
      <c r="D285" s="24">
        <v>936</v>
      </c>
      <c r="E285" s="73"/>
      <c r="F285" s="4"/>
      <c r="G285" s="72">
        <f>D285</f>
        <v>936</v>
      </c>
      <c r="H285" s="2"/>
    </row>
    <row r="286" spans="1:8" s="5" customFormat="1" ht="18">
      <c r="A286" s="73"/>
      <c r="B286" s="94"/>
      <c r="C286" s="73"/>
      <c r="D286" s="24"/>
      <c r="E286" s="73"/>
      <c r="F286" s="4"/>
      <c r="G286" s="4"/>
      <c r="H286" s="2"/>
    </row>
    <row r="287" spans="1:8" s="5" customFormat="1" ht="18">
      <c r="A287" s="73" t="s">
        <v>173</v>
      </c>
      <c r="B287" s="92" t="s">
        <v>329</v>
      </c>
      <c r="C287" s="73">
        <v>1</v>
      </c>
      <c r="D287" s="24">
        <v>9910</v>
      </c>
      <c r="E287" s="73"/>
      <c r="F287" s="4"/>
      <c r="G287" s="72">
        <f>D287</f>
        <v>9910</v>
      </c>
      <c r="H287" s="2"/>
    </row>
    <row r="288" spans="1:8" s="5" customFormat="1" ht="18">
      <c r="A288" s="73"/>
      <c r="B288" s="94"/>
      <c r="C288" s="73"/>
      <c r="D288" s="24"/>
      <c r="E288" s="73"/>
      <c r="F288" s="4"/>
      <c r="G288" s="4"/>
      <c r="H288" s="2"/>
    </row>
    <row r="289" spans="1:8" ht="18" customHeight="1">
      <c r="A289" s="2" t="s">
        <v>174</v>
      </c>
      <c r="B289" s="59" t="s">
        <v>286</v>
      </c>
      <c r="C289" s="6"/>
      <c r="D289" s="15"/>
      <c r="E289" s="77"/>
      <c r="F289" s="78"/>
      <c r="G289" s="14"/>
      <c r="H289" s="2"/>
    </row>
    <row r="290" spans="1:8" ht="18" customHeight="1">
      <c r="A290" s="6"/>
      <c r="B290" s="6"/>
      <c r="C290" s="6">
        <v>1</v>
      </c>
      <c r="D290" s="15">
        <v>120</v>
      </c>
      <c r="E290" s="15"/>
      <c r="F290" s="2"/>
      <c r="G290" s="10">
        <f>D290</f>
        <v>120</v>
      </c>
      <c r="H290" s="2"/>
    </row>
    <row r="291" spans="1:8" ht="18" customHeight="1">
      <c r="A291" s="6"/>
      <c r="B291" s="6"/>
      <c r="C291" s="6"/>
      <c r="D291" s="15"/>
      <c r="E291" s="6"/>
      <c r="F291" s="78"/>
      <c r="G291" s="10">
        <f>D291*E291</f>
        <v>0</v>
      </c>
      <c r="H291" s="2"/>
    </row>
    <row r="292" spans="1:8" ht="18" customHeight="1">
      <c r="A292" s="6"/>
      <c r="B292" s="6"/>
      <c r="C292" s="6"/>
      <c r="D292" s="15"/>
      <c r="E292" s="807" t="s">
        <v>15</v>
      </c>
      <c r="F292" s="808"/>
      <c r="G292" s="14">
        <f>SUM(G290:G291)</f>
        <v>120</v>
      </c>
      <c r="H292" s="2"/>
    </row>
    <row r="293" spans="1:8" ht="18" customHeight="1">
      <c r="A293" s="6"/>
      <c r="B293" s="6"/>
      <c r="C293" s="6"/>
      <c r="D293" s="15"/>
      <c r="E293" s="818"/>
      <c r="F293" s="819"/>
      <c r="G293" s="10"/>
      <c r="H293" s="2"/>
    </row>
    <row r="294" spans="1:8" ht="18" customHeight="1">
      <c r="A294" s="6"/>
      <c r="B294" s="6"/>
      <c r="C294" s="6"/>
      <c r="D294" s="15"/>
      <c r="E294" s="807" t="s">
        <v>12</v>
      </c>
      <c r="F294" s="808"/>
      <c r="G294" s="16">
        <f>G292+G293</f>
        <v>120</v>
      </c>
      <c r="H294" s="2" t="s">
        <v>13</v>
      </c>
    </row>
    <row r="295" spans="1:8" s="5" customFormat="1" ht="18">
      <c r="A295" s="73"/>
      <c r="B295" s="94"/>
      <c r="C295" s="73"/>
      <c r="D295" s="24"/>
      <c r="E295" s="73"/>
      <c r="F295" s="4"/>
      <c r="G295" s="4"/>
      <c r="H295" s="2"/>
    </row>
    <row r="296" spans="1:8" s="5" customFormat="1" ht="18">
      <c r="A296" s="73" t="s">
        <v>175</v>
      </c>
      <c r="B296" s="92" t="s">
        <v>330</v>
      </c>
      <c r="C296" s="73">
        <v>1</v>
      </c>
      <c r="D296" s="24">
        <v>55000</v>
      </c>
      <c r="E296" s="73"/>
      <c r="F296" s="4"/>
      <c r="G296" s="72">
        <f>D296</f>
        <v>55000</v>
      </c>
      <c r="H296" s="2" t="s">
        <v>339</v>
      </c>
    </row>
    <row r="297" spans="1:8" s="5" customFormat="1" ht="18">
      <c r="A297" s="73"/>
      <c r="B297" s="92"/>
      <c r="C297" s="73"/>
      <c r="D297" s="24"/>
      <c r="E297" s="73"/>
      <c r="F297" s="4"/>
      <c r="G297" s="4"/>
      <c r="H297" s="2"/>
    </row>
    <row r="298" spans="1:8" s="5" customFormat="1" ht="18">
      <c r="A298" s="73" t="s">
        <v>176</v>
      </c>
      <c r="B298" s="92" t="s">
        <v>331</v>
      </c>
      <c r="C298" s="73"/>
      <c r="D298" s="24"/>
      <c r="E298" s="73"/>
      <c r="F298" s="4"/>
      <c r="G298" s="4"/>
      <c r="H298" s="2"/>
    </row>
    <row r="299" spans="1:8" s="5" customFormat="1" ht="18">
      <c r="A299" s="73"/>
      <c r="B299" s="92"/>
      <c r="C299" s="73">
        <v>1</v>
      </c>
      <c r="D299" s="24">
        <v>8565</v>
      </c>
      <c r="E299" s="73"/>
      <c r="F299" s="4"/>
      <c r="G299" s="72">
        <f>D299</f>
        <v>8565</v>
      </c>
      <c r="H299" s="2"/>
    </row>
    <row r="300" spans="1:8" s="5" customFormat="1" ht="18">
      <c r="A300" s="73" t="s">
        <v>177</v>
      </c>
      <c r="B300" s="92" t="s">
        <v>332</v>
      </c>
      <c r="C300" s="73"/>
      <c r="D300" s="24"/>
      <c r="E300" s="73"/>
      <c r="F300" s="4"/>
      <c r="G300" s="4"/>
      <c r="H300" s="2"/>
    </row>
    <row r="301" spans="1:8" s="5" customFormat="1" ht="18">
      <c r="A301" s="73"/>
      <c r="B301" s="94"/>
      <c r="C301" s="73">
        <v>1</v>
      </c>
      <c r="D301" s="24">
        <v>11790</v>
      </c>
      <c r="E301" s="73"/>
      <c r="F301" s="4"/>
      <c r="G301" s="72">
        <f>D301</f>
        <v>11790</v>
      </c>
      <c r="H301" s="2"/>
    </row>
    <row r="302" spans="1:8" s="5" customFormat="1" ht="18" customHeight="1">
      <c r="A302" s="2"/>
      <c r="B302" s="40" t="s">
        <v>18</v>
      </c>
      <c r="C302" s="6"/>
      <c r="D302" s="15"/>
      <c r="E302" s="77"/>
      <c r="F302" s="78"/>
      <c r="G302" s="3"/>
      <c r="H302" s="8"/>
    </row>
    <row r="303" spans="1:8" s="5" customFormat="1" ht="18" customHeight="1">
      <c r="A303" s="6"/>
      <c r="B303" s="18"/>
      <c r="C303" s="19"/>
      <c r="D303" s="20"/>
      <c r="E303" s="21"/>
      <c r="F303" s="21"/>
      <c r="G303" s="21"/>
      <c r="H303" s="8"/>
    </row>
    <row r="304" spans="1:8" s="5" customFormat="1" ht="18" customHeight="1">
      <c r="A304" s="6"/>
      <c r="B304" s="6"/>
      <c r="C304" s="8"/>
      <c r="D304" s="9"/>
      <c r="E304" s="807"/>
      <c r="F304" s="808"/>
      <c r="G304" s="51"/>
      <c r="H304" s="2" t="s">
        <v>13</v>
      </c>
    </row>
    <row r="305" spans="1:8" s="5" customFormat="1" ht="18" customHeight="1">
      <c r="A305" s="6"/>
      <c r="B305" s="6"/>
      <c r="C305" s="8"/>
      <c r="D305" s="9"/>
      <c r="E305" s="77"/>
      <c r="F305" s="78"/>
      <c r="G305" s="54"/>
      <c r="H305" s="2"/>
    </row>
    <row r="306" spans="1:8" s="5" customFormat="1" ht="18" customHeight="1">
      <c r="A306" s="2" t="s">
        <v>178</v>
      </c>
      <c r="B306" s="6" t="s">
        <v>333</v>
      </c>
      <c r="C306" s="8"/>
      <c r="D306" s="9"/>
      <c r="E306" s="77"/>
      <c r="F306" s="78"/>
      <c r="G306" s="54"/>
      <c r="H306" s="2"/>
    </row>
    <row r="307" spans="1:8" s="5" customFormat="1" ht="18" customHeight="1">
      <c r="A307" s="2"/>
      <c r="B307" s="6"/>
      <c r="C307" s="8">
        <v>1</v>
      </c>
      <c r="D307" s="9">
        <v>162147</v>
      </c>
      <c r="E307" s="6"/>
      <c r="F307" s="85"/>
      <c r="G307" s="51">
        <f>D307</f>
        <v>162147</v>
      </c>
      <c r="H307" s="2" t="s">
        <v>13</v>
      </c>
    </row>
    <row r="308" spans="1:8" s="5" customFormat="1" ht="18" customHeight="1">
      <c r="A308" s="2"/>
      <c r="B308" s="6"/>
      <c r="C308" s="8"/>
      <c r="D308" s="9"/>
      <c r="E308" s="2"/>
      <c r="F308" s="78"/>
      <c r="G308" s="54"/>
      <c r="H308" s="2"/>
    </row>
    <row r="309" spans="1:8" s="5" customFormat="1" ht="18" customHeight="1">
      <c r="A309" s="2" t="s">
        <v>179</v>
      </c>
      <c r="B309" s="6" t="s">
        <v>334</v>
      </c>
      <c r="C309" s="8"/>
      <c r="D309" s="9"/>
      <c r="E309" s="2"/>
      <c r="F309" s="78"/>
      <c r="G309" s="54"/>
      <c r="H309" s="2"/>
    </row>
    <row r="310" spans="1:8" s="5" customFormat="1" ht="18" customHeight="1">
      <c r="A310" s="2"/>
      <c r="B310" s="6"/>
      <c r="C310" s="8">
        <v>1</v>
      </c>
      <c r="D310" s="9">
        <v>11789</v>
      </c>
      <c r="E310" s="2"/>
      <c r="F310" s="78"/>
      <c r="G310" s="51">
        <f>D310</f>
        <v>11789</v>
      </c>
      <c r="H310" s="2"/>
    </row>
    <row r="311" spans="1:8" s="5" customFormat="1" ht="18">
      <c r="A311" s="2" t="s">
        <v>180</v>
      </c>
      <c r="B311" s="6" t="s">
        <v>335</v>
      </c>
      <c r="C311" s="73"/>
      <c r="D311" s="24"/>
      <c r="E311" s="73"/>
      <c r="F311" s="4"/>
      <c r="G311" s="67"/>
      <c r="H311" s="2"/>
    </row>
    <row r="312" spans="1:8" s="5" customFormat="1" ht="18">
      <c r="A312" s="2"/>
      <c r="B312" s="6"/>
      <c r="C312" s="73">
        <v>1</v>
      </c>
      <c r="D312" s="24">
        <v>67537</v>
      </c>
      <c r="E312" s="73"/>
      <c r="F312" s="4"/>
      <c r="G312" s="72">
        <f>D312</f>
        <v>67537</v>
      </c>
      <c r="H312" s="2"/>
    </row>
    <row r="313" spans="1:8" s="5" customFormat="1" ht="18">
      <c r="A313" s="2"/>
      <c r="B313" s="6"/>
      <c r="C313" s="73"/>
      <c r="D313" s="24"/>
      <c r="E313" s="73"/>
      <c r="F313" s="4"/>
      <c r="G313" s="67"/>
      <c r="H313" s="2"/>
    </row>
    <row r="314" spans="1:8" s="5" customFormat="1" ht="18">
      <c r="A314" s="2" t="s">
        <v>181</v>
      </c>
      <c r="B314" s="6" t="s">
        <v>287</v>
      </c>
      <c r="C314" s="73">
        <v>1</v>
      </c>
      <c r="D314" s="24">
        <v>100</v>
      </c>
      <c r="E314" s="73"/>
      <c r="F314" s="4"/>
      <c r="G314" s="72">
        <v>100</v>
      </c>
      <c r="H314" s="2"/>
    </row>
    <row r="315" spans="1:8" s="5" customFormat="1" ht="18">
      <c r="A315" s="2"/>
      <c r="B315" s="6"/>
      <c r="C315" s="73"/>
      <c r="D315" s="24"/>
      <c r="E315" s="73"/>
      <c r="F315" s="4"/>
      <c r="G315" s="4"/>
      <c r="H315" s="2"/>
    </row>
    <row r="316" spans="1:8" s="5" customFormat="1" ht="18">
      <c r="A316" s="2" t="s">
        <v>182</v>
      </c>
      <c r="B316" s="6" t="s">
        <v>336</v>
      </c>
      <c r="C316" s="73"/>
      <c r="D316" s="24"/>
      <c r="E316" s="73"/>
      <c r="F316" s="4"/>
      <c r="G316" s="4"/>
      <c r="H316" s="2"/>
    </row>
    <row r="317" spans="1:8" s="5" customFormat="1" ht="18">
      <c r="A317" s="2"/>
      <c r="B317" s="6"/>
      <c r="C317" s="73">
        <v>1</v>
      </c>
      <c r="D317" s="24">
        <v>100</v>
      </c>
      <c r="E317" s="73"/>
      <c r="F317" s="4"/>
      <c r="G317" s="72">
        <f>C317*D317</f>
        <v>100</v>
      </c>
      <c r="H317" s="2"/>
    </row>
    <row r="318" spans="1:8" s="5" customFormat="1" ht="18">
      <c r="A318" s="2" t="s">
        <v>183</v>
      </c>
      <c r="B318" s="6" t="s">
        <v>337</v>
      </c>
      <c r="C318" s="73"/>
      <c r="D318" s="24"/>
      <c r="E318" s="73"/>
      <c r="F318" s="4"/>
      <c r="G318" s="72"/>
      <c r="H318" s="2"/>
    </row>
    <row r="319" spans="1:8" s="5" customFormat="1" ht="18">
      <c r="A319" s="2"/>
      <c r="B319" s="6"/>
      <c r="C319" s="73">
        <v>1</v>
      </c>
      <c r="D319" s="99">
        <v>138844</v>
      </c>
      <c r="E319" s="73"/>
      <c r="F319" s="4"/>
      <c r="G319" s="103">
        <f>D319</f>
        <v>138844</v>
      </c>
      <c r="H319" s="2"/>
    </row>
    <row r="320" spans="1:8" s="5" customFormat="1" ht="18">
      <c r="A320" s="2"/>
      <c r="B320" s="6"/>
      <c r="C320" s="73"/>
      <c r="D320" s="24"/>
      <c r="E320" s="73"/>
      <c r="F320" s="4"/>
      <c r="G320" s="4"/>
      <c r="H320" s="2"/>
    </row>
    <row r="321" spans="1:8" s="5" customFormat="1" ht="18">
      <c r="A321" s="2" t="s">
        <v>184</v>
      </c>
      <c r="B321" s="6" t="s">
        <v>288</v>
      </c>
      <c r="C321" s="73"/>
      <c r="D321" s="24"/>
      <c r="E321" s="73"/>
      <c r="F321" s="4"/>
      <c r="G321" s="4"/>
      <c r="H321" s="2"/>
    </row>
    <row r="322" spans="1:8" s="5" customFormat="1" ht="18">
      <c r="A322" s="2"/>
      <c r="B322" s="6"/>
      <c r="C322" s="73">
        <v>1</v>
      </c>
      <c r="D322" s="24">
        <v>61440</v>
      </c>
      <c r="E322" s="73"/>
      <c r="F322" s="4"/>
      <c r="G322" s="103">
        <f>D322</f>
        <v>61440</v>
      </c>
      <c r="H322" s="2"/>
    </row>
    <row r="323" spans="1:8" s="5" customFormat="1" ht="18">
      <c r="A323" s="2"/>
      <c r="B323" s="6"/>
      <c r="C323" s="73"/>
      <c r="D323" s="24"/>
      <c r="E323" s="73"/>
      <c r="F323" s="4"/>
      <c r="G323" s="67"/>
      <c r="H323" s="2"/>
    </row>
    <row r="324" spans="1:8" s="5" customFormat="1" ht="54">
      <c r="A324" s="2" t="s">
        <v>185</v>
      </c>
      <c r="B324" s="97" t="s">
        <v>289</v>
      </c>
      <c r="C324" s="73">
        <v>1</v>
      </c>
      <c r="D324" s="99">
        <v>17322</v>
      </c>
      <c r="E324" s="73"/>
      <c r="F324" s="4"/>
      <c r="G324" s="103">
        <f>D324</f>
        <v>17322</v>
      </c>
      <c r="H324" s="2"/>
    </row>
    <row r="325" spans="1:8" s="5" customFormat="1" ht="18">
      <c r="A325" s="2"/>
      <c r="B325" s="94"/>
      <c r="C325" s="73"/>
      <c r="D325" s="24"/>
      <c r="E325" s="73"/>
      <c r="F325" s="4"/>
      <c r="G325" s="4"/>
      <c r="H325" s="2"/>
    </row>
    <row r="326" spans="1:8" s="5" customFormat="1" ht="18">
      <c r="A326" s="2" t="s">
        <v>186</v>
      </c>
      <c r="B326" s="92" t="s">
        <v>290</v>
      </c>
      <c r="C326" s="73">
        <v>1</v>
      </c>
      <c r="D326" s="24">
        <v>3590</v>
      </c>
      <c r="E326" s="73"/>
      <c r="F326" s="4"/>
      <c r="G326" s="72">
        <f>D326</f>
        <v>3590</v>
      </c>
      <c r="H326" s="2"/>
    </row>
    <row r="327" spans="1:8" s="5" customFormat="1" ht="18">
      <c r="A327" s="2"/>
      <c r="B327" s="92"/>
      <c r="C327" s="73"/>
      <c r="D327" s="24"/>
      <c r="E327" s="73"/>
      <c r="F327" s="4"/>
      <c r="G327" s="4"/>
      <c r="H327" s="2"/>
    </row>
    <row r="328" spans="1:8" s="5" customFormat="1" ht="18">
      <c r="A328" s="2" t="s">
        <v>187</v>
      </c>
      <c r="B328" s="92" t="s">
        <v>291</v>
      </c>
      <c r="C328" s="73">
        <v>1</v>
      </c>
      <c r="D328" s="24">
        <v>21540</v>
      </c>
      <c r="E328" s="73"/>
      <c r="F328" s="4"/>
      <c r="G328" s="72">
        <f>D328</f>
        <v>21540</v>
      </c>
      <c r="H328" s="2"/>
    </row>
    <row r="329" spans="1:8" s="5" customFormat="1" ht="18">
      <c r="A329" s="2"/>
      <c r="B329" s="94"/>
      <c r="C329" s="73"/>
      <c r="D329" s="24"/>
      <c r="E329" s="73"/>
      <c r="F329" s="4"/>
      <c r="G329" s="4"/>
      <c r="H329" s="2"/>
    </row>
    <row r="330" spans="1:8" s="5" customFormat="1" ht="18">
      <c r="A330" s="2" t="s">
        <v>188</v>
      </c>
      <c r="B330" s="92" t="s">
        <v>292</v>
      </c>
      <c r="C330" s="73"/>
      <c r="D330" s="24"/>
      <c r="E330" s="73"/>
      <c r="F330" s="4"/>
      <c r="G330" s="4"/>
      <c r="H330" s="2"/>
    </row>
    <row r="331" spans="1:8" s="5" customFormat="1" ht="18">
      <c r="A331" s="2"/>
      <c r="B331" s="94"/>
      <c r="C331" s="73">
        <v>1</v>
      </c>
      <c r="D331" s="24">
        <v>270</v>
      </c>
      <c r="E331" s="73"/>
      <c r="F331" s="4"/>
      <c r="G331" s="72">
        <f>D331</f>
        <v>270</v>
      </c>
      <c r="H331" s="2"/>
    </row>
    <row r="332" spans="1:8" s="5" customFormat="1" ht="18">
      <c r="A332" s="2" t="s">
        <v>189</v>
      </c>
      <c r="B332" s="92" t="s">
        <v>293</v>
      </c>
      <c r="C332" s="73"/>
      <c r="D332" s="24"/>
      <c r="E332" s="73"/>
      <c r="F332" s="4"/>
      <c r="G332" s="4"/>
      <c r="H332" s="2"/>
    </row>
    <row r="333" spans="1:8" s="5" customFormat="1" ht="18">
      <c r="A333" s="2"/>
      <c r="B333" s="94"/>
      <c r="C333" s="73">
        <v>1</v>
      </c>
      <c r="D333" s="24">
        <v>2160</v>
      </c>
      <c r="E333" s="73"/>
      <c r="F333" s="4"/>
      <c r="G333" s="103">
        <f>D333</f>
        <v>2160</v>
      </c>
      <c r="H333" s="2"/>
    </row>
    <row r="334" spans="1:8" s="5" customFormat="1" ht="18">
      <c r="A334" s="2" t="s">
        <v>190</v>
      </c>
      <c r="B334" s="92" t="s">
        <v>338</v>
      </c>
      <c r="C334" s="73"/>
      <c r="D334" s="24"/>
      <c r="E334" s="73"/>
      <c r="F334" s="4"/>
      <c r="G334" s="72"/>
      <c r="H334" s="2"/>
    </row>
    <row r="335" spans="1:8" s="5" customFormat="1" ht="18">
      <c r="A335" s="2"/>
      <c r="B335" s="94"/>
      <c r="C335" s="73">
        <v>1</v>
      </c>
      <c r="D335" s="24">
        <v>9</v>
      </c>
      <c r="E335" s="73"/>
      <c r="F335" s="4"/>
      <c r="G335" s="72">
        <f>D335</f>
        <v>9</v>
      </c>
      <c r="H335" s="2"/>
    </row>
    <row r="336" spans="1:8" s="5" customFormat="1" ht="18">
      <c r="A336" s="2"/>
      <c r="B336" s="94"/>
      <c r="C336" s="73"/>
      <c r="D336" s="24"/>
      <c r="E336" s="73"/>
      <c r="F336" s="4"/>
      <c r="G336" s="72"/>
      <c r="H336" s="2"/>
    </row>
    <row r="337" spans="1:8" s="5" customFormat="1" ht="18">
      <c r="A337" s="2"/>
      <c r="B337" s="94"/>
      <c r="C337" s="73"/>
      <c r="D337" s="24"/>
      <c r="E337" s="73"/>
      <c r="F337" s="4"/>
      <c r="G337" s="4"/>
      <c r="H337" s="2"/>
    </row>
    <row r="338" spans="1:8" s="5" customFormat="1" ht="36">
      <c r="A338" s="2" t="s">
        <v>191</v>
      </c>
      <c r="B338" s="98" t="s">
        <v>294</v>
      </c>
      <c r="C338" s="73">
        <v>1</v>
      </c>
      <c r="D338" s="24">
        <v>1000</v>
      </c>
      <c r="E338" s="73"/>
      <c r="F338" s="4"/>
      <c r="G338" s="72">
        <f>D338</f>
        <v>1000</v>
      </c>
      <c r="H338" s="2"/>
    </row>
    <row r="339" spans="1:8" s="5" customFormat="1" ht="18">
      <c r="A339" s="2"/>
      <c r="B339" s="94"/>
      <c r="C339" s="73"/>
      <c r="D339" s="24"/>
      <c r="E339" s="73"/>
      <c r="F339" s="4"/>
      <c r="G339" s="4"/>
      <c r="H339" s="2"/>
    </row>
    <row r="340" spans="1:8" s="5" customFormat="1" ht="18">
      <c r="A340" s="2" t="s">
        <v>192</v>
      </c>
      <c r="B340" s="92" t="s">
        <v>295</v>
      </c>
      <c r="C340" s="73"/>
      <c r="D340" s="24"/>
      <c r="E340" s="73"/>
      <c r="F340" s="4"/>
      <c r="G340" s="4"/>
      <c r="H340" s="2"/>
    </row>
    <row r="341" spans="1:8" s="5" customFormat="1" ht="18">
      <c r="A341" s="2"/>
      <c r="B341" s="94"/>
      <c r="C341" s="73">
        <v>1</v>
      </c>
      <c r="D341" s="24">
        <v>67537</v>
      </c>
      <c r="E341" s="73"/>
      <c r="F341" s="4"/>
      <c r="G341" s="103">
        <f>D341</f>
        <v>67537</v>
      </c>
      <c r="H341" s="2"/>
    </row>
    <row r="342" spans="1:8" s="5" customFormat="1" ht="18">
      <c r="A342" s="2" t="s">
        <v>193</v>
      </c>
      <c r="B342" s="92" t="s">
        <v>296</v>
      </c>
      <c r="C342" s="73"/>
      <c r="D342" s="24"/>
      <c r="E342" s="73"/>
      <c r="F342" s="4"/>
      <c r="G342" s="4"/>
      <c r="H342" s="2"/>
    </row>
    <row r="343" spans="1:8" s="5" customFormat="1" ht="18">
      <c r="A343" s="2"/>
      <c r="B343" s="94"/>
      <c r="C343" s="73">
        <v>1</v>
      </c>
      <c r="D343" s="24">
        <v>135074</v>
      </c>
      <c r="E343" s="73"/>
      <c r="F343" s="4"/>
      <c r="G343" s="72">
        <f>D343</f>
        <v>135074</v>
      </c>
      <c r="H343" s="2"/>
    </row>
    <row r="344" spans="1:8" s="5" customFormat="1" ht="18">
      <c r="A344" s="2" t="s">
        <v>194</v>
      </c>
      <c r="B344" s="92" t="s">
        <v>296</v>
      </c>
      <c r="C344" s="73"/>
      <c r="D344" s="24"/>
      <c r="E344" s="73"/>
      <c r="F344" s="4"/>
      <c r="G344" s="4"/>
      <c r="H344" s="2"/>
    </row>
    <row r="345" spans="1:8" s="5" customFormat="1" ht="18">
      <c r="A345" s="2"/>
      <c r="B345" s="94"/>
      <c r="C345" s="73">
        <v>1</v>
      </c>
      <c r="D345" s="24">
        <v>1150</v>
      </c>
      <c r="E345" s="73"/>
      <c r="F345" s="4"/>
      <c r="G345" s="72">
        <f>D345</f>
        <v>1150</v>
      </c>
      <c r="H345" s="2"/>
    </row>
    <row r="346" spans="1:8" s="5" customFormat="1" ht="18">
      <c r="A346" s="2"/>
      <c r="B346" s="94"/>
      <c r="C346" s="73"/>
      <c r="D346" s="24"/>
      <c r="E346" s="73"/>
      <c r="F346" s="4"/>
      <c r="G346" s="4"/>
      <c r="H346" s="2"/>
    </row>
    <row r="347" spans="1:8" s="5" customFormat="1" ht="18" customHeight="1">
      <c r="A347" s="2" t="s">
        <v>195</v>
      </c>
      <c r="B347" s="31" t="s">
        <v>297</v>
      </c>
      <c r="C347" s="8"/>
      <c r="D347" s="24"/>
      <c r="E347" s="77"/>
      <c r="F347" s="78"/>
      <c r="G347" s="3"/>
      <c r="H347" s="8"/>
    </row>
    <row r="348" spans="1:8" s="5" customFormat="1" ht="18" customHeight="1">
      <c r="A348" s="6"/>
      <c r="B348" s="18"/>
      <c r="C348" s="8">
        <v>1</v>
      </c>
      <c r="D348" s="24">
        <v>24629</v>
      </c>
      <c r="E348" s="77"/>
      <c r="F348" s="78"/>
      <c r="G348" s="3">
        <f>D348</f>
        <v>24629</v>
      </c>
      <c r="H348" s="8"/>
    </row>
    <row r="349" spans="1:8" s="5" customFormat="1" ht="18" customHeight="1">
      <c r="A349" s="6"/>
      <c r="B349" s="6"/>
      <c r="C349" s="8"/>
      <c r="D349" s="24"/>
      <c r="E349" s="807" t="s">
        <v>12</v>
      </c>
      <c r="F349" s="808"/>
      <c r="G349" s="16">
        <f>G348</f>
        <v>24629</v>
      </c>
      <c r="H349" s="2" t="s">
        <v>13</v>
      </c>
    </row>
    <row r="350" spans="1:8" s="5" customFormat="1" ht="18">
      <c r="A350" s="2"/>
      <c r="B350" s="94"/>
      <c r="C350" s="73"/>
      <c r="D350" s="24"/>
      <c r="E350" s="73"/>
      <c r="F350" s="4"/>
      <c r="G350" s="4"/>
      <c r="H350" s="2"/>
    </row>
    <row r="351" spans="1:8" s="5" customFormat="1" ht="18">
      <c r="A351" s="73"/>
      <c r="B351" s="94"/>
      <c r="C351" s="73"/>
      <c r="D351" s="24"/>
      <c r="E351" s="73"/>
      <c r="F351" s="4"/>
      <c r="G351" s="4"/>
      <c r="H351" s="2"/>
    </row>
    <row r="352" spans="1:8" s="5" customFormat="1" ht="18">
      <c r="A352" s="73"/>
      <c r="B352" s="94"/>
      <c r="C352" s="73"/>
      <c r="D352" s="4"/>
      <c r="E352" s="73"/>
      <c r="F352" s="4"/>
      <c r="G352" s="4"/>
      <c r="H352" s="2"/>
    </row>
    <row r="353" spans="1:9" s="5" customFormat="1" ht="18">
      <c r="A353" s="73"/>
      <c r="B353" s="94"/>
      <c r="C353" s="73"/>
      <c r="D353" s="4"/>
      <c r="E353" s="73"/>
      <c r="F353" s="4"/>
      <c r="G353" s="4"/>
      <c r="H353" s="2"/>
    </row>
    <row r="354" spans="1:9" s="5" customFormat="1" ht="18" customHeight="1">
      <c r="A354" s="6"/>
      <c r="B354" s="46"/>
      <c r="C354" s="8"/>
      <c r="D354" s="9"/>
      <c r="E354" s="10"/>
      <c r="F354" s="10"/>
      <c r="G354" s="10"/>
      <c r="H354" s="8"/>
    </row>
    <row r="355" spans="1:9" s="5" customFormat="1" ht="18" customHeight="1">
      <c r="A355" s="2" t="s">
        <v>196</v>
      </c>
      <c r="B355" s="17" t="s">
        <v>14</v>
      </c>
      <c r="C355" s="6"/>
      <c r="D355" s="15"/>
      <c r="E355" s="77"/>
      <c r="F355" s="78"/>
      <c r="G355" s="3"/>
      <c r="H355" s="8"/>
    </row>
    <row r="356" spans="1:9" s="5" customFormat="1" ht="18" customHeight="1">
      <c r="A356" s="6"/>
      <c r="B356" s="18"/>
      <c r="C356" s="19">
        <v>1</v>
      </c>
      <c r="D356" s="20">
        <v>59915</v>
      </c>
      <c r="E356" s="21"/>
      <c r="F356" s="21"/>
      <c r="G356" s="21">
        <f>D356</f>
        <v>59915</v>
      </c>
      <c r="H356" s="8"/>
    </row>
    <row r="357" spans="1:9" s="5" customFormat="1" ht="18" customHeight="1">
      <c r="A357" s="6"/>
      <c r="B357" s="12"/>
      <c r="C357" s="23"/>
      <c r="D357" s="23"/>
      <c r="E357" s="807" t="s">
        <v>12</v>
      </c>
      <c r="F357" s="808"/>
      <c r="G357" s="50">
        <f>G356</f>
        <v>59915</v>
      </c>
      <c r="H357" s="2" t="s">
        <v>13</v>
      </c>
    </row>
    <row r="358" spans="1:9" s="5" customFormat="1" ht="18" customHeight="1">
      <c r="A358" s="6"/>
      <c r="B358" s="12"/>
      <c r="C358" s="23"/>
      <c r="D358" s="23"/>
      <c r="E358" s="807"/>
      <c r="F358" s="808"/>
      <c r="G358" s="50"/>
      <c r="H358" s="2"/>
    </row>
    <row r="359" spans="1:9" s="5" customFormat="1" ht="18" customHeight="1">
      <c r="A359" s="6"/>
      <c r="B359" s="12"/>
      <c r="C359" s="23"/>
      <c r="D359" s="23"/>
      <c r="E359" s="77"/>
      <c r="F359" s="78"/>
      <c r="G359" s="49"/>
      <c r="H359" s="2"/>
      <c r="I359" s="76" t="e">
        <f>G357+#REF!+#REF!+#REF!+#REF!+#REF!+#REF!+G358</f>
        <v>#REF!</v>
      </c>
    </row>
    <row r="360" spans="1:9" s="5" customFormat="1" ht="18" customHeight="1">
      <c r="A360" s="73" t="s">
        <v>197</v>
      </c>
      <c r="B360" s="12" t="s">
        <v>298</v>
      </c>
      <c r="C360" s="23"/>
      <c r="D360" s="23"/>
      <c r="E360" s="77"/>
      <c r="F360" s="78"/>
      <c r="G360" s="49"/>
      <c r="H360" s="2"/>
    </row>
    <row r="361" spans="1:9" s="5" customFormat="1" ht="18" customHeight="1">
      <c r="A361" s="6"/>
      <c r="B361" s="12"/>
      <c r="C361" s="23">
        <v>1</v>
      </c>
      <c r="D361" s="23">
        <v>363</v>
      </c>
      <c r="E361" s="77"/>
      <c r="F361" s="78"/>
      <c r="G361" s="50">
        <f>D361</f>
        <v>363</v>
      </c>
      <c r="H361" s="2"/>
    </row>
    <row r="362" spans="1:9" s="5" customFormat="1" ht="18" customHeight="1">
      <c r="A362" s="6"/>
      <c r="B362" s="12"/>
      <c r="C362" s="23"/>
      <c r="D362" s="23"/>
      <c r="E362" s="77"/>
      <c r="F362" s="78"/>
      <c r="G362" s="49"/>
      <c r="H362" s="2"/>
    </row>
    <row r="363" spans="1:9" s="5" customFormat="1" ht="18" customHeight="1">
      <c r="A363" s="73" t="s">
        <v>198</v>
      </c>
      <c r="B363" s="12" t="s">
        <v>299</v>
      </c>
      <c r="C363" s="23"/>
      <c r="D363" s="23"/>
      <c r="E363" s="77"/>
      <c r="F363" s="78"/>
      <c r="G363" s="49"/>
      <c r="H363" s="2"/>
    </row>
    <row r="364" spans="1:9" s="5" customFormat="1" ht="18" customHeight="1">
      <c r="A364" s="6"/>
      <c r="B364" s="12"/>
      <c r="C364" s="23">
        <v>1</v>
      </c>
      <c r="D364" s="23">
        <v>400</v>
      </c>
      <c r="E364" s="77"/>
      <c r="F364" s="78"/>
      <c r="G364" s="50">
        <f>D364</f>
        <v>400</v>
      </c>
      <c r="H364" s="2"/>
    </row>
    <row r="365" spans="1:9" s="5" customFormat="1" ht="18" customHeight="1">
      <c r="A365" s="6"/>
      <c r="B365" s="12"/>
      <c r="C365" s="23"/>
      <c r="D365" s="23"/>
      <c r="E365" s="77"/>
      <c r="F365" s="78"/>
      <c r="G365" s="49"/>
      <c r="H365" s="2"/>
    </row>
    <row r="366" spans="1:9" s="5" customFormat="1" ht="18" customHeight="1">
      <c r="A366" s="6"/>
      <c r="B366" s="12"/>
      <c r="C366" s="23"/>
      <c r="D366" s="23"/>
      <c r="E366" s="77"/>
      <c r="F366" s="78"/>
      <c r="G366" s="49"/>
      <c r="H366" s="2"/>
    </row>
    <row r="367" spans="1:9" s="5" customFormat="1" ht="18" customHeight="1">
      <c r="A367" s="6"/>
      <c r="B367" s="12"/>
      <c r="C367" s="23"/>
      <c r="D367" s="23"/>
      <c r="E367" s="77"/>
      <c r="F367" s="78"/>
      <c r="G367" s="49"/>
      <c r="H367" s="2"/>
    </row>
    <row r="368" spans="1:9" s="5" customFormat="1" ht="18" customHeight="1">
      <c r="A368" s="6"/>
      <c r="B368" s="12"/>
      <c r="C368" s="23"/>
      <c r="D368" s="23"/>
      <c r="E368" s="77"/>
      <c r="F368" s="78"/>
      <c r="G368" s="49"/>
      <c r="H368" s="2"/>
    </row>
    <row r="369" spans="1:8" s="5" customFormat="1" ht="18" customHeight="1">
      <c r="A369" s="73"/>
      <c r="B369" s="7" t="s">
        <v>9</v>
      </c>
      <c r="C369" s="8"/>
      <c r="D369" s="9"/>
      <c r="E369" s="10"/>
      <c r="F369" s="10"/>
      <c r="G369" s="10"/>
      <c r="H369" s="8"/>
    </row>
    <row r="370" spans="1:8" s="5" customFormat="1" ht="18" customHeight="1">
      <c r="A370" s="73" t="s">
        <v>199</v>
      </c>
      <c r="B370" s="11"/>
      <c r="C370" s="8"/>
      <c r="D370" s="9"/>
      <c r="E370" s="10"/>
      <c r="F370" s="10"/>
      <c r="G370" s="10"/>
      <c r="H370" s="8"/>
    </row>
    <row r="371" spans="1:8" s="5" customFormat="1" ht="18" customHeight="1">
      <c r="A371" s="73"/>
      <c r="B371" s="12" t="s">
        <v>46</v>
      </c>
      <c r="C371" s="8">
        <v>1</v>
      </c>
      <c r="D371" s="9">
        <v>2765</v>
      </c>
      <c r="E371" s="10"/>
      <c r="F371" s="10"/>
      <c r="G371" s="10">
        <f>D371*C371</f>
        <v>2765</v>
      </c>
      <c r="H371" s="8"/>
    </row>
    <row r="372" spans="1:8" s="5" customFormat="1" ht="18" customHeight="1">
      <c r="A372" s="73"/>
      <c r="B372" s="13"/>
      <c r="C372" s="8"/>
      <c r="D372" s="9"/>
      <c r="E372" s="807" t="s">
        <v>10</v>
      </c>
      <c r="F372" s="808"/>
      <c r="G372" s="14">
        <f>SUM(G371:G371)</f>
        <v>2765</v>
      </c>
      <c r="H372" s="8"/>
    </row>
    <row r="373" spans="1:8" s="5" customFormat="1" ht="18" customHeight="1">
      <c r="A373" s="2"/>
      <c r="B373" s="13"/>
      <c r="C373" s="8"/>
      <c r="D373" s="9"/>
      <c r="E373" s="818"/>
      <c r="F373" s="819"/>
      <c r="G373" s="15"/>
      <c r="H373" s="8"/>
    </row>
    <row r="374" spans="1:8" s="5" customFormat="1" ht="18" customHeight="1">
      <c r="A374" s="6"/>
      <c r="B374" s="13"/>
      <c r="C374" s="8"/>
      <c r="D374" s="9"/>
      <c r="E374" s="807" t="s">
        <v>12</v>
      </c>
      <c r="F374" s="808"/>
      <c r="G374" s="51">
        <f>G372+G373</f>
        <v>2765</v>
      </c>
    </row>
    <row r="375" spans="1:8" s="5" customFormat="1" ht="18" customHeight="1">
      <c r="A375" s="73" t="s">
        <v>200</v>
      </c>
      <c r="B375" s="25" t="s">
        <v>300</v>
      </c>
      <c r="C375" s="23"/>
      <c r="D375" s="23"/>
      <c r="E375" s="77"/>
      <c r="F375" s="78"/>
      <c r="G375" s="49"/>
      <c r="H375" s="42"/>
    </row>
    <row r="376" spans="1:8" s="5" customFormat="1" ht="18" customHeight="1">
      <c r="A376" s="6"/>
      <c r="B376" s="6"/>
      <c r="C376" s="8">
        <v>1</v>
      </c>
      <c r="D376" s="9">
        <v>3337</v>
      </c>
      <c r="E376" s="10"/>
      <c r="F376" s="10"/>
      <c r="G376" s="51">
        <f>D376</f>
        <v>3337</v>
      </c>
      <c r="H376" s="2" t="s">
        <v>13</v>
      </c>
    </row>
    <row r="377" spans="1:8" s="5" customFormat="1" ht="18" customHeight="1">
      <c r="A377" s="6"/>
      <c r="B377" s="6"/>
      <c r="C377" s="8"/>
      <c r="D377" s="9"/>
      <c r="E377" s="10"/>
      <c r="F377" s="10"/>
      <c r="G377" s="10"/>
      <c r="H377" s="8"/>
    </row>
    <row r="378" spans="1:8" s="5" customFormat="1" ht="18" customHeight="1">
      <c r="A378" s="6"/>
      <c r="B378" s="6"/>
      <c r="C378" s="6"/>
      <c r="D378" s="15"/>
      <c r="E378" s="84"/>
      <c r="F378" s="52"/>
      <c r="G378" s="15"/>
      <c r="H378" s="8"/>
    </row>
    <row r="379" spans="1:8" s="5" customFormat="1" ht="18" customHeight="1">
      <c r="A379" s="2" t="s">
        <v>201</v>
      </c>
      <c r="B379" s="39" t="s">
        <v>50</v>
      </c>
      <c r="C379" s="6"/>
      <c r="D379" s="15"/>
      <c r="E379" s="807"/>
      <c r="F379" s="808"/>
      <c r="G379" s="55"/>
      <c r="H379" s="8"/>
    </row>
    <row r="380" spans="1:8" s="5" customFormat="1" ht="18" customHeight="1">
      <c r="A380" s="6"/>
      <c r="B380" s="18"/>
      <c r="C380" s="19">
        <v>1</v>
      </c>
      <c r="D380" s="20">
        <v>124946</v>
      </c>
      <c r="E380" s="21"/>
      <c r="F380" s="21"/>
      <c r="G380" s="21">
        <f>D380</f>
        <v>124946</v>
      </c>
      <c r="H380" s="8"/>
    </row>
    <row r="381" spans="1:8" s="5" customFormat="1" ht="18" customHeight="1">
      <c r="A381" s="6"/>
      <c r="B381" s="27"/>
      <c r="C381" s="8"/>
      <c r="D381" s="29"/>
      <c r="E381" s="807" t="s">
        <v>12</v>
      </c>
      <c r="F381" s="808"/>
      <c r="G381" s="50">
        <f>G380</f>
        <v>124946</v>
      </c>
      <c r="H381" s="2" t="s">
        <v>13</v>
      </c>
    </row>
    <row r="382" spans="1:8" s="5" customFormat="1" ht="18">
      <c r="A382" s="2" t="s">
        <v>202</v>
      </c>
      <c r="B382" s="17" t="s">
        <v>48</v>
      </c>
      <c r="C382" s="23"/>
      <c r="D382" s="23"/>
      <c r="E382" s="77"/>
      <c r="F382" s="78"/>
      <c r="G382" s="49"/>
      <c r="H382" s="2"/>
    </row>
    <row r="383" spans="1:8" s="5" customFormat="1" ht="18">
      <c r="A383" s="6"/>
      <c r="B383" s="25" t="s">
        <v>49</v>
      </c>
      <c r="C383" s="23">
        <v>1</v>
      </c>
      <c r="D383" s="23">
        <v>70</v>
      </c>
      <c r="E383" s="2"/>
      <c r="F383" s="85">
        <v>11.5</v>
      </c>
      <c r="G383" s="23">
        <f>C383*D383*11.5</f>
        <v>805</v>
      </c>
      <c r="H383" s="2"/>
    </row>
    <row r="384" spans="1:8" s="5" customFormat="1" ht="18">
      <c r="A384" s="6"/>
      <c r="B384" s="25"/>
      <c r="C384" s="23"/>
      <c r="D384" s="23"/>
      <c r="E384" s="807" t="s">
        <v>10</v>
      </c>
      <c r="F384" s="808"/>
      <c r="G384" s="23">
        <f>G383</f>
        <v>805</v>
      </c>
      <c r="H384" s="2"/>
    </row>
    <row r="385" spans="1:8" s="5" customFormat="1" ht="18">
      <c r="A385" s="6"/>
      <c r="B385" s="25"/>
      <c r="C385" s="23"/>
      <c r="D385" s="23"/>
      <c r="E385" s="818" t="s">
        <v>11</v>
      </c>
      <c r="F385" s="819"/>
      <c r="G385" s="48">
        <f>G384*5/100</f>
        <v>40.25</v>
      </c>
      <c r="H385" s="2"/>
    </row>
    <row r="386" spans="1:8" s="5" customFormat="1" ht="18" customHeight="1">
      <c r="A386" s="2"/>
      <c r="B386" s="25"/>
      <c r="C386" s="23"/>
      <c r="D386" s="23"/>
      <c r="E386" s="807" t="s">
        <v>12</v>
      </c>
      <c r="F386" s="808"/>
      <c r="G386" s="50">
        <f>G384+G385</f>
        <v>845.25</v>
      </c>
      <c r="H386" s="42" t="s">
        <v>13</v>
      </c>
    </row>
    <row r="387" spans="1:8" s="5" customFormat="1" ht="18" customHeight="1">
      <c r="A387" s="2"/>
      <c r="B387" s="25"/>
      <c r="C387" s="23"/>
      <c r="D387" s="23"/>
      <c r="E387" s="77"/>
      <c r="F387" s="78"/>
      <c r="G387" s="49"/>
      <c r="H387" s="42"/>
    </row>
    <row r="388" spans="1:8" s="5" customFormat="1" ht="18" customHeight="1">
      <c r="A388" s="2" t="s">
        <v>203</v>
      </c>
      <c r="B388" s="25" t="s">
        <v>301</v>
      </c>
      <c r="C388" s="23"/>
      <c r="D388" s="23"/>
      <c r="E388" s="2"/>
      <c r="F388" s="78"/>
      <c r="G388" s="49"/>
      <c r="H388" s="42"/>
    </row>
    <row r="389" spans="1:8" s="5" customFormat="1" ht="18" customHeight="1">
      <c r="A389" s="2"/>
      <c r="B389" s="25"/>
      <c r="C389" s="23">
        <v>1</v>
      </c>
      <c r="D389" s="23">
        <v>150</v>
      </c>
      <c r="E389" s="2"/>
      <c r="F389" s="78"/>
      <c r="G389" s="50">
        <f>D389</f>
        <v>150</v>
      </c>
      <c r="H389" s="42"/>
    </row>
    <row r="390" spans="1:8" s="5" customFormat="1" ht="18" customHeight="1">
      <c r="A390" s="2" t="s">
        <v>204</v>
      </c>
      <c r="B390" s="25" t="s">
        <v>302</v>
      </c>
      <c r="C390" s="23"/>
      <c r="D390" s="23"/>
      <c r="E390" s="2"/>
      <c r="F390" s="78"/>
      <c r="G390" s="49"/>
      <c r="H390" s="42"/>
    </row>
    <row r="391" spans="1:8" s="5" customFormat="1" ht="18" customHeight="1">
      <c r="A391" s="2"/>
      <c r="B391" s="25"/>
      <c r="C391" s="23">
        <v>1</v>
      </c>
      <c r="D391" s="23">
        <v>400</v>
      </c>
      <c r="E391" s="2"/>
      <c r="F391" s="78"/>
      <c r="G391" s="50">
        <f>D391</f>
        <v>400</v>
      </c>
      <c r="H391" s="42"/>
    </row>
    <row r="392" spans="1:8" s="5" customFormat="1" ht="18" customHeight="1">
      <c r="A392" s="2" t="s">
        <v>205</v>
      </c>
      <c r="B392" s="25" t="s">
        <v>303</v>
      </c>
      <c r="C392" s="23"/>
      <c r="D392" s="23"/>
      <c r="E392" s="2"/>
      <c r="F392" s="78"/>
      <c r="G392" s="49"/>
      <c r="H392" s="42"/>
    </row>
    <row r="393" spans="1:8" s="5" customFormat="1" ht="18" customHeight="1">
      <c r="A393" s="2"/>
      <c r="B393" s="25"/>
      <c r="C393" s="23">
        <v>1</v>
      </c>
      <c r="D393" s="23">
        <v>150</v>
      </c>
      <c r="E393" s="2"/>
      <c r="F393" s="78"/>
      <c r="G393" s="50">
        <f>D393</f>
        <v>150</v>
      </c>
      <c r="H393" s="42"/>
    </row>
    <row r="394" spans="1:8" s="5" customFormat="1" ht="18" customHeight="1">
      <c r="A394" s="2" t="s">
        <v>206</v>
      </c>
      <c r="B394" s="25" t="s">
        <v>304</v>
      </c>
      <c r="C394" s="23"/>
      <c r="D394" s="23"/>
      <c r="E394" s="2"/>
      <c r="F394" s="78"/>
      <c r="G394" s="49"/>
      <c r="H394" s="42"/>
    </row>
    <row r="395" spans="1:8" s="5" customFormat="1" ht="18" customHeight="1">
      <c r="A395" s="2"/>
      <c r="B395" s="25"/>
      <c r="C395" s="23">
        <v>1</v>
      </c>
      <c r="D395" s="23">
        <v>2</v>
      </c>
      <c r="E395" s="2"/>
      <c r="F395" s="78"/>
      <c r="G395" s="50">
        <f>D395</f>
        <v>2</v>
      </c>
      <c r="H395" s="42"/>
    </row>
    <row r="396" spans="1:8" s="5" customFormat="1" ht="18" customHeight="1">
      <c r="A396" s="2" t="s">
        <v>207</v>
      </c>
      <c r="B396" s="25" t="s">
        <v>305</v>
      </c>
      <c r="C396" s="23"/>
      <c r="D396" s="23"/>
      <c r="E396" s="2"/>
      <c r="F396" s="78"/>
      <c r="G396" s="49"/>
      <c r="H396" s="42"/>
    </row>
    <row r="397" spans="1:8" s="5" customFormat="1" ht="18" customHeight="1">
      <c r="A397" s="2"/>
      <c r="B397" s="25"/>
      <c r="C397" s="23">
        <v>1</v>
      </c>
      <c r="D397" s="23">
        <v>2</v>
      </c>
      <c r="E397" s="2"/>
      <c r="F397" s="78"/>
      <c r="G397" s="50">
        <f>D397</f>
        <v>2</v>
      </c>
      <c r="H397" s="42"/>
    </row>
    <row r="398" spans="1:8" s="5" customFormat="1" ht="18" customHeight="1">
      <c r="A398" s="2"/>
      <c r="B398" s="25"/>
      <c r="C398" s="23"/>
      <c r="D398" s="23"/>
      <c r="E398" s="2"/>
      <c r="F398" s="78"/>
      <c r="G398" s="49"/>
      <c r="H398" s="42"/>
    </row>
    <row r="399" spans="1:8" s="5" customFormat="1" ht="18" customHeight="1">
      <c r="A399" s="2"/>
      <c r="B399" s="25"/>
      <c r="C399" s="23"/>
      <c r="D399" s="23"/>
      <c r="E399" s="2"/>
      <c r="F399" s="78"/>
      <c r="G399" s="49"/>
      <c r="H399" s="42"/>
    </row>
    <row r="400" spans="1:8" s="5" customFormat="1" ht="18" customHeight="1">
      <c r="A400" s="6"/>
      <c r="B400" s="27"/>
      <c r="C400" s="8"/>
      <c r="D400" s="29"/>
      <c r="E400" s="8"/>
      <c r="F400" s="38"/>
      <c r="G400" s="9"/>
      <c r="H400" s="8"/>
    </row>
    <row r="401" spans="1:8" s="5" customFormat="1" ht="18" customHeight="1">
      <c r="A401" s="2" t="s">
        <v>209</v>
      </c>
      <c r="B401" s="40" t="s">
        <v>52</v>
      </c>
      <c r="C401" s="6"/>
      <c r="D401" s="15"/>
      <c r="E401" s="77"/>
      <c r="F401" s="78"/>
      <c r="G401" s="3"/>
      <c r="H401" s="8"/>
    </row>
    <row r="402" spans="1:8" s="5" customFormat="1" ht="18" customHeight="1">
      <c r="A402" s="6"/>
      <c r="B402" s="18"/>
      <c r="C402" s="19">
        <v>1</v>
      </c>
      <c r="D402" s="20">
        <v>73092</v>
      </c>
      <c r="E402" s="21"/>
      <c r="F402" s="21"/>
      <c r="G402" s="21">
        <f>D402</f>
        <v>73092</v>
      </c>
      <c r="H402" s="8"/>
    </row>
    <row r="403" spans="1:8" s="5" customFormat="1" ht="18" customHeight="1">
      <c r="A403" s="6"/>
      <c r="B403" s="27"/>
      <c r="C403" s="23"/>
      <c r="D403" s="23"/>
      <c r="E403" s="807" t="s">
        <v>12</v>
      </c>
      <c r="F403" s="808"/>
      <c r="G403" s="50">
        <f>G402</f>
        <v>73092</v>
      </c>
      <c r="H403" s="2" t="s">
        <v>13</v>
      </c>
    </row>
    <row r="404" spans="1:8" s="5" customFormat="1" ht="18" customHeight="1">
      <c r="A404" s="6"/>
      <c r="B404" s="27"/>
      <c r="C404" s="23"/>
      <c r="D404" s="23"/>
      <c r="E404" s="8"/>
      <c r="F404" s="24"/>
      <c r="G404" s="9"/>
      <c r="H404" s="8"/>
    </row>
    <row r="405" spans="1:8" s="68" customFormat="1" ht="18" customHeight="1">
      <c r="A405" s="63" t="s">
        <v>210</v>
      </c>
      <c r="B405" s="7" t="s">
        <v>72</v>
      </c>
      <c r="C405" s="104">
        <v>1</v>
      </c>
      <c r="D405" s="105">
        <v>11302</v>
      </c>
      <c r="E405" s="809"/>
      <c r="F405" s="810"/>
      <c r="G405" s="67">
        <f>D405</f>
        <v>11302</v>
      </c>
      <c r="H405" s="60"/>
    </row>
    <row r="406" spans="1:8" ht="18" customHeight="1">
      <c r="A406" s="6"/>
      <c r="B406" s="2"/>
      <c r="C406" s="8"/>
      <c r="D406" s="24"/>
      <c r="E406" s="816" t="s">
        <v>12</v>
      </c>
      <c r="F406" s="817"/>
      <c r="G406" s="56">
        <f>G405</f>
        <v>11302</v>
      </c>
      <c r="H406" s="60" t="s">
        <v>27</v>
      </c>
    </row>
    <row r="407" spans="1:8" s="5" customFormat="1" ht="18" customHeight="1">
      <c r="A407" s="6"/>
      <c r="B407" s="25"/>
      <c r="C407" s="23"/>
      <c r="D407" s="23"/>
      <c r="E407" s="8"/>
      <c r="F407" s="24"/>
      <c r="G407" s="9"/>
      <c r="H407" s="8"/>
    </row>
    <row r="408" spans="1:8" s="5" customFormat="1" ht="18" customHeight="1">
      <c r="A408" s="2" t="s">
        <v>211</v>
      </c>
      <c r="B408" s="22" t="s">
        <v>306</v>
      </c>
      <c r="C408" s="23"/>
      <c r="D408" s="30"/>
      <c r="E408" s="8"/>
      <c r="F408" s="24"/>
      <c r="G408" s="9"/>
      <c r="H408" s="8"/>
    </row>
    <row r="409" spans="1:8" s="5" customFormat="1" ht="18" customHeight="1">
      <c r="A409" s="6"/>
      <c r="B409" s="22"/>
      <c r="C409" s="8">
        <v>1</v>
      </c>
      <c r="D409" s="26">
        <v>2500</v>
      </c>
      <c r="E409" s="8"/>
      <c r="F409" s="24"/>
      <c r="G409" s="50">
        <f>D409</f>
        <v>2500</v>
      </c>
      <c r="H409" s="2" t="s">
        <v>13</v>
      </c>
    </row>
    <row r="410" spans="1:8" s="5" customFormat="1" ht="18" customHeight="1">
      <c r="A410" s="6"/>
      <c r="B410" s="22"/>
      <c r="C410" s="8"/>
      <c r="D410" s="26"/>
      <c r="E410" s="32"/>
      <c r="F410" s="79"/>
      <c r="G410" s="49"/>
      <c r="H410" s="8"/>
    </row>
    <row r="411" spans="1:8" ht="18" customHeight="1">
      <c r="A411" s="2" t="s">
        <v>212</v>
      </c>
      <c r="B411" s="57" t="s">
        <v>307</v>
      </c>
      <c r="C411" s="6"/>
      <c r="D411" s="15"/>
      <c r="E411" s="84"/>
      <c r="F411" s="52"/>
      <c r="G411" s="15"/>
      <c r="H411" s="8"/>
    </row>
    <row r="412" spans="1:8" ht="18" customHeight="1">
      <c r="A412" s="2"/>
      <c r="B412" s="6"/>
      <c r="C412" s="6">
        <v>1</v>
      </c>
      <c r="D412" s="15">
        <v>940</v>
      </c>
      <c r="E412" s="6"/>
      <c r="F412" s="52"/>
      <c r="G412" s="56">
        <f>D412</f>
        <v>940</v>
      </c>
      <c r="H412" s="2" t="s">
        <v>13</v>
      </c>
    </row>
    <row r="413" spans="1:8" ht="18" customHeight="1">
      <c r="A413" s="2"/>
      <c r="B413" s="6"/>
      <c r="C413" s="6"/>
      <c r="D413" s="15"/>
      <c r="E413" s="84"/>
      <c r="F413" s="52"/>
      <c r="G413" s="15"/>
      <c r="H413" s="8"/>
    </row>
    <row r="414" spans="1:8" ht="18" customHeight="1">
      <c r="A414" s="2" t="s">
        <v>213</v>
      </c>
      <c r="B414" s="57" t="s">
        <v>308</v>
      </c>
      <c r="C414" s="6"/>
      <c r="D414" s="15"/>
      <c r="E414" s="84"/>
      <c r="F414" s="52"/>
      <c r="G414" s="15"/>
      <c r="H414" s="8"/>
    </row>
    <row r="415" spans="1:8" ht="18" customHeight="1">
      <c r="A415" s="2"/>
      <c r="B415" s="6"/>
      <c r="C415" s="6">
        <v>1</v>
      </c>
      <c r="D415" s="15">
        <v>64003</v>
      </c>
      <c r="E415" s="6"/>
      <c r="F415" s="52"/>
      <c r="G415" s="56">
        <f>D415</f>
        <v>64003</v>
      </c>
      <c r="H415" s="2" t="s">
        <v>13</v>
      </c>
    </row>
    <row r="416" spans="1:8" ht="18" customHeight="1">
      <c r="A416" s="2" t="s">
        <v>214</v>
      </c>
      <c r="B416" s="57" t="s">
        <v>309</v>
      </c>
      <c r="C416" s="6"/>
      <c r="D416" s="15"/>
      <c r="E416" s="84"/>
      <c r="F416" s="52"/>
      <c r="G416" s="15"/>
      <c r="H416" s="8"/>
    </row>
    <row r="417" spans="1:8" ht="18" customHeight="1">
      <c r="A417" s="6"/>
      <c r="B417" s="6"/>
      <c r="C417" s="6">
        <v>1</v>
      </c>
      <c r="D417" s="15">
        <v>2500</v>
      </c>
      <c r="E417" s="6"/>
      <c r="F417" s="52"/>
      <c r="G417" s="56">
        <v>2500</v>
      </c>
      <c r="H417" s="2" t="s">
        <v>13</v>
      </c>
    </row>
    <row r="418" spans="1:8" ht="18" customHeight="1">
      <c r="A418" s="6"/>
      <c r="B418" s="6"/>
      <c r="C418" s="6"/>
      <c r="D418" s="15"/>
      <c r="E418" s="84"/>
      <c r="F418" s="52"/>
      <c r="G418" s="15"/>
      <c r="H418" s="8"/>
    </row>
    <row r="419" spans="1:8" ht="18" customHeight="1">
      <c r="A419" s="2"/>
      <c r="B419" s="6"/>
      <c r="C419" s="6"/>
      <c r="D419" s="15"/>
      <c r="E419" s="84"/>
      <c r="F419" s="52"/>
      <c r="G419" s="15"/>
      <c r="H419" s="8"/>
    </row>
    <row r="420" spans="1:8" ht="18" customHeight="1">
      <c r="A420" s="2" t="s">
        <v>215</v>
      </c>
      <c r="B420" s="57" t="s">
        <v>310</v>
      </c>
      <c r="C420" s="6">
        <v>1</v>
      </c>
      <c r="D420" s="15">
        <v>1000</v>
      </c>
      <c r="E420" s="6"/>
      <c r="F420" s="52"/>
      <c r="G420" s="56">
        <f>D420</f>
        <v>1000</v>
      </c>
      <c r="H420" s="73" t="s">
        <v>27</v>
      </c>
    </row>
    <row r="421" spans="1:8" ht="18" customHeight="1">
      <c r="A421" s="6"/>
      <c r="B421" s="6"/>
      <c r="C421" s="6"/>
      <c r="D421" s="15"/>
      <c r="E421" s="84"/>
      <c r="F421" s="52"/>
      <c r="G421" s="15"/>
      <c r="H421" s="8"/>
    </row>
    <row r="422" spans="1:8" ht="18" customHeight="1">
      <c r="A422" s="2" t="s">
        <v>216</v>
      </c>
      <c r="B422" s="57" t="s">
        <v>311</v>
      </c>
      <c r="C422" s="6">
        <v>1</v>
      </c>
      <c r="D422" s="15">
        <v>1000</v>
      </c>
      <c r="E422" s="84"/>
      <c r="F422" s="52"/>
      <c r="G422" s="56">
        <f>D422</f>
        <v>1000</v>
      </c>
      <c r="H422" s="73" t="s">
        <v>27</v>
      </c>
    </row>
    <row r="423" spans="1:8" ht="18" customHeight="1">
      <c r="A423" s="6"/>
      <c r="B423" s="6"/>
      <c r="C423" s="6"/>
      <c r="D423" s="15"/>
      <c r="E423" s="84"/>
      <c r="F423" s="52"/>
      <c r="G423" s="15"/>
      <c r="H423" s="8"/>
    </row>
    <row r="424" spans="1:8" ht="18" customHeight="1">
      <c r="A424" s="2" t="s">
        <v>217</v>
      </c>
      <c r="B424" s="57" t="s">
        <v>312</v>
      </c>
      <c r="C424" s="6">
        <v>1</v>
      </c>
      <c r="D424" s="15">
        <v>1000</v>
      </c>
      <c r="E424" s="6"/>
      <c r="F424" s="52"/>
      <c r="G424" s="56">
        <f>D424</f>
        <v>1000</v>
      </c>
      <c r="H424" s="73" t="s">
        <v>27</v>
      </c>
    </row>
    <row r="425" spans="1:8" ht="18" customHeight="1">
      <c r="A425" s="6"/>
      <c r="B425" s="6"/>
      <c r="C425" s="6"/>
      <c r="D425" s="15"/>
      <c r="E425" s="84"/>
      <c r="F425" s="52"/>
      <c r="G425" s="15"/>
      <c r="H425" s="8"/>
    </row>
    <row r="426" spans="1:8" ht="18" customHeight="1">
      <c r="A426" s="2" t="s">
        <v>230</v>
      </c>
      <c r="B426" s="57" t="s">
        <v>313</v>
      </c>
      <c r="C426" s="6">
        <v>1</v>
      </c>
      <c r="D426" s="15">
        <v>1000</v>
      </c>
      <c r="E426" s="6"/>
      <c r="F426" s="52"/>
      <c r="G426" s="56">
        <f>D426</f>
        <v>1000</v>
      </c>
      <c r="H426" s="73" t="s">
        <v>27</v>
      </c>
    </row>
    <row r="427" spans="1:8" ht="18" customHeight="1">
      <c r="A427" s="6"/>
      <c r="B427" s="6"/>
      <c r="C427" s="6"/>
      <c r="D427" s="15"/>
      <c r="E427" s="84"/>
      <c r="F427" s="52"/>
      <c r="G427" s="15"/>
      <c r="H427" s="8"/>
    </row>
    <row r="428" spans="1:8" ht="18" customHeight="1">
      <c r="A428" s="2" t="s">
        <v>231</v>
      </c>
      <c r="B428" s="57" t="s">
        <v>314</v>
      </c>
      <c r="C428" s="6">
        <v>1</v>
      </c>
      <c r="D428" s="15">
        <v>4000</v>
      </c>
      <c r="E428" s="6"/>
      <c r="F428" s="52"/>
      <c r="G428" s="56">
        <f>D428</f>
        <v>4000</v>
      </c>
      <c r="H428" s="73" t="s">
        <v>27</v>
      </c>
    </row>
    <row r="429" spans="1:8" ht="18" customHeight="1">
      <c r="A429" s="6"/>
      <c r="B429" s="6"/>
      <c r="C429" s="6"/>
      <c r="D429" s="15"/>
      <c r="E429" s="84"/>
      <c r="F429" s="52"/>
      <c r="G429" s="15"/>
      <c r="H429" s="8"/>
    </row>
    <row r="430" spans="1:8" ht="18" customHeight="1">
      <c r="A430" s="6"/>
      <c r="B430" s="6"/>
      <c r="C430" s="6"/>
      <c r="D430" s="15"/>
      <c r="E430" s="84"/>
      <c r="F430" s="52"/>
      <c r="G430" s="15"/>
      <c r="H430" s="8"/>
    </row>
    <row r="431" spans="1:8" ht="18" customHeight="1">
      <c r="A431" s="2" t="s">
        <v>232</v>
      </c>
      <c r="B431" s="57" t="s">
        <v>315</v>
      </c>
      <c r="C431" s="6"/>
      <c r="D431" s="15"/>
      <c r="E431" s="84"/>
      <c r="F431" s="52"/>
      <c r="G431" s="15"/>
      <c r="H431" s="8"/>
    </row>
    <row r="432" spans="1:8" ht="18" customHeight="1">
      <c r="A432" s="6"/>
      <c r="B432" s="6"/>
      <c r="C432" s="6">
        <v>1</v>
      </c>
      <c r="D432" s="15">
        <v>1000</v>
      </c>
      <c r="E432" s="84"/>
      <c r="F432" s="52"/>
      <c r="G432" s="56">
        <f>D432</f>
        <v>1000</v>
      </c>
      <c r="H432" s="73" t="s">
        <v>27</v>
      </c>
    </row>
    <row r="433" spans="1:8" ht="18" customHeight="1">
      <c r="A433" s="6"/>
      <c r="B433" s="6"/>
      <c r="C433" s="6"/>
      <c r="D433" s="15"/>
      <c r="E433" s="84"/>
      <c r="F433" s="52"/>
      <c r="G433" s="15"/>
      <c r="H433" s="8"/>
    </row>
    <row r="434" spans="1:8" ht="18" customHeight="1">
      <c r="A434" s="2" t="s">
        <v>233</v>
      </c>
      <c r="B434" s="57" t="s">
        <v>316</v>
      </c>
      <c r="C434" s="6"/>
      <c r="D434" s="15"/>
      <c r="E434" s="84"/>
      <c r="F434" s="52"/>
      <c r="G434" s="15"/>
      <c r="H434" s="8"/>
    </row>
    <row r="435" spans="1:8" ht="18" customHeight="1">
      <c r="A435" s="6"/>
      <c r="B435" s="6"/>
      <c r="C435" s="6">
        <v>1</v>
      </c>
      <c r="D435" s="15">
        <v>103797</v>
      </c>
      <c r="E435" s="84"/>
      <c r="F435" s="52"/>
      <c r="G435" s="106">
        <f>D435</f>
        <v>103797</v>
      </c>
      <c r="H435" s="73" t="s">
        <v>13</v>
      </c>
    </row>
    <row r="436" spans="1:8" ht="18" customHeight="1">
      <c r="A436" s="6"/>
      <c r="B436" s="6"/>
      <c r="C436" s="6"/>
      <c r="D436" s="15"/>
      <c r="E436" s="84"/>
      <c r="F436" s="52"/>
      <c r="G436" s="15"/>
      <c r="H436" s="8"/>
    </row>
    <row r="437" spans="1:8" ht="18" customHeight="1">
      <c r="A437" s="2" t="s">
        <v>218</v>
      </c>
      <c r="B437" s="57" t="s">
        <v>317</v>
      </c>
      <c r="C437" s="6"/>
      <c r="D437" s="15"/>
      <c r="E437" s="84"/>
      <c r="F437" s="52"/>
      <c r="G437" s="15"/>
      <c r="H437" s="8"/>
    </row>
    <row r="438" spans="1:8" ht="18" customHeight="1">
      <c r="A438" s="6"/>
      <c r="B438" s="6"/>
      <c r="C438" s="6">
        <v>1</v>
      </c>
      <c r="D438" s="15">
        <v>1</v>
      </c>
      <c r="E438" s="84"/>
      <c r="F438" s="52"/>
      <c r="G438" s="56">
        <v>1</v>
      </c>
      <c r="H438" s="73" t="s">
        <v>208</v>
      </c>
    </row>
    <row r="439" spans="1:8" ht="18" customHeight="1">
      <c r="A439" s="6"/>
      <c r="B439" s="6"/>
      <c r="C439" s="6"/>
      <c r="D439" s="15"/>
      <c r="E439" s="84"/>
      <c r="F439" s="52"/>
      <c r="G439" s="15"/>
      <c r="H439" s="8"/>
    </row>
    <row r="440" spans="1:8" ht="18" customHeight="1">
      <c r="A440" s="2" t="s">
        <v>219</v>
      </c>
      <c r="B440" s="57" t="s">
        <v>318</v>
      </c>
      <c r="C440" s="6"/>
      <c r="D440" s="15"/>
      <c r="E440" s="84"/>
      <c r="F440" s="52"/>
      <c r="G440" s="15"/>
      <c r="H440" s="8"/>
    </row>
    <row r="441" spans="1:8" ht="18" customHeight="1">
      <c r="A441" s="2"/>
      <c r="B441" s="6"/>
      <c r="C441" s="6">
        <v>1</v>
      </c>
      <c r="D441" s="15">
        <v>750</v>
      </c>
      <c r="E441" s="84"/>
      <c r="F441" s="52"/>
      <c r="G441" s="56">
        <f>D441</f>
        <v>750</v>
      </c>
      <c r="H441" s="73" t="s">
        <v>13</v>
      </c>
    </row>
    <row r="442" spans="1:8" ht="18" customHeight="1">
      <c r="A442" s="2" t="s">
        <v>220</v>
      </c>
      <c r="B442" s="57" t="s">
        <v>319</v>
      </c>
      <c r="C442" s="6"/>
      <c r="D442" s="15"/>
      <c r="E442" s="84"/>
      <c r="F442" s="52"/>
      <c r="G442" s="15"/>
      <c r="H442" s="8"/>
    </row>
    <row r="443" spans="1:8" ht="18" customHeight="1">
      <c r="A443" s="6"/>
      <c r="B443" s="6"/>
      <c r="C443" s="6">
        <v>1</v>
      </c>
      <c r="D443" s="15">
        <v>500</v>
      </c>
      <c r="E443" s="84"/>
      <c r="F443" s="52"/>
      <c r="G443" s="56">
        <v>500</v>
      </c>
      <c r="H443" s="73" t="s">
        <v>27</v>
      </c>
    </row>
    <row r="444" spans="1:8" ht="18" customHeight="1">
      <c r="A444" s="6"/>
      <c r="B444" s="6"/>
      <c r="C444" s="6"/>
      <c r="D444" s="15"/>
      <c r="E444" s="84"/>
      <c r="F444" s="52"/>
      <c r="G444" s="15"/>
      <c r="H444" s="8"/>
    </row>
    <row r="445" spans="1:8" ht="18" customHeight="1">
      <c r="A445" s="2" t="s">
        <v>221</v>
      </c>
      <c r="B445" s="57" t="s">
        <v>320</v>
      </c>
      <c r="C445" s="6"/>
      <c r="D445" s="15"/>
      <c r="E445" s="84"/>
      <c r="F445" s="52"/>
      <c r="G445" s="15"/>
      <c r="H445" s="8"/>
    </row>
    <row r="446" spans="1:8" ht="18" customHeight="1">
      <c r="A446" s="6"/>
      <c r="B446" s="6"/>
      <c r="C446" s="6">
        <v>1</v>
      </c>
      <c r="D446" s="15">
        <v>67537</v>
      </c>
      <c r="E446" s="84"/>
      <c r="F446" s="52"/>
      <c r="G446" s="56">
        <f>D446</f>
        <v>67537</v>
      </c>
      <c r="H446" s="73" t="s">
        <v>13</v>
      </c>
    </row>
    <row r="447" spans="1:8" ht="18" customHeight="1">
      <c r="A447" s="6"/>
      <c r="B447" s="6"/>
      <c r="C447" s="6"/>
      <c r="D447" s="15"/>
      <c r="E447" s="84"/>
      <c r="F447" s="52"/>
      <c r="G447" s="15"/>
      <c r="H447" s="8"/>
    </row>
    <row r="448" spans="1:8" ht="18" customHeight="1">
      <c r="A448" s="6"/>
      <c r="B448" s="6"/>
      <c r="C448" s="6"/>
      <c r="D448" s="15"/>
      <c r="E448" s="84"/>
      <c r="F448" s="52"/>
      <c r="G448" s="15"/>
      <c r="H448" s="8"/>
    </row>
    <row r="449" spans="1:8" ht="18" customHeight="1">
      <c r="A449" s="6"/>
      <c r="B449" s="6"/>
      <c r="C449" s="6"/>
      <c r="D449" s="15"/>
      <c r="E449" s="84"/>
      <c r="F449" s="52"/>
      <c r="G449" s="15"/>
      <c r="H449" s="8"/>
    </row>
    <row r="450" spans="1:8" ht="18" customHeight="1">
      <c r="A450" s="6"/>
      <c r="B450" s="6"/>
      <c r="C450" s="6"/>
      <c r="D450" s="15"/>
      <c r="E450" s="84"/>
      <c r="F450" s="52"/>
      <c r="G450" s="15"/>
      <c r="H450" s="8"/>
    </row>
    <row r="451" spans="1:8" ht="21" customHeight="1">
      <c r="A451" s="12"/>
      <c r="B451" s="6"/>
      <c r="C451" s="6"/>
      <c r="D451" s="15"/>
      <c r="E451" s="807"/>
      <c r="F451" s="808"/>
      <c r="G451" s="14"/>
      <c r="H451" s="2"/>
    </row>
    <row r="452" spans="1:8" ht="18">
      <c r="A452" s="73"/>
    </row>
    <row r="453" spans="1:8" ht="18">
      <c r="A453" s="73"/>
    </row>
    <row r="454" spans="1:8" ht="18">
      <c r="A454" s="6"/>
    </row>
    <row r="455" spans="1:8" ht="18">
      <c r="A455" s="12"/>
    </row>
    <row r="456" spans="1:8" ht="18">
      <c r="A456" s="12"/>
    </row>
  </sheetData>
  <mergeCells count="72">
    <mergeCell ref="E451:F451"/>
    <mergeCell ref="E403:F403"/>
    <mergeCell ref="E405:F405"/>
    <mergeCell ref="E381:F381"/>
    <mergeCell ref="E384:F384"/>
    <mergeCell ref="E385:F385"/>
    <mergeCell ref="E386:F386"/>
    <mergeCell ref="E372:F372"/>
    <mergeCell ref="E373:F373"/>
    <mergeCell ref="E374:F374"/>
    <mergeCell ref="E379:F379"/>
    <mergeCell ref="E406:F406"/>
    <mergeCell ref="E358:F358"/>
    <mergeCell ref="E357:F357"/>
    <mergeCell ref="E292:F292"/>
    <mergeCell ref="E293:F293"/>
    <mergeCell ref="E294:F294"/>
    <mergeCell ref="E304:F304"/>
    <mergeCell ref="E349:F349"/>
    <mergeCell ref="E282:F282"/>
    <mergeCell ref="E250:F250"/>
    <mergeCell ref="E255:F255"/>
    <mergeCell ref="E256:F256"/>
    <mergeCell ref="E257:F257"/>
    <mergeCell ref="E276:F276"/>
    <mergeCell ref="E280:F280"/>
    <mergeCell ref="E281:F281"/>
    <mergeCell ref="E226:F226"/>
    <mergeCell ref="E227:F227"/>
    <mergeCell ref="E240:F240"/>
    <mergeCell ref="E241:F241"/>
    <mergeCell ref="E242:F242"/>
    <mergeCell ref="E129:F129"/>
    <mergeCell ref="E138:F138"/>
    <mergeCell ref="E139:F139"/>
    <mergeCell ref="B278:C278"/>
    <mergeCell ref="E214:F214"/>
    <mergeCell ref="E222:F222"/>
    <mergeCell ref="E223:F223"/>
    <mergeCell ref="B224:C224"/>
    <mergeCell ref="E246:F246"/>
    <mergeCell ref="E231:F231"/>
    <mergeCell ref="E235:F235"/>
    <mergeCell ref="E275:F275"/>
    <mergeCell ref="E198:F198"/>
    <mergeCell ref="E202:F202"/>
    <mergeCell ref="E209:F209"/>
    <mergeCell ref="E213:F213"/>
    <mergeCell ref="E194:F194"/>
    <mergeCell ref="E115:F115"/>
    <mergeCell ref="E60:F60"/>
    <mergeCell ref="E80:F80"/>
    <mergeCell ref="E103:F103"/>
    <mergeCell ref="E171:F171"/>
    <mergeCell ref="E184:F184"/>
    <mergeCell ref="E185:F185"/>
    <mergeCell ref="E193:F193"/>
    <mergeCell ref="E148:F148"/>
    <mergeCell ref="E159:F159"/>
    <mergeCell ref="E118:F118"/>
    <mergeCell ref="E120:F120"/>
    <mergeCell ref="E140:F140"/>
    <mergeCell ref="E144:F144"/>
    <mergeCell ref="E124:F124"/>
    <mergeCell ref="A1:H1"/>
    <mergeCell ref="A2:H2"/>
    <mergeCell ref="E56:F56"/>
    <mergeCell ref="E111:F111"/>
    <mergeCell ref="E112:F112"/>
    <mergeCell ref="E106:F106"/>
    <mergeCell ref="B30:F30"/>
    <mergeCell ref="B31:F31"/>
  </mergeCells>
  <pageMargins left="0.7" right="0.7" top="0.75" bottom="0.75" header="0.3" footer="0.3"/>
  <pageSetup scale="2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6" ma:contentTypeDescription="Create a new document." ma:contentTypeScope="" ma:versionID="2a0605bb0d8ca4aa8130ad283b935648">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4ab9070ade3d3d56907c8596fe563b61"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documentManagement>
</p:properties>
</file>

<file path=customXml/itemProps1.xml><?xml version="1.0" encoding="utf-8"?>
<ds:datastoreItem xmlns:ds="http://schemas.openxmlformats.org/officeDocument/2006/customXml" ds:itemID="{B2EF13E9-B4B8-476A-A6CD-B2D08798DD3B}">
  <ds:schemaRefs>
    <ds:schemaRef ds:uri="http://schemas.microsoft.com/sharepoint/v3/contenttype/forms"/>
  </ds:schemaRefs>
</ds:datastoreItem>
</file>

<file path=customXml/itemProps2.xml><?xml version="1.0" encoding="utf-8"?>
<ds:datastoreItem xmlns:ds="http://schemas.openxmlformats.org/officeDocument/2006/customXml" ds:itemID="{C07657FD-14DE-4949-8A51-06132EA18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66466e-beb8-4e2d-826c-1bba6240c813"/>
    <ds:schemaRef ds:uri="a6b813c1-7131-41ab-b90a-6d0c564a69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CB80BA-1939-4DCA-94C2-7098AFC39AD6}">
  <ds:schemaRefs>
    <ds:schemaRef ds:uri="http://schemas.microsoft.com/office/2006/metadata/properties"/>
    <ds:schemaRef ds:uri="http://schemas.microsoft.com/office/infopath/2007/PartnerControls"/>
    <ds:schemaRef ds:uri="8666466e-beb8-4e2d-826c-1bba6240c813"/>
    <ds:schemaRef ds:uri="a6b813c1-7131-41ab-b90a-6d0c564a69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Summary</vt:lpstr>
      <vt:lpstr>1. Civil</vt:lpstr>
      <vt:lpstr>2. Electrical</vt:lpstr>
      <vt:lpstr>3. Plumbing</vt:lpstr>
      <vt:lpstr>4. Natural Gas </vt:lpstr>
      <vt:lpstr>All Block</vt:lpstr>
      <vt:lpstr>'1. Civil'!Print_Area</vt:lpstr>
      <vt:lpstr>'2. Electrical'!Print_Area</vt:lpstr>
      <vt:lpstr>'3. Plumbing'!Print_Area</vt:lpstr>
      <vt:lpstr>'4. Natural Gas '!Print_Area</vt:lpstr>
      <vt:lpstr>'All Block'!Print_Area</vt:lpstr>
      <vt:lpstr>Summary!Print_Area</vt:lpstr>
      <vt:lpstr>'1. Civil'!Print_Titles</vt:lpstr>
      <vt:lpstr>'2. Electrical'!Print_Titles</vt:lpstr>
      <vt:lpstr>'3. Plumbing'!Print_Titles</vt:lpstr>
      <vt:lpstr>'4. Natural Gas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Waqar</dc:creator>
  <cp:lastModifiedBy>Bansoula Ndoradoumngue</cp:lastModifiedBy>
  <cp:lastPrinted>2023-01-19T05:27:11Z</cp:lastPrinted>
  <dcterms:created xsi:type="dcterms:W3CDTF">2022-04-16T13:32:18Z</dcterms:created>
  <dcterms:modified xsi:type="dcterms:W3CDTF">2023-03-14T10:33:55Z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MediaServiceImageTags">
    <vt:lpwstr/>
  </property>
</Properties>
</file>