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24226"/>
  <mc:AlternateContent xmlns:mc="http://schemas.openxmlformats.org/markup-compatibility/2006">
    <mc:Choice Requires="x15">
      <x15ac:absPath xmlns:x15ac="http://schemas.microsoft.com/office/spreadsheetml/2010/11/ac" url="C:\Users\ALKANANE\AppData\Local\Microsoft\Windows\INetCache\Content.Outlook\HJA427RA\"/>
    </mc:Choice>
  </mc:AlternateContent>
  <xr:revisionPtr revIDLastSave="0" documentId="13_ncr:1_{1A9B360A-F16C-4459-B22D-0B669CB4698E}" xr6:coauthVersionLast="47" xr6:coauthVersionMax="47" xr10:uidLastSave="{00000000-0000-0000-0000-000000000000}"/>
  <bookViews>
    <workbookView xWindow="-110" yWindow="-110" windowWidth="34620" windowHeight="13900" firstSheet="1" activeTab="1" xr2:uid="{00000000-000D-0000-FFFF-FFFF00000000}"/>
  </bookViews>
  <sheets>
    <sheet name="Current UNHCR Premises" sheetId="3" r:id="rId1"/>
    <sheet name="Check_List" sheetId="13" r:id="rId2"/>
    <sheet name="Sheet4" sheetId="8" state="hidden" r:id="rId3"/>
    <sheet name="Sheet1" sheetId="5" state="hidden" r:id="rId4"/>
    <sheet name="Calculation Villa " sheetId="4" state="hidden" r:id="rId5"/>
  </sheets>
  <definedNames>
    <definedName name="NvsASD">"V2020-11-03"</definedName>
    <definedName name="NvsAutoDrillOk">"VN"</definedName>
    <definedName name="NvsElapsedTime">0.00228009259444661</definedName>
    <definedName name="NvsEndTime">44138.3838541667</definedName>
    <definedName name="NvsInstLang">"VENG"</definedName>
    <definedName name="NvsInstSpec">"%,FDEPTID,V30900"</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definedName>
    <definedName name="NvsPanelBusUnit">"VUNHCR"</definedName>
    <definedName name="NvsPanelEffdt">"V2010-01-01"</definedName>
    <definedName name="NvsPanelSetid">"VUNHCR"</definedName>
    <definedName name="NvsReqBU">"VUNHCR"</definedName>
    <definedName name="NvsReqBUOnly">"VY"</definedName>
    <definedName name="NvsTransLed">"VY"</definedName>
    <definedName name="NvsTreeASD">"V2020-11-03"</definedName>
    <definedName name="NvsValTbl.ACCOUNT">"GL_ACCOUNT_TBL"</definedName>
    <definedName name="NvsValTbl.BUDGET_REF">"BUD_REF_TBL"</definedName>
    <definedName name="NvsValTbl.CURRENCY_CD">"CURRENCY_CD_TBL"</definedName>
    <definedName name="NvsValTbl.PROGRAM_CODE">"PROGRAM_TBL"</definedName>
    <definedName name="NvsValTbl.SCENARIO">"BD_SCENARIO_TBL"</definedName>
    <definedName name="SFD">#REF!</definedName>
    <definedName name="SFV" localSheetId="1">#REF!</definedName>
    <definedName name="SFV">#REF!</definedName>
    <definedName name="YEAR" localSheetId="1">#REF!</definedName>
    <definedName name="YEAR">#REF!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7" i="4" l="1"/>
  <c r="F26" i="4"/>
  <c r="F24" i="4"/>
  <c r="C27" i="4"/>
  <c r="C23" i="4"/>
  <c r="G15" i="4"/>
  <c r="G16" i="4"/>
  <c r="F5" i="4"/>
  <c r="G6" i="4"/>
  <c r="H6" i="4"/>
  <c r="E6" i="4"/>
  <c r="I6" i="4"/>
  <c r="I5" i="4"/>
  <c r="F3" i="4"/>
  <c r="D6" i="4"/>
  <c r="C6" i="4"/>
  <c r="I3" i="4"/>
  <c r="G3" i="4"/>
  <c r="F4" i="3"/>
  <c r="F5" i="3"/>
  <c r="G4" i="3"/>
  <c r="D3" i="3"/>
  <c r="F3" i="3"/>
  <c r="E5" i="3"/>
  <c r="G5" i="3"/>
  <c r="E4" i="3"/>
  <c r="E3" i="3"/>
  <c r="G3" i="3"/>
</calcChain>
</file>

<file path=xl/sharedStrings.xml><?xml version="1.0" encoding="utf-8"?>
<sst xmlns="http://schemas.openxmlformats.org/spreadsheetml/2006/main" count="146" uniqueCount="138">
  <si>
    <t xml:space="preserve">Tenant </t>
  </si>
  <si>
    <t xml:space="preserve">Area of Premises </t>
  </si>
  <si>
    <t>Total Space</t>
  </si>
  <si>
    <t xml:space="preserve">Annual Cost (JOD)  </t>
  </si>
  <si>
    <t>Annual Cost (USD)</t>
  </si>
  <si>
    <r>
      <t>Cost Per m</t>
    </r>
    <r>
      <rPr>
        <b/>
        <vertAlign val="superscript"/>
        <sz val="11"/>
        <rFont val="Tahoma"/>
        <family val="2"/>
      </rPr>
      <t>2</t>
    </r>
    <r>
      <rPr>
        <b/>
        <sz val="11"/>
        <rFont val="Tahoma"/>
        <family val="2"/>
      </rPr>
      <t xml:space="preserve"> ( JOD) </t>
    </r>
  </si>
  <si>
    <r>
      <t>Cost Per m</t>
    </r>
    <r>
      <rPr>
        <b/>
        <vertAlign val="superscript"/>
        <sz val="11"/>
        <rFont val="Tahoma"/>
        <family val="2"/>
      </rPr>
      <t xml:space="preserve">2 </t>
    </r>
    <r>
      <rPr>
        <b/>
        <sz val="11"/>
        <rFont val="Tahoma"/>
        <family val="2"/>
      </rPr>
      <t xml:space="preserve">( USD) </t>
    </r>
  </si>
  <si>
    <t xml:space="preserve">BO Amman </t>
  </si>
  <si>
    <t>Khalda</t>
  </si>
  <si>
    <t xml:space="preserve">DIST </t>
  </si>
  <si>
    <t>Marja el Hamam</t>
  </si>
  <si>
    <t>RB MENA</t>
  </si>
  <si>
    <t>Al Jandaweel</t>
  </si>
  <si>
    <t>Total Size of Land (sqm)</t>
  </si>
  <si>
    <t>Common Space (including Common space)</t>
  </si>
  <si>
    <r>
      <t>Common Space (</t>
    </r>
    <r>
      <rPr>
        <b/>
        <sz val="11"/>
        <color rgb="FFFF0000"/>
        <rFont val="Tahoma"/>
        <family val="2"/>
      </rPr>
      <t>excluding</t>
    </r>
    <r>
      <rPr>
        <b/>
        <sz val="11"/>
        <rFont val="Tahoma"/>
        <family val="2"/>
      </rPr>
      <t xml:space="preserve"> Common space)</t>
    </r>
  </si>
  <si>
    <r>
      <t>Cost per m</t>
    </r>
    <r>
      <rPr>
        <b/>
        <vertAlign val="superscript"/>
        <sz val="11"/>
        <rFont val="Tahoma"/>
        <family val="2"/>
      </rPr>
      <t>2</t>
    </r>
    <r>
      <rPr>
        <b/>
        <sz val="11"/>
        <rFont val="Tahoma"/>
        <family val="2"/>
      </rPr>
      <t xml:space="preserve">  land( JOD) </t>
    </r>
  </si>
  <si>
    <r>
      <t>Cost per m</t>
    </r>
    <r>
      <rPr>
        <b/>
        <vertAlign val="superscript"/>
        <sz val="11"/>
        <rFont val="Tahoma"/>
        <family val="2"/>
      </rPr>
      <t xml:space="preserve">2 </t>
    </r>
    <r>
      <rPr>
        <b/>
        <sz val="11"/>
        <rFont val="Tahoma"/>
        <family val="2"/>
      </rPr>
      <t>(Common Space)</t>
    </r>
  </si>
  <si>
    <t>Villa Al Jandaweel</t>
  </si>
  <si>
    <t>700**</t>
  </si>
  <si>
    <t>104,800*</t>
  </si>
  <si>
    <t>Total</t>
  </si>
  <si>
    <t>*3,200sqm x 15JD = JD 48,000</t>
  </si>
  <si>
    <t>800sqm x 71JD = JD 56,800</t>
  </si>
  <si>
    <t>Total: JOD 104,800</t>
  </si>
  <si>
    <t xml:space="preserve">Notes: </t>
  </si>
  <si>
    <t>* The above calculation</t>
  </si>
  <si>
    <t>** Estimated</t>
  </si>
  <si>
    <t>Land</t>
  </si>
  <si>
    <t>Office</t>
  </si>
  <si>
    <t>Floor</t>
  </si>
  <si>
    <t>Brief information about the current office building MENA RB</t>
  </si>
  <si>
    <t>Location</t>
  </si>
  <si>
    <t>Al-Jandaweel, Amman</t>
  </si>
  <si>
    <t xml:space="preserve">2,250sqm </t>
  </si>
  <si>
    <t xml:space="preserve">Area with common space </t>
  </si>
  <si>
    <t xml:space="preserve">Total size of land </t>
  </si>
  <si>
    <t>Office area w/out common space</t>
  </si>
  <si>
    <t>1,925sqm</t>
  </si>
  <si>
    <t xml:space="preserve">Annual Rent </t>
  </si>
  <si>
    <t xml:space="preserve">JOD 160, 000 (USD 225,830) </t>
  </si>
  <si>
    <t xml:space="preserve">1,232sqm </t>
  </si>
  <si>
    <t xml:space="preserve">Subject </t>
  </si>
  <si>
    <t xml:space="preserve">Content </t>
  </si>
  <si>
    <t>Size</t>
  </si>
  <si>
    <t>Standard</t>
  </si>
  <si>
    <t>Access</t>
  </si>
  <si>
    <t>External: access to roads leading:</t>
  </si>
  <si>
    <t xml:space="preserve">Internal: </t>
  </si>
  <si>
    <t>For PoC: separate area of appropriate size and standard:</t>
  </si>
  <si>
    <t>For people with disabilities</t>
  </si>
  <si>
    <t>Security</t>
  </si>
  <si>
    <t>Safety</t>
  </si>
  <si>
    <t>Technology</t>
  </si>
  <si>
    <t>Facilities</t>
  </si>
  <si>
    <t>Green Energy</t>
  </si>
  <si>
    <t>Lease Agreement</t>
  </si>
  <si>
    <t>ADMINISTRATION</t>
  </si>
  <si>
    <t>1. Office area resulting from the Space Requirement Estimate</t>
  </si>
  <si>
    <t>§  Building occupancy and use certificate.</t>
  </si>
  <si>
    <t>§  Out of town;</t>
  </si>
  <si>
    <t>§  To the airport.</t>
  </si>
  <si>
    <t>§  Double staircase;</t>
  </si>
  <si>
    <t>§  Elevator;</t>
  </si>
  <si>
    <t>§  Space for reception/waiting area.</t>
  </si>
  <si>
    <t>§  Easily accessible from office area;</t>
  </si>
  <si>
    <t>§  Isolated from office.</t>
  </si>
  <si>
    <t>§  Central air-conditioning/heating system;</t>
  </si>
  <si>
    <t>§  Availability of site utilities (power, water, gas, sewerage, any other);</t>
  </si>
  <si>
    <t>§  Availability of centralized services (cleaning, reception, security, etc.);</t>
  </si>
  <si>
    <t>§  Readiness for cafeteria and kitchenette;</t>
  </si>
  <si>
    <t>§  Large conference rooms;</t>
  </si>
  <si>
    <t>§  Shower room.</t>
  </si>
  <si>
    <t>§  Energy-efficient technologies (solar generation and energy storage);</t>
  </si>
  <si>
    <t>§  Rainwater collection and greywater reuse;</t>
  </si>
  <si>
    <t>§  Solid waste handling;</t>
  </si>
  <si>
    <t>§  Mitigation of greenhouse gases;</t>
  </si>
  <si>
    <t>§  Green building certifications (LEED®, BREEAM®, EDGE®, etc.).</t>
  </si>
  <si>
    <t>§  Lease commencement date;</t>
  </si>
  <si>
    <t>§  Relevant clauses (early termination, no restoration, refurbishment works allowed if needed, etc.);</t>
  </si>
  <si>
    <t>§  Completion schedule of refurbishment works.</t>
  </si>
  <si>
    <r>
      <t xml:space="preserve">§  </t>
    </r>
    <r>
      <rPr>
        <sz val="11"/>
        <rFont val="Cambria"/>
        <family val="1"/>
        <scheme val="major"/>
      </rPr>
      <t>Stand-off distance from road;</t>
    </r>
  </si>
  <si>
    <r>
      <t xml:space="preserve">§  </t>
    </r>
    <r>
      <rPr>
        <sz val="11"/>
        <rFont val="Cambria"/>
        <family val="1"/>
        <scheme val="major"/>
      </rPr>
      <t>Cabling for commercial use;</t>
    </r>
  </si>
  <si>
    <r>
      <t xml:space="preserve">§  </t>
    </r>
    <r>
      <rPr>
        <sz val="11"/>
        <rFont val="Cambria"/>
        <family val="1"/>
        <scheme val="major"/>
      </rPr>
      <t>Provision for internet connectivity;</t>
    </r>
  </si>
  <si>
    <r>
      <t xml:space="preserve">§  </t>
    </r>
    <r>
      <rPr>
        <sz val="11"/>
        <rFont val="Cambria"/>
        <family val="1"/>
        <scheme val="major"/>
      </rPr>
      <t>DIST capacity.</t>
    </r>
  </si>
  <si>
    <t>2. Transportation options (public and private);</t>
  </si>
  <si>
    <t>3. Availability of pharmacy, supermarket, dining, coffee shop, etc.;</t>
  </si>
  <si>
    <t>1. Warehouse;</t>
  </si>
  <si>
    <t>4.  Proximity to major embassies, other UN Agencies, government institutions;</t>
  </si>
  <si>
    <t xml:space="preserve">Current number of staff (including AWF) </t>
  </si>
  <si>
    <t>Layout configuration (traditional hard-wall vs open space vs a combination of both);</t>
  </si>
  <si>
    <t>Parking availability for visitors;</t>
  </si>
  <si>
    <t>Premises insured by owner;</t>
  </si>
  <si>
    <t>Seismic certificate;</t>
  </si>
  <si>
    <t>3. Parking availability for staff;</t>
  </si>
  <si>
    <t>Good quality but keeping in mind the image of UNHCR as a humanitarian organization;</t>
  </si>
  <si>
    <t>1. Perimeter wall</t>
  </si>
  <si>
    <t>2. Space for external guard room</t>
  </si>
  <si>
    <t>3. Distance to next police station</t>
  </si>
  <si>
    <t>1. Smoke detection</t>
  </si>
  <si>
    <t>2. Firefighting facilities</t>
  </si>
  <si>
    <t>3. Distance to next civil defense unit</t>
  </si>
  <si>
    <t>3. Operational safety standards</t>
  </si>
  <si>
    <t xml:space="preserve">SAFETY &amp; SECURITY </t>
  </si>
  <si>
    <t xml:space="preserve">IT </t>
  </si>
  <si>
    <t xml:space="preserve">MANDATORY DOCUMENTATIONS </t>
  </si>
  <si>
    <r>
      <t xml:space="preserve">ADDITIONAL DOCUMENTATION </t>
    </r>
    <r>
      <rPr>
        <b/>
        <sz val="12"/>
        <color rgb="FFC00000"/>
        <rFont val="Calibri"/>
        <family val="2"/>
        <scheme val="minor"/>
      </rPr>
      <t>(NOT ESSENTIAL</t>
    </r>
    <r>
      <rPr>
        <b/>
        <sz val="12"/>
        <color theme="1"/>
        <rFont val="Calibri"/>
        <family val="2"/>
        <scheme val="minor"/>
      </rPr>
      <t>)</t>
    </r>
  </si>
  <si>
    <t>BUILDING REQUIREMENTS (MANDATORY ELEMENTS)
مواصفات المبنى (المتطلبات الأساسية)</t>
  </si>
  <si>
    <t>YES/NO
نعم/لا</t>
  </si>
  <si>
    <t>Commercial building or building ready to be converted into offices
مبنى تجاري أو مبنى جاهز للتحويل إلى مكاتب</t>
  </si>
  <si>
    <t>Building should be available entirely for lease to UNHCR. Not to be shared with other entities unless desired by UNHCR at its own discretion
يجب أن يكون المبنى متاحًا بالكامل للتأجير للمفوضية. و غير قابل للمشاركة مع شركات أخرى ما لم ترغب المفوضية في ذلك حسب رغبتها</t>
  </si>
  <si>
    <t>Office should be located in areas mentioned on the map (with variation from 0 to 3 km)
يجب أن يقع المكتب في المناطق المذكورة على الخريطة (أو في محيط 0 إلى 3 كم)</t>
  </si>
  <si>
    <t>The owner of the building should confirm his/her full ownership of the land (evidence to be brought)
يجب أن يؤكد مالك المبنى ملكيته الكاملة للأرض (يجب إحضار الدليل)</t>
  </si>
  <si>
    <t>السلامة و الأمن</t>
  </si>
  <si>
    <t>Stand-off distance from the façade of the office building to the road(s) and the property's boundaries (above 7 meters).
المسافة بين واجهة المبنى و الطريق /الطرق العامة و حدود المبنى أكثر من 7 أمتار</t>
  </si>
  <si>
    <t>تكنولوجيا المعلومات</t>
  </si>
  <si>
    <t>Provision for the space for installation of generators
توفر مساحة كافية لتركيب مولدات كهربائية</t>
  </si>
  <si>
    <t>Possibility of space allocated on the roof for installation of VSAT system, Microwave link (for internet) and radio network system
إمكانية تخصيص مساحة على السطح لتركيب نظام  فاست ووصلة ميكروويف (للإنترنت) ونظام شبكة راديو</t>
  </si>
  <si>
    <t>المستندات الإلزامية</t>
  </si>
  <si>
    <t>Legal certificate confirming the willingness of all owners to rent building in case of several owners
شهادة قانونية تؤكد موافقة جميع الملاك على تأجير مبنى في حالة تعدد الملاك</t>
  </si>
  <si>
    <t>Recently issued ownership document 
وثيقة ملكية صادرة حديثاً</t>
  </si>
  <si>
    <t>Cadastral plan
مخططات مساحية</t>
  </si>
  <si>
    <t>Location map
خريطة الموقع</t>
  </si>
  <si>
    <t>Pictures of all facades 
صور لجميع واجهات المبنى</t>
  </si>
  <si>
    <t>وثائق إضافية (غير أساسية)</t>
  </si>
  <si>
    <t>Fire prevention compliance certificate 
شهادة الامتثال للوقاية من الحرائق</t>
  </si>
  <si>
    <t>Façade drawings 
رسومات الواجهة</t>
  </si>
  <si>
    <t>Detailed technical specification of the building 
المواصفات الفنية التفصيلية للمبنى</t>
  </si>
  <si>
    <t>Clearance from the municipality (if the building to be convered into office)
مخالصة من البلدية (للمبنى المراد تحويله إلى مكتب)</t>
  </si>
  <si>
    <t>Acceptance of the Diplomatic Clause by the Owner
قبول المالك للشرط الدبلوماسي</t>
  </si>
  <si>
    <t>Has Fully Operational safety standards (fire system)
توفر معايير سلامة تشغيلية الكاملة (نظام حريق)</t>
  </si>
  <si>
    <t>Detailed plans for the whole building 
مخطط تفصيلي لكامل المبنى</t>
  </si>
  <si>
    <t xml:space="preserve">Building should have parking areas 
يجب أن يحتوي المبنى على مواقف سيارات  </t>
  </si>
  <si>
    <t xml:space="preserve">The capacity of the electricity     قدرة الاحمال الكهربائية المحدده من قبل وزارة الكهرباء </t>
  </si>
  <si>
    <t xml:space="preserve">Emergency exits
يحب ان يحتوي المبني على مخارج طوارء </t>
  </si>
  <si>
    <r>
      <t xml:space="preserve">Building should be available no later than Dec. 2023
يجب أن يكون المبنى متاحًا في موعد </t>
    </r>
    <r>
      <rPr>
        <sz val="11"/>
        <rFont val="Calibri"/>
        <family val="2"/>
        <scheme val="minor"/>
      </rPr>
      <t xml:space="preserve">لا يتجاوز ديسمبر </t>
    </r>
    <r>
      <rPr>
        <sz val="11"/>
        <color theme="1"/>
        <rFont val="Calibri"/>
        <family val="2"/>
        <scheme val="minor"/>
      </rPr>
      <t xml:space="preserve">2023  </t>
    </r>
  </si>
  <si>
    <r>
      <t>Total Area of the building should be around 1000 m</t>
    </r>
    <r>
      <rPr>
        <sz val="11"/>
        <color theme="1"/>
        <rFont val="Arial"/>
        <family val="2"/>
      </rPr>
      <t>²</t>
    </r>
    <r>
      <rPr>
        <sz val="11"/>
        <color theme="1"/>
        <rFont val="Calibri"/>
        <family val="2"/>
      </rPr>
      <t xml:space="preserve"> (without the parking space) </t>
    </r>
    <r>
      <rPr>
        <sz val="11"/>
        <color theme="1"/>
        <rFont val="Calibri"/>
        <family val="2"/>
        <scheme val="minor"/>
      </rPr>
      <t xml:space="preserve"> 
يجب أن تكون المساحة الإجمالية للمبنى حوالي 8000 متر مربع (بدون موقف سيارات)  </t>
    </r>
  </si>
  <si>
    <t xml:space="preserve">العنوان الكامل للمبني ومعلومات  الاتصال الخاصة بالمالك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</si>
</sst>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theme="1"/>
      <name val="Calibri"/>
      <family val="2"/>
      <scheme val="minor"/>
    </font>
    <font>
      <sz val="10"/>
      <name val="Arial"/>
      <family val="2"/>
    </font>
    <font>
      <sz val="10"/>
      <name val="Arial"/>
      <family val="2"/>
    </font>
    <font>
      <b/>
      <sz val="11"/>
      <name val="Tahoma"/>
      <family val="2"/>
    </font>
    <font>
      <sz val="11"/>
      <name val="Tahoma"/>
      <family val="2"/>
    </font>
    <font>
      <b/>
      <vertAlign val="superscript"/>
      <sz val="11"/>
      <name val="Tahoma"/>
      <family val="2"/>
    </font>
    <font>
      <b/>
      <sz val="11"/>
      <color rgb="FFFF0000"/>
      <name val="Tahoma"/>
      <family val="2"/>
    </font>
    <font>
      <b/>
      <sz val="10"/>
      <name val="Arial"/>
      <family val="2"/>
    </font>
    <font>
      <b/>
      <sz val="10"/>
      <name val="Cambria"/>
      <family val="1"/>
      <scheme val="major"/>
    </font>
    <font>
      <sz val="10"/>
      <name val="Cambria"/>
      <family val="1"/>
      <scheme val="major"/>
    </font>
    <font>
      <sz val="11"/>
      <name val="Cambria"/>
      <family val="1"/>
      <scheme val="major"/>
    </font>
    <font>
      <b/>
      <sz val="11"/>
      <name val="Cambria"/>
      <family val="1"/>
      <scheme val="major"/>
    </font>
    <font>
      <sz val="11"/>
      <color rgb="FF000000"/>
      <name val="Cambria"/>
      <family val="1"/>
      <scheme val="major"/>
    </font>
    <font>
      <b/>
      <sz val="11"/>
      <color rgb="FF000000"/>
      <name val="Cambria"/>
      <family val="1"/>
      <scheme val="major"/>
    </font>
    <font>
      <b/>
      <sz val="12"/>
      <color theme="1"/>
      <name val="Calibri"/>
      <family val="2"/>
      <scheme val="minor"/>
    </font>
    <font>
      <b/>
      <sz val="14"/>
      <color theme="1"/>
      <name val="Calibri"/>
      <family val="2"/>
      <scheme val="minor"/>
    </font>
    <font>
      <sz val="11"/>
      <color theme="1"/>
      <name val="Calibri"/>
      <family val="2"/>
      <scheme val="minor"/>
    </font>
    <font>
      <sz val="11"/>
      <name val="Calibri"/>
      <family val="2"/>
      <scheme val="minor"/>
    </font>
    <font>
      <b/>
      <sz val="11"/>
      <color theme="1"/>
      <name val="Calibri"/>
      <family val="2"/>
      <scheme val="minor"/>
    </font>
    <font>
      <b/>
      <sz val="12"/>
      <color rgb="FFC00000"/>
      <name val="Calibri"/>
      <family val="2"/>
      <scheme val="minor"/>
    </font>
    <font>
      <sz val="11"/>
      <color theme="1"/>
      <name val="Calibri"/>
      <family val="2"/>
    </font>
    <font>
      <b/>
      <sz val="16"/>
      <color theme="1"/>
      <name val="Calibri"/>
      <family val="2"/>
      <scheme val="minor"/>
    </font>
  </fonts>
  <fills count="12">
    <fill>
      <patternFill patternType="none"/>
    </fill>
    <fill>
      <patternFill patternType="gray125"/>
    </fill>
    <fill>
      <patternFill patternType="solid">
        <fgColor theme="3" tint="0.79998168889431442"/>
        <bgColor indexed="64"/>
      </patternFill>
    </fill>
    <fill>
      <patternFill patternType="solid">
        <fgColor rgb="FFFFC0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rgb="FFFFFF00"/>
        <bgColor indexed="64"/>
      </patternFill>
    </fill>
    <fill>
      <patternFill patternType="solid">
        <fgColor rgb="FF00B050"/>
        <bgColor indexed="64"/>
      </patternFill>
    </fill>
    <fill>
      <patternFill patternType="solid">
        <fgColor rgb="FF6699FF"/>
        <bgColor indexed="64"/>
      </patternFill>
    </fill>
  </fills>
  <borders count="73">
    <border>
      <left/>
      <right/>
      <top/>
      <bottom/>
      <diagonal/>
    </border>
    <border>
      <left style="dashed">
        <color auto="1"/>
      </left>
      <right style="dashed">
        <color auto="1"/>
      </right>
      <top style="dashed">
        <color auto="1"/>
      </top>
      <bottom style="dashed">
        <color auto="1"/>
      </bottom>
      <diagonal/>
    </border>
    <border>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style="dashed">
        <color auto="1"/>
      </right>
      <top/>
      <bottom/>
      <diagonal/>
    </border>
    <border>
      <left style="dashed">
        <color auto="1"/>
      </left>
      <right/>
      <top style="dashed">
        <color auto="1"/>
      </top>
      <bottom style="dashed">
        <color auto="1"/>
      </bottom>
      <diagonal/>
    </border>
    <border>
      <left/>
      <right/>
      <top style="dashed">
        <color auto="1"/>
      </top>
      <bottom style="dashed">
        <color auto="1"/>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n">
        <color theme="4" tint="0.39994506668294322"/>
      </left>
      <right style="thin">
        <color theme="4" tint="0.39994506668294322"/>
      </right>
      <top style="thin">
        <color theme="4" tint="0.39994506668294322"/>
      </top>
      <bottom/>
      <diagonal/>
    </border>
    <border>
      <left style="thin">
        <color theme="4" tint="0.39994506668294322"/>
      </left>
      <right style="thin">
        <color theme="4" tint="0.39994506668294322"/>
      </right>
      <top/>
      <bottom style="thin">
        <color theme="4" tint="0.39994506668294322"/>
      </bottom>
      <diagonal/>
    </border>
    <border>
      <left style="medium">
        <color theme="4" tint="0.39991454817346722"/>
      </left>
      <right style="thin">
        <color theme="4" tint="0.39991454817346722"/>
      </right>
      <top style="medium">
        <color theme="4" tint="0.39991454817346722"/>
      </top>
      <bottom/>
      <diagonal/>
    </border>
    <border>
      <left style="thin">
        <color theme="4" tint="0.39991454817346722"/>
      </left>
      <right style="thin">
        <color theme="4" tint="0.39991454817346722"/>
      </right>
      <top style="medium">
        <color theme="4" tint="0.39991454817346722"/>
      </top>
      <bottom/>
      <diagonal/>
    </border>
    <border>
      <left style="thin">
        <color theme="4" tint="0.39991454817346722"/>
      </left>
      <right style="medium">
        <color theme="4" tint="0.39991454817346722"/>
      </right>
      <top style="medium">
        <color theme="4" tint="0.39991454817346722"/>
      </top>
      <bottom/>
      <diagonal/>
    </border>
    <border>
      <left style="thick">
        <color theme="4" tint="0.39991454817346722"/>
      </left>
      <right style="thin">
        <color theme="4" tint="0.39994506668294322"/>
      </right>
      <top style="thick">
        <color theme="4" tint="0.39991454817346722"/>
      </top>
      <bottom style="thin">
        <color theme="4" tint="0.39994506668294322"/>
      </bottom>
      <diagonal/>
    </border>
    <border>
      <left style="thin">
        <color theme="4" tint="0.39994506668294322"/>
      </left>
      <right style="thin">
        <color theme="4" tint="0.39994506668294322"/>
      </right>
      <top style="thick">
        <color theme="4" tint="0.39991454817346722"/>
      </top>
      <bottom style="thin">
        <color theme="4" tint="0.39994506668294322"/>
      </bottom>
      <diagonal/>
    </border>
    <border>
      <left style="thin">
        <color theme="4" tint="0.39994506668294322"/>
      </left>
      <right style="thick">
        <color theme="4" tint="0.39991454817346722"/>
      </right>
      <top style="thick">
        <color theme="4" tint="0.39991454817346722"/>
      </top>
      <bottom style="thin">
        <color theme="4" tint="0.39994506668294322"/>
      </bottom>
      <diagonal/>
    </border>
    <border>
      <left style="thick">
        <color theme="4" tint="0.39991454817346722"/>
      </left>
      <right style="thin">
        <color theme="4" tint="0.39994506668294322"/>
      </right>
      <top style="thin">
        <color theme="4" tint="0.39994506668294322"/>
      </top>
      <bottom style="thin">
        <color theme="4" tint="0.39994506668294322"/>
      </bottom>
      <diagonal/>
    </border>
    <border>
      <left style="thin">
        <color theme="4" tint="0.39994506668294322"/>
      </left>
      <right style="thick">
        <color theme="4" tint="0.39991454817346722"/>
      </right>
      <top style="thin">
        <color theme="4" tint="0.39994506668294322"/>
      </top>
      <bottom style="thin">
        <color theme="4" tint="0.39994506668294322"/>
      </bottom>
      <diagonal/>
    </border>
    <border>
      <left style="thick">
        <color theme="4" tint="0.39991454817346722"/>
      </left>
      <right style="thin">
        <color theme="4" tint="0.39994506668294322"/>
      </right>
      <top style="thin">
        <color theme="4" tint="0.39994506668294322"/>
      </top>
      <bottom style="thick">
        <color theme="4" tint="0.39991454817346722"/>
      </bottom>
      <diagonal/>
    </border>
    <border>
      <left style="thin">
        <color theme="4" tint="0.39994506668294322"/>
      </left>
      <right style="thin">
        <color theme="4" tint="0.39994506668294322"/>
      </right>
      <top style="thin">
        <color theme="4" tint="0.39994506668294322"/>
      </top>
      <bottom style="thick">
        <color theme="4" tint="0.39991454817346722"/>
      </bottom>
      <diagonal/>
    </border>
    <border>
      <left style="thin">
        <color theme="4" tint="0.39994506668294322"/>
      </left>
      <right style="thick">
        <color theme="4" tint="0.39991454817346722"/>
      </right>
      <top style="thin">
        <color theme="4" tint="0.39994506668294322"/>
      </top>
      <bottom style="thick">
        <color theme="4" tint="0.39991454817346722"/>
      </bottom>
      <diagonal/>
    </border>
    <border>
      <left/>
      <right style="thin">
        <color indexed="64"/>
      </right>
      <top style="dashed">
        <color indexed="64"/>
      </top>
      <bottom style="dashed">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ashed">
        <color auto="1"/>
      </bottom>
      <diagonal/>
    </border>
    <border>
      <left/>
      <right style="thin">
        <color indexed="64"/>
      </right>
      <top/>
      <bottom style="dashed">
        <color indexed="64"/>
      </bottom>
      <diagonal/>
    </border>
    <border>
      <left style="medium">
        <color indexed="64"/>
      </left>
      <right/>
      <top style="medium">
        <color indexed="64"/>
      </top>
      <bottom style="dashed">
        <color indexed="64"/>
      </bottom>
      <diagonal/>
    </border>
    <border>
      <left/>
      <right/>
      <top style="medium">
        <color indexed="64"/>
      </top>
      <bottom style="dashed">
        <color auto="1"/>
      </bottom>
      <diagonal/>
    </border>
    <border>
      <left/>
      <right style="thin">
        <color indexed="64"/>
      </right>
      <top style="medium">
        <color indexed="64"/>
      </top>
      <bottom style="dashed">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ashed">
        <color indexed="64"/>
      </top>
      <bottom style="medium">
        <color indexed="64"/>
      </bottom>
      <diagonal/>
    </border>
    <border>
      <left/>
      <right/>
      <top style="dashed">
        <color auto="1"/>
      </top>
      <bottom style="medium">
        <color indexed="64"/>
      </bottom>
      <diagonal/>
    </border>
    <border>
      <left/>
      <right style="thin">
        <color indexed="64"/>
      </right>
      <top style="dashed">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dashed">
        <color indexed="64"/>
      </top>
      <bottom style="medium">
        <color indexed="64"/>
      </bottom>
      <diagonal/>
    </border>
    <border>
      <left style="medium">
        <color indexed="64"/>
      </left>
      <right/>
      <top/>
      <bottom style="dashed">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dashed">
        <color auto="1"/>
      </top>
      <bottom style="dashed">
        <color auto="1"/>
      </bottom>
      <diagonal/>
    </border>
    <border>
      <left style="thin">
        <color indexed="64"/>
      </left>
      <right/>
      <top style="dashed">
        <color auto="1"/>
      </top>
      <bottom style="thin">
        <color indexed="64"/>
      </bottom>
      <diagonal/>
    </border>
    <border>
      <left/>
      <right/>
      <top style="dashed">
        <color auto="1"/>
      </top>
      <bottom style="thin">
        <color indexed="64"/>
      </bottom>
      <diagonal/>
    </border>
    <border>
      <left/>
      <right style="thin">
        <color indexed="64"/>
      </right>
      <top style="dashed">
        <color auto="1"/>
      </top>
      <bottom style="thin">
        <color indexed="64"/>
      </bottom>
      <diagonal/>
    </border>
    <border>
      <left style="thin">
        <color indexed="64"/>
      </left>
      <right/>
      <top style="thin">
        <color indexed="64"/>
      </top>
      <bottom style="thin">
        <color indexed="64"/>
      </bottom>
      <diagonal/>
    </border>
    <border>
      <left style="thin">
        <color indexed="64"/>
      </left>
      <right/>
      <top style="dashed">
        <color auto="1"/>
      </top>
      <bottom/>
      <diagonal/>
    </border>
    <border>
      <left/>
      <right/>
      <top style="dashed">
        <color auto="1"/>
      </top>
      <bottom/>
      <diagonal/>
    </border>
    <border>
      <left/>
      <right style="thin">
        <color indexed="64"/>
      </right>
      <top style="dashed">
        <color indexed="64"/>
      </top>
      <bottom/>
      <diagonal/>
    </border>
    <border>
      <left style="medium">
        <color indexed="64"/>
      </left>
      <right style="thin">
        <color indexed="64"/>
      </right>
      <top style="dashed">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43" fontId="8" fillId="0" borderId="0" applyFont="0" applyFill="0" applyBorder="0" applyAlignment="0" applyProtection="0"/>
    <xf numFmtId="0" fontId="7" fillId="0" borderId="0"/>
    <xf numFmtId="0" fontId="22" fillId="0" borderId="0"/>
    <xf numFmtId="9" fontId="22" fillId="0" borderId="0" applyFont="0" applyFill="0" applyBorder="0" applyAlignment="0" applyProtection="0"/>
  </cellStyleXfs>
  <cellXfs count="174">
    <xf numFmtId="0" fontId="0" fillId="0" borderId="0" xfId="0"/>
    <xf numFmtId="0" fontId="10" fillId="0" borderId="0" xfId="0" applyFont="1"/>
    <xf numFmtId="164" fontId="10" fillId="0" borderId="0" xfId="1" applyNumberFormat="1" applyFont="1"/>
    <xf numFmtId="0" fontId="9" fillId="2" borderId="0" xfId="0" applyFont="1" applyFill="1" applyAlignment="1">
      <alignment horizontal="center"/>
    </xf>
    <xf numFmtId="0" fontId="10" fillId="0" borderId="1" xfId="0" applyFont="1" applyBorder="1" applyAlignment="1">
      <alignment horizontal="left" vertical="center"/>
    </xf>
    <xf numFmtId="0" fontId="10" fillId="0" borderId="1" xfId="0" applyFont="1" applyBorder="1" applyAlignment="1">
      <alignment horizontal="center" vertical="center"/>
    </xf>
    <xf numFmtId="164" fontId="10" fillId="0" borderId="1" xfId="1" applyNumberFormat="1" applyFont="1" applyBorder="1" applyAlignment="1">
      <alignment horizontal="center" vertical="center"/>
    </xf>
    <xf numFmtId="0" fontId="10" fillId="0" borderId="0" xfId="0" applyFont="1" applyAlignment="1">
      <alignment vertical="center"/>
    </xf>
    <xf numFmtId="0" fontId="9" fillId="3" borderId="0" xfId="0" applyFont="1" applyFill="1" applyAlignment="1">
      <alignment horizontal="center"/>
    </xf>
    <xf numFmtId="0"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0" borderId="0" xfId="0" applyFont="1"/>
    <xf numFmtId="0" fontId="7" fillId="0" borderId="0" xfId="0" applyFont="1" applyFill="1" applyBorder="1"/>
    <xf numFmtId="0" fontId="7" fillId="0" borderId="0" xfId="0" applyFont="1" applyFill="1" applyBorder="1" applyAlignment="1">
      <alignment horizontal="right"/>
    </xf>
    <xf numFmtId="3" fontId="10" fillId="0" borderId="1" xfId="0" applyNumberFormat="1" applyFont="1" applyBorder="1" applyAlignment="1">
      <alignment horizontal="right" vertical="center"/>
    </xf>
    <xf numFmtId="164" fontId="10" fillId="0" borderId="1" xfId="1" applyNumberFormat="1" applyFont="1" applyBorder="1" applyAlignment="1">
      <alignment horizontal="right" vertical="center"/>
    </xf>
    <xf numFmtId="0" fontId="13" fillId="2" borderId="2" xfId="0" applyFont="1" applyFill="1" applyBorder="1" applyAlignment="1">
      <alignment horizontal="center"/>
    </xf>
    <xf numFmtId="3" fontId="9" fillId="2" borderId="1" xfId="0" applyNumberFormat="1" applyFont="1" applyFill="1" applyBorder="1" applyAlignment="1">
      <alignment horizontal="right" vertical="center"/>
    </xf>
    <xf numFmtId="0" fontId="7" fillId="0" borderId="2" xfId="0" applyFont="1" applyBorder="1" applyAlignment="1">
      <alignment horizontal="center" vertical="center"/>
    </xf>
    <xf numFmtId="164" fontId="9" fillId="2" borderId="1" xfId="0" applyNumberFormat="1" applyFont="1" applyFill="1" applyBorder="1" applyAlignment="1">
      <alignment horizontal="right" vertical="center"/>
    </xf>
    <xf numFmtId="0" fontId="13" fillId="0" borderId="0" xfId="0" applyFont="1"/>
    <xf numFmtId="0" fontId="9" fillId="2" borderId="1" xfId="0" applyNumberFormat="1" applyFont="1" applyFill="1" applyBorder="1" applyAlignment="1">
      <alignment horizontal="left" vertical="center" wrapText="1"/>
    </xf>
    <xf numFmtId="0" fontId="9" fillId="4" borderId="1" xfId="0" applyFont="1" applyFill="1" applyBorder="1" applyAlignment="1">
      <alignment horizontal="center" vertical="center" wrapText="1"/>
    </xf>
    <xf numFmtId="3" fontId="9" fillId="4" borderId="1" xfId="0" applyNumberFormat="1" applyFont="1" applyFill="1" applyBorder="1" applyAlignment="1">
      <alignment horizontal="right" vertical="center"/>
    </xf>
    <xf numFmtId="3" fontId="0" fillId="0" borderId="0" xfId="0" applyNumberFormat="1"/>
    <xf numFmtId="164" fontId="0" fillId="0" borderId="0" xfId="1" applyNumberFormat="1" applyFont="1"/>
    <xf numFmtId="164" fontId="0" fillId="0" borderId="0" xfId="0" applyNumberFormat="1"/>
    <xf numFmtId="43" fontId="0" fillId="0" borderId="0" xfId="0" applyNumberFormat="1"/>
    <xf numFmtId="0" fontId="14" fillId="0" borderId="1" xfId="0" applyFont="1" applyBorder="1"/>
    <xf numFmtId="0" fontId="15" fillId="0" borderId="1" xfId="0" applyFont="1" applyBorder="1"/>
    <xf numFmtId="0" fontId="14" fillId="0" borderId="6" xfId="0" applyFont="1" applyBorder="1" applyAlignment="1">
      <alignment horizontal="left"/>
    </xf>
    <xf numFmtId="0" fontId="14" fillId="0" borderId="2" xfId="0" applyFont="1" applyBorder="1" applyAlignment="1">
      <alignment horizontal="left"/>
    </xf>
    <xf numFmtId="0" fontId="7" fillId="0" borderId="0" xfId="0" applyFont="1" applyAlignment="1">
      <alignment horizontal="center"/>
    </xf>
    <xf numFmtId="0" fontId="16" fillId="0" borderId="0" xfId="0" applyFont="1" applyFill="1"/>
    <xf numFmtId="0" fontId="0" fillId="0" borderId="8" xfId="0" applyBorder="1"/>
    <xf numFmtId="0" fontId="18" fillId="0" borderId="8" xfId="0" quotePrefix="1"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8" xfId="0" applyFont="1" applyFill="1" applyBorder="1" applyAlignment="1">
      <alignment horizontal="justify" vertical="center" wrapText="1"/>
    </xf>
    <xf numFmtId="0" fontId="18" fillId="0" borderId="8" xfId="0" applyFont="1" applyFill="1" applyBorder="1" applyAlignment="1">
      <alignment horizontal="left" vertical="center" wrapText="1" indent="2"/>
    </xf>
    <xf numFmtId="0" fontId="0" fillId="0" borderId="9" xfId="0" applyBorder="1"/>
    <xf numFmtId="0" fontId="0" fillId="0" borderId="10" xfId="0" applyBorder="1"/>
    <xf numFmtId="0" fontId="17" fillId="0" borderId="11" xfId="0" applyFont="1" applyFill="1" applyBorder="1" applyAlignment="1">
      <alignment horizontal="justify" vertical="center" wrapText="1"/>
    </xf>
    <xf numFmtId="0" fontId="18" fillId="0" borderId="12" xfId="0" quotePrefix="1" applyFont="1" applyFill="1" applyBorder="1" applyAlignment="1">
      <alignment horizontal="left" vertical="center" wrapText="1"/>
    </xf>
    <xf numFmtId="0" fontId="0" fillId="7" borderId="13" xfId="0" applyFill="1" applyBorder="1"/>
    <xf numFmtId="0" fontId="18" fillId="0" borderId="10" xfId="0" applyFont="1" applyFill="1" applyBorder="1" applyAlignment="1">
      <alignment horizontal="justify" vertical="center" wrapText="1"/>
    </xf>
    <xf numFmtId="0" fontId="18" fillId="0" borderId="15" xfId="0" applyFont="1" applyFill="1" applyBorder="1" applyAlignment="1">
      <alignment horizontal="left" vertical="center" wrapText="1"/>
    </xf>
    <xf numFmtId="0" fontId="0" fillId="0" borderId="16" xfId="0" applyBorder="1"/>
    <xf numFmtId="0" fontId="0" fillId="0" borderId="18" xfId="0" applyBorder="1"/>
    <xf numFmtId="0" fontId="18" fillId="0" borderId="20" xfId="0" applyFont="1" applyFill="1" applyBorder="1" applyAlignment="1">
      <alignment horizontal="left" vertical="center" wrapText="1"/>
    </xf>
    <xf numFmtId="0" fontId="0" fillId="0" borderId="21" xfId="0" applyBorder="1"/>
    <xf numFmtId="0" fontId="16" fillId="0" borderId="8" xfId="0" applyFont="1" applyFill="1" applyBorder="1" applyAlignment="1">
      <alignment horizontal="left" vertical="center" wrapText="1"/>
    </xf>
    <xf numFmtId="0" fontId="15" fillId="0" borderId="0" xfId="0" applyFont="1" applyBorder="1"/>
    <xf numFmtId="0" fontId="17" fillId="7" borderId="0" xfId="0" applyFont="1" applyFill="1" applyBorder="1" applyAlignment="1">
      <alignment vertical="center"/>
    </xf>
    <xf numFmtId="0" fontId="15" fillId="0" borderId="1" xfId="0" applyFont="1" applyBorder="1" applyAlignment="1">
      <alignment horizontal="left"/>
    </xf>
    <xf numFmtId="0" fontId="7" fillId="0" borderId="0" xfId="2"/>
    <xf numFmtId="0" fontId="22" fillId="7" borderId="0" xfId="2" applyFont="1" applyFill="1" applyBorder="1" applyAlignment="1">
      <alignment horizontal="left"/>
    </xf>
    <xf numFmtId="0" fontId="24" fillId="7" borderId="0" xfId="2" applyFont="1" applyFill="1" applyBorder="1"/>
    <xf numFmtId="0" fontId="22" fillId="0" borderId="33" xfId="2" applyFont="1" applyBorder="1" applyAlignment="1">
      <alignment horizontal="center"/>
    </xf>
    <xf numFmtId="0" fontId="7" fillId="0" borderId="34" xfId="2" applyBorder="1"/>
    <xf numFmtId="0" fontId="22" fillId="0" borderId="35" xfId="2" applyFont="1" applyBorder="1" applyAlignment="1">
      <alignment horizontal="center"/>
    </xf>
    <xf numFmtId="0" fontId="7" fillId="0" borderId="38" xfId="2" applyBorder="1"/>
    <xf numFmtId="0" fontId="23" fillId="0" borderId="33" xfId="2" applyFont="1" applyBorder="1" applyAlignment="1">
      <alignment horizontal="center"/>
    </xf>
    <xf numFmtId="0" fontId="23" fillId="7" borderId="44" xfId="2" applyFont="1" applyFill="1" applyBorder="1" applyAlignment="1">
      <alignment horizontal="center"/>
    </xf>
    <xf numFmtId="0" fontId="7" fillId="9" borderId="32" xfId="2" applyFill="1" applyBorder="1"/>
    <xf numFmtId="0" fontId="20" fillId="9" borderId="40" xfId="2" applyFont="1" applyFill="1" applyBorder="1" applyAlignment="1"/>
    <xf numFmtId="0" fontId="20" fillId="9" borderId="27" xfId="2" applyFont="1" applyFill="1" applyBorder="1" applyAlignment="1"/>
    <xf numFmtId="0" fontId="20" fillId="9" borderId="28" xfId="2" applyFont="1" applyFill="1" applyBorder="1" applyAlignment="1"/>
    <xf numFmtId="0" fontId="7" fillId="9" borderId="41" xfId="2" applyFill="1" applyBorder="1"/>
    <xf numFmtId="0" fontId="20" fillId="9" borderId="29" xfId="2" applyFont="1" applyFill="1" applyBorder="1" applyAlignment="1"/>
    <xf numFmtId="0" fontId="20" fillId="9" borderId="30" xfId="2" applyFont="1" applyFill="1" applyBorder="1" applyAlignment="1"/>
    <xf numFmtId="0" fontId="20" fillId="9" borderId="31" xfId="2" applyFont="1" applyFill="1" applyBorder="1" applyAlignment="1"/>
    <xf numFmtId="0" fontId="20" fillId="9" borderId="32" xfId="2" applyFont="1" applyFill="1" applyBorder="1" applyAlignment="1"/>
    <xf numFmtId="0" fontId="21" fillId="10" borderId="43" xfId="2" applyFont="1" applyFill="1" applyBorder="1" applyAlignment="1">
      <alignment horizontal="center" vertical="center" wrapText="1"/>
    </xf>
    <xf numFmtId="0" fontId="21" fillId="0" borderId="0" xfId="2" applyFont="1" applyFill="1" applyBorder="1" applyAlignment="1">
      <alignment vertical="center"/>
    </xf>
    <xf numFmtId="0" fontId="7" fillId="0" borderId="0" xfId="2" applyFill="1" applyBorder="1" applyAlignment="1">
      <alignment vertical="center"/>
    </xf>
    <xf numFmtId="0" fontId="7" fillId="0" borderId="0" xfId="2" applyAlignment="1">
      <alignment vertical="center"/>
    </xf>
    <xf numFmtId="0" fontId="7" fillId="0" borderId="0" xfId="2" applyFill="1"/>
    <xf numFmtId="0" fontId="22" fillId="0" borderId="33" xfId="2" applyFont="1" applyFill="1" applyBorder="1" applyAlignment="1">
      <alignment horizontal="center" vertical="center"/>
    </xf>
    <xf numFmtId="0" fontId="7" fillId="0" borderId="34" xfId="2" applyFill="1" applyBorder="1" applyAlignment="1">
      <alignment vertical="center"/>
    </xf>
    <xf numFmtId="0" fontId="7" fillId="0" borderId="0" xfId="2" applyFill="1" applyAlignment="1">
      <alignment vertical="center"/>
    </xf>
    <xf numFmtId="0" fontId="20" fillId="9" borderId="29" xfId="2" applyFont="1" applyFill="1" applyBorder="1" applyAlignment="1">
      <alignment vertical="center"/>
    </xf>
    <xf numFmtId="0" fontId="20" fillId="9" borderId="30" xfId="2" applyFont="1" applyFill="1" applyBorder="1" applyAlignment="1">
      <alignment vertical="center"/>
    </xf>
    <xf numFmtId="0" fontId="20" fillId="9" borderId="31" xfId="2" applyFont="1" applyFill="1" applyBorder="1" applyAlignment="1">
      <alignment vertical="center"/>
    </xf>
    <xf numFmtId="0" fontId="20" fillId="9" borderId="32" xfId="2" applyFont="1" applyFill="1" applyBorder="1" applyAlignment="1">
      <alignment vertical="center"/>
    </xf>
    <xf numFmtId="0" fontId="22" fillId="0" borderId="33" xfId="2" applyFont="1" applyBorder="1" applyAlignment="1">
      <alignment horizontal="center" vertical="center"/>
    </xf>
    <xf numFmtId="0" fontId="7" fillId="0" borderId="34" xfId="2" applyBorder="1" applyAlignment="1">
      <alignment vertical="center"/>
    </xf>
    <xf numFmtId="0" fontId="20" fillId="11" borderId="30" xfId="2" applyFont="1" applyFill="1" applyBorder="1" applyAlignment="1"/>
    <xf numFmtId="0" fontId="20" fillId="11" borderId="31" xfId="2" applyFont="1" applyFill="1" applyBorder="1" applyAlignment="1"/>
    <xf numFmtId="0" fontId="7" fillId="7" borderId="0" xfId="2" applyFill="1" applyBorder="1"/>
    <xf numFmtId="0" fontId="20" fillId="7" borderId="0" xfId="2" applyFont="1" applyFill="1" applyBorder="1" applyAlignment="1"/>
    <xf numFmtId="0" fontId="23" fillId="0" borderId="53" xfId="2" applyFont="1" applyFill="1" applyBorder="1" applyAlignment="1">
      <alignment horizontal="center"/>
    </xf>
    <xf numFmtId="0" fontId="7" fillId="0" borderId="54" xfId="2" applyBorder="1"/>
    <xf numFmtId="0" fontId="20" fillId="9" borderId="55" xfId="2" applyFont="1" applyFill="1" applyBorder="1" applyAlignment="1"/>
    <xf numFmtId="0" fontId="20" fillId="9" borderId="56" xfId="2" applyFont="1" applyFill="1" applyBorder="1" applyAlignment="1"/>
    <xf numFmtId="0" fontId="22" fillId="0" borderId="44" xfId="2" applyFont="1" applyBorder="1" applyAlignment="1">
      <alignment horizontal="center"/>
    </xf>
    <xf numFmtId="0" fontId="7" fillId="0" borderId="57" xfId="2" applyBorder="1"/>
    <xf numFmtId="0" fontId="23" fillId="7" borderId="59" xfId="2" applyFont="1" applyFill="1" applyBorder="1" applyAlignment="1">
      <alignment horizontal="center"/>
    </xf>
    <xf numFmtId="0" fontId="6" fillId="0" borderId="0" xfId="2" applyFont="1" applyBorder="1" applyAlignment="1">
      <alignment horizontal="center" vertical="center"/>
    </xf>
    <xf numFmtId="0" fontId="6" fillId="0" borderId="60" xfId="2" applyFont="1" applyBorder="1" applyAlignment="1">
      <alignment horizontal="center" vertical="center"/>
    </xf>
    <xf numFmtId="0" fontId="23" fillId="7" borderId="53" xfId="2" applyFont="1" applyFill="1" applyBorder="1" applyAlignment="1">
      <alignment horizontal="center"/>
    </xf>
    <xf numFmtId="0" fontId="23" fillId="0" borderId="61" xfId="2" applyFont="1" applyFill="1" applyBorder="1" applyAlignment="1">
      <alignment horizontal="center"/>
    </xf>
    <xf numFmtId="0" fontId="7" fillId="0" borderId="61" xfId="2" applyFill="1" applyBorder="1"/>
    <xf numFmtId="0" fontId="7" fillId="0" borderId="61" xfId="2" applyBorder="1"/>
    <xf numFmtId="0" fontId="23" fillId="0" borderId="62" xfId="2" applyFont="1" applyBorder="1" applyAlignment="1">
      <alignment horizontal="center"/>
    </xf>
    <xf numFmtId="0" fontId="17" fillId="6" borderId="6"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2" xfId="0" applyFont="1" applyFill="1" applyBorder="1" applyAlignment="1">
      <alignment horizontal="center" vertical="center"/>
    </xf>
    <xf numFmtId="0" fontId="27" fillId="11" borderId="70" xfId="2" applyFont="1" applyFill="1" applyBorder="1" applyAlignment="1">
      <alignment horizontal="center"/>
    </xf>
    <xf numFmtId="0" fontId="27" fillId="11" borderId="71" xfId="2" applyFont="1" applyFill="1" applyBorder="1" applyAlignment="1">
      <alignment horizontal="center"/>
    </xf>
    <xf numFmtId="0" fontId="27" fillId="11" borderId="72" xfId="2" applyFont="1" applyFill="1" applyBorder="1" applyAlignment="1">
      <alignment horizontal="center"/>
    </xf>
    <xf numFmtId="0" fontId="22" fillId="0" borderId="66" xfId="2" applyFont="1" applyBorder="1" applyAlignment="1">
      <alignment horizontal="center"/>
    </xf>
    <xf numFmtId="0" fontId="22" fillId="0" borderId="0" xfId="2" applyFont="1" applyBorder="1" applyAlignment="1">
      <alignment horizontal="center"/>
    </xf>
    <xf numFmtId="0" fontId="22" fillId="0" borderId="60" xfId="2" applyFont="1" applyBorder="1" applyAlignment="1">
      <alignment horizontal="center"/>
    </xf>
    <xf numFmtId="0" fontId="22" fillId="0" borderId="67" xfId="2" applyFont="1" applyBorder="1" applyAlignment="1">
      <alignment horizontal="center"/>
    </xf>
    <xf numFmtId="0" fontId="22" fillId="0" borderId="68" xfId="2" applyFont="1" applyBorder="1" applyAlignment="1">
      <alignment horizontal="center"/>
    </xf>
    <xf numFmtId="0" fontId="22" fillId="0" borderId="69" xfId="2" applyFont="1" applyBorder="1" applyAlignment="1">
      <alignment horizontal="center"/>
    </xf>
    <xf numFmtId="0" fontId="20" fillId="9" borderId="63" xfId="2" applyFont="1" applyFill="1" applyBorder="1" applyAlignment="1">
      <alignment horizontal="right"/>
    </xf>
    <xf numFmtId="0" fontId="20" fillId="9" borderId="64" xfId="2" applyFont="1" applyFill="1" applyBorder="1" applyAlignment="1">
      <alignment horizontal="right"/>
    </xf>
    <xf numFmtId="0" fontId="20" fillId="9" borderId="65" xfId="2" applyFont="1" applyFill="1" applyBorder="1" applyAlignment="1">
      <alignment horizontal="right"/>
    </xf>
    <xf numFmtId="0" fontId="6" fillId="0" borderId="45" xfId="2" applyFont="1" applyBorder="1" applyAlignment="1">
      <alignment horizontal="center" vertical="center" wrapText="1"/>
    </xf>
    <xf numFmtId="0" fontId="6" fillId="0" borderId="7" xfId="2" applyFont="1" applyBorder="1" applyAlignment="1">
      <alignment horizontal="center" vertical="center"/>
    </xf>
    <xf numFmtId="0" fontId="6" fillId="0" borderId="22" xfId="2" applyFont="1" applyBorder="1" applyAlignment="1">
      <alignment horizontal="center" vertical="center"/>
    </xf>
    <xf numFmtId="0" fontId="4" fillId="0" borderId="61" xfId="2" applyFont="1" applyFill="1" applyBorder="1" applyAlignment="1">
      <alignment horizontal="center" vertical="center" wrapText="1"/>
    </xf>
    <xf numFmtId="0" fontId="6" fillId="0" borderId="61" xfId="2" applyFont="1" applyFill="1" applyBorder="1" applyAlignment="1">
      <alignment horizontal="center" vertical="center"/>
    </xf>
    <xf numFmtId="0" fontId="6" fillId="7" borderId="58" xfId="2" applyFont="1" applyFill="1" applyBorder="1" applyAlignment="1">
      <alignment horizontal="center" vertical="center" wrapText="1"/>
    </xf>
    <xf numFmtId="0" fontId="22" fillId="7" borderId="58" xfId="2" applyFont="1" applyFill="1" applyBorder="1" applyAlignment="1">
      <alignment horizontal="center" vertical="center"/>
    </xf>
    <xf numFmtId="0" fontId="22" fillId="0" borderId="7" xfId="2" applyFont="1" applyBorder="1" applyAlignment="1">
      <alignment horizontal="center" vertical="center"/>
    </xf>
    <xf numFmtId="0" fontId="22" fillId="0" borderId="22" xfId="2" applyFont="1" applyBorder="1" applyAlignment="1">
      <alignment horizontal="center" vertical="center"/>
    </xf>
    <xf numFmtId="0" fontId="6" fillId="7" borderId="50" xfId="2" applyFont="1" applyFill="1" applyBorder="1" applyAlignment="1">
      <alignment horizontal="center" wrapText="1"/>
    </xf>
    <xf numFmtId="0" fontId="22" fillId="7" borderId="51" xfId="2" applyFont="1" applyFill="1" applyBorder="1" applyAlignment="1">
      <alignment horizontal="center"/>
    </xf>
    <xf numFmtId="0" fontId="22" fillId="7" borderId="52" xfId="2" applyFont="1" applyFill="1" applyBorder="1" applyAlignment="1">
      <alignment horizontal="center"/>
    </xf>
    <xf numFmtId="0" fontId="6" fillId="0" borderId="46" xfId="2" applyFont="1" applyBorder="1" applyAlignment="1">
      <alignment horizontal="center" vertical="center" wrapText="1"/>
    </xf>
    <xf numFmtId="0" fontId="6" fillId="0" borderId="47" xfId="2" applyFont="1" applyBorder="1" applyAlignment="1">
      <alignment horizontal="center" vertical="center" wrapText="1"/>
    </xf>
    <xf numFmtId="0" fontId="7" fillId="0" borderId="49" xfId="2" applyBorder="1" applyAlignment="1">
      <alignment horizontal="center" wrapText="1"/>
    </xf>
    <xf numFmtId="0" fontId="7" fillId="0" borderId="25" xfId="2" applyBorder="1" applyAlignment="1">
      <alignment horizontal="center"/>
    </xf>
    <xf numFmtId="0" fontId="7" fillId="0" borderId="26" xfId="2" applyBorder="1" applyAlignment="1">
      <alignment horizontal="center"/>
    </xf>
    <xf numFmtId="0" fontId="23" fillId="7" borderId="49" xfId="2" applyFont="1" applyFill="1" applyBorder="1" applyAlignment="1">
      <alignment horizontal="center" vertical="center" wrapText="1"/>
    </xf>
    <xf numFmtId="0" fontId="23" fillId="7" borderId="25" xfId="2" applyFont="1" applyFill="1" applyBorder="1" applyAlignment="1">
      <alignment horizontal="center" vertical="center"/>
    </xf>
    <xf numFmtId="0" fontId="23" fillId="7" borderId="26" xfId="2" applyFont="1" applyFill="1" applyBorder="1" applyAlignment="1">
      <alignment horizontal="center" vertical="center"/>
    </xf>
    <xf numFmtId="0" fontId="21" fillId="8" borderId="23" xfId="2" applyFont="1" applyFill="1" applyBorder="1" applyAlignment="1">
      <alignment horizontal="center" vertical="center" wrapText="1"/>
    </xf>
    <xf numFmtId="0" fontId="21" fillId="8" borderId="24" xfId="2" applyFont="1" applyFill="1" applyBorder="1" applyAlignment="1">
      <alignment horizontal="center" vertical="center"/>
    </xf>
    <xf numFmtId="0" fontId="21" fillId="8" borderId="42" xfId="2" applyFont="1" applyFill="1" applyBorder="1" applyAlignment="1">
      <alignment horizontal="center" vertical="center"/>
    </xf>
    <xf numFmtId="0" fontId="6" fillId="7" borderId="50" xfId="2" applyFont="1" applyFill="1" applyBorder="1" applyAlignment="1">
      <alignment horizontal="center" vertical="center" wrapText="1"/>
    </xf>
    <xf numFmtId="0" fontId="6" fillId="7" borderId="51" xfId="2" applyFont="1" applyFill="1" applyBorder="1" applyAlignment="1">
      <alignment horizontal="center" vertical="center"/>
    </xf>
    <xf numFmtId="0" fontId="6" fillId="7" borderId="52" xfId="2" applyFont="1" applyFill="1" applyBorder="1" applyAlignment="1">
      <alignment horizontal="center" vertical="center"/>
    </xf>
    <xf numFmtId="0" fontId="6" fillId="0" borderId="7" xfId="2" applyFont="1" applyBorder="1" applyAlignment="1">
      <alignment horizontal="center" vertical="center" wrapText="1"/>
    </xf>
    <xf numFmtId="0" fontId="6" fillId="0" borderId="22" xfId="2" applyFont="1" applyBorder="1" applyAlignment="1">
      <alignment horizontal="center" vertical="center" wrapText="1"/>
    </xf>
    <xf numFmtId="0" fontId="23" fillId="0" borderId="45" xfId="2" applyFont="1" applyBorder="1" applyAlignment="1">
      <alignment horizontal="center" vertical="center" wrapText="1"/>
    </xf>
    <xf numFmtId="0" fontId="23" fillId="0" borderId="7" xfId="2" applyFont="1" applyBorder="1" applyAlignment="1">
      <alignment horizontal="center" vertical="center"/>
    </xf>
    <xf numFmtId="0" fontId="23" fillId="0" borderId="22" xfId="2" applyFont="1" applyBorder="1" applyAlignment="1">
      <alignment horizontal="center" vertical="center"/>
    </xf>
    <xf numFmtId="0" fontId="2" fillId="7" borderId="45" xfId="2" applyFont="1" applyFill="1" applyBorder="1" applyAlignment="1">
      <alignment horizontal="center" vertical="center" wrapText="1"/>
    </xf>
    <xf numFmtId="0" fontId="6" fillId="7" borderId="7" xfId="2" applyFont="1" applyFill="1" applyBorder="1" applyAlignment="1">
      <alignment horizontal="center" vertical="center"/>
    </xf>
    <xf numFmtId="0" fontId="6" fillId="7" borderId="22" xfId="2" applyFont="1" applyFill="1" applyBorder="1" applyAlignment="1">
      <alignment horizontal="center" vertical="center"/>
    </xf>
    <xf numFmtId="0" fontId="3" fillId="7" borderId="45" xfId="2" applyFont="1" applyFill="1" applyBorder="1" applyAlignment="1">
      <alignment horizontal="center" vertical="center" wrapText="1"/>
    </xf>
    <xf numFmtId="0" fontId="4" fillId="7" borderId="45" xfId="2" applyFont="1" applyFill="1" applyBorder="1" applyAlignment="1">
      <alignment horizontal="center" vertical="center" wrapText="1"/>
    </xf>
    <xf numFmtId="0" fontId="22" fillId="7" borderId="7" xfId="2" applyFont="1" applyFill="1" applyBorder="1" applyAlignment="1">
      <alignment horizontal="center" vertical="center"/>
    </xf>
    <xf numFmtId="0" fontId="22" fillId="7" borderId="22" xfId="2" applyFont="1" applyFill="1" applyBorder="1" applyAlignment="1">
      <alignment horizontal="center" vertical="center"/>
    </xf>
    <xf numFmtId="0" fontId="4" fillId="0" borderId="39" xfId="2" applyFont="1" applyFill="1" applyBorder="1" applyAlignment="1">
      <alignment horizontal="center" vertical="center" wrapText="1"/>
    </xf>
    <xf numFmtId="0" fontId="6" fillId="0" borderId="36" xfId="2" applyFont="1" applyFill="1" applyBorder="1" applyAlignment="1">
      <alignment horizontal="center" vertical="center"/>
    </xf>
    <xf numFmtId="0" fontId="6" fillId="0" borderId="37" xfId="2" applyFont="1" applyFill="1" applyBorder="1" applyAlignment="1">
      <alignment horizontal="center" vertical="center"/>
    </xf>
    <xf numFmtId="0" fontId="23" fillId="7" borderId="46" xfId="2" applyFont="1" applyFill="1" applyBorder="1" applyAlignment="1">
      <alignment horizontal="center" vertical="center" wrapText="1"/>
    </xf>
    <xf numFmtId="0" fontId="23" fillId="7" borderId="47" xfId="2" applyFont="1" applyFill="1" applyBorder="1" applyAlignment="1">
      <alignment horizontal="center" vertical="center"/>
    </xf>
    <xf numFmtId="0" fontId="23" fillId="7" borderId="48" xfId="2" applyFont="1" applyFill="1" applyBorder="1" applyAlignment="1">
      <alignment horizontal="center" vertical="center"/>
    </xf>
    <xf numFmtId="0" fontId="19" fillId="0" borderId="8" xfId="0" applyFont="1" applyFill="1" applyBorder="1" applyAlignment="1">
      <alignment vertical="center" wrapText="1"/>
    </xf>
    <xf numFmtId="0" fontId="13" fillId="5" borderId="9" xfId="0" applyFont="1" applyFill="1" applyBorder="1" applyAlignment="1">
      <alignment horizontal="left"/>
    </xf>
    <xf numFmtId="0" fontId="17" fillId="0" borderId="14" xfId="0" applyFont="1" applyFill="1" applyBorder="1" applyAlignment="1">
      <alignment vertical="center" wrapText="1"/>
    </xf>
    <xf numFmtId="0" fontId="17" fillId="0" borderId="17" xfId="0" applyFont="1" applyFill="1" applyBorder="1" applyAlignment="1">
      <alignment vertical="center" wrapText="1"/>
    </xf>
    <xf numFmtId="0" fontId="17" fillId="0" borderId="19" xfId="0" applyFont="1" applyFill="1" applyBorder="1" applyAlignment="1">
      <alignment vertical="center" wrapText="1"/>
    </xf>
    <xf numFmtId="0" fontId="17" fillId="0" borderId="10" xfId="0" applyFont="1" applyFill="1" applyBorder="1" applyAlignment="1">
      <alignment vertical="center" wrapText="1"/>
    </xf>
    <xf numFmtId="0" fontId="17" fillId="0" borderId="8" xfId="0" applyFont="1" applyFill="1" applyBorder="1" applyAlignment="1">
      <alignment vertical="center" wrapText="1"/>
    </xf>
    <xf numFmtId="0" fontId="19" fillId="0" borderId="8" xfId="0" applyFont="1" applyFill="1" applyBorder="1" applyAlignment="1">
      <alignment horizontal="justify" vertical="center" wrapText="1"/>
    </xf>
    <xf numFmtId="0" fontId="9" fillId="0" borderId="3" xfId="0" applyFont="1" applyBorder="1" applyAlignment="1">
      <alignment horizontal="left" vertical="center"/>
    </xf>
    <xf numFmtId="0" fontId="9" fillId="0" borderId="5" xfId="0" applyFont="1" applyBorder="1" applyAlignment="1">
      <alignment horizontal="left" vertical="center"/>
    </xf>
    <xf numFmtId="0" fontId="0" fillId="0" borderId="4" xfId="0" applyBorder="1" applyAlignment="1">
      <alignment horizontal="left" vertical="center"/>
    </xf>
  </cellXfs>
  <cellStyles count="5">
    <cellStyle name="Comma" xfId="1" builtinId="3"/>
    <cellStyle name="Normal" xfId="0" builtinId="0"/>
    <cellStyle name="Normal 2" xfId="2" xr:uid="{3EF080F0-C22E-4149-AB3E-E1CEE4D659A4}"/>
    <cellStyle name="Normal 3" xfId="3" xr:uid="{0D5A24E3-5689-4C8E-BDE7-BEE08289FB82}"/>
    <cellStyle name="Percent 2" xfId="4" xr:uid="{69AA3926-40F0-4D00-A747-C7C53CDA0671}"/>
  </cellStyles>
  <dxfs count="0"/>
  <tableStyles count="0" defaultTableStyle="TableStyleMedium2" defaultPivotStyle="PivotStyleLight16"/>
  <colors>
    <mruColors>
      <color rgb="FF6699FF"/>
      <color rgb="FF54CAEA"/>
      <color rgb="FF8BFFBF"/>
      <color rgb="FFA0DB6B"/>
      <color rgb="FFA7EBEB"/>
      <color rgb="FF9EDD65"/>
      <color rgb="FF71FBFB"/>
      <color rgb="FFE489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841E9-20F6-48CB-88D9-B2ED63EFE3A2}">
  <sheetPr>
    <pageSetUpPr fitToPage="1"/>
  </sheetPr>
  <dimension ref="A2:G16"/>
  <sheetViews>
    <sheetView showGridLines="0" workbookViewId="0">
      <selection activeCell="B31" sqref="B31"/>
    </sheetView>
  </sheetViews>
  <sheetFormatPr defaultColWidth="26.453125" defaultRowHeight="14" x14ac:dyDescent="0.3"/>
  <cols>
    <col min="1" max="16384" width="26.453125" style="1"/>
  </cols>
  <sheetData>
    <row r="2" spans="1:7" ht="16" x14ac:dyDescent="0.3">
      <c r="A2" s="3" t="s">
        <v>0</v>
      </c>
      <c r="B2" s="3" t="s">
        <v>1</v>
      </c>
      <c r="C2" s="3" t="s">
        <v>2</v>
      </c>
      <c r="D2" s="3" t="s">
        <v>3</v>
      </c>
      <c r="E2" s="8" t="s">
        <v>4</v>
      </c>
      <c r="F2" s="3" t="s">
        <v>5</v>
      </c>
      <c r="G2" s="8" t="s">
        <v>6</v>
      </c>
    </row>
    <row r="3" spans="1:7" s="7" customFormat="1" ht="25.75" customHeight="1" x14ac:dyDescent="0.25">
      <c r="A3" s="4" t="s">
        <v>7</v>
      </c>
      <c r="B3" s="5" t="s">
        <v>8</v>
      </c>
      <c r="C3" s="5">
        <v>9529</v>
      </c>
      <c r="D3" s="6">
        <f>710000*0.708</f>
        <v>502680</v>
      </c>
      <c r="E3" s="6">
        <f>D3/0.708</f>
        <v>710000</v>
      </c>
      <c r="F3" s="6">
        <f>D3/C3</f>
        <v>52.75264980585581</v>
      </c>
      <c r="G3" s="6">
        <f>E3/C3</f>
        <v>74.509392381152267</v>
      </c>
    </row>
    <row r="4" spans="1:7" s="7" customFormat="1" ht="25.75" customHeight="1" x14ac:dyDescent="0.25">
      <c r="A4" s="4" t="s">
        <v>9</v>
      </c>
      <c r="B4" s="5" t="s">
        <v>10</v>
      </c>
      <c r="C4" s="5">
        <v>2765</v>
      </c>
      <c r="D4" s="6">
        <v>90000</v>
      </c>
      <c r="E4" s="6">
        <f>D4/0.708</f>
        <v>127118.64406779662</v>
      </c>
      <c r="F4" s="6">
        <f t="shared" ref="F4:F5" si="0">D4/C4</f>
        <v>32.5497287522604</v>
      </c>
      <c r="G4" s="6">
        <f t="shared" ref="G4:G5" si="1">E4/C4</f>
        <v>45.974193152910168</v>
      </c>
    </row>
    <row r="5" spans="1:7" s="7" customFormat="1" ht="25.75" customHeight="1" x14ac:dyDescent="0.25">
      <c r="A5" s="4" t="s">
        <v>11</v>
      </c>
      <c r="B5" s="5" t="s">
        <v>12</v>
      </c>
      <c r="C5" s="5">
        <v>2250</v>
      </c>
      <c r="D5" s="6">
        <v>160000</v>
      </c>
      <c r="E5" s="6">
        <f>D5/0.708</f>
        <v>225988.70056497178</v>
      </c>
      <c r="F5" s="6">
        <f t="shared" si="0"/>
        <v>71.111111111111114</v>
      </c>
      <c r="G5" s="6">
        <f t="shared" si="1"/>
        <v>100.43942247332079</v>
      </c>
    </row>
    <row r="6" spans="1:7" x14ac:dyDescent="0.3">
      <c r="D6" s="2"/>
      <c r="E6" s="2"/>
      <c r="F6" s="2"/>
      <c r="G6" s="2"/>
    </row>
    <row r="10" spans="1:7" x14ac:dyDescent="0.3">
      <c r="A10" s="104" t="s">
        <v>31</v>
      </c>
      <c r="B10" s="105"/>
      <c r="C10" s="106"/>
      <c r="D10" s="52"/>
      <c r="E10" s="52"/>
    </row>
    <row r="11" spans="1:7" x14ac:dyDescent="0.3">
      <c r="A11" s="30" t="s">
        <v>32</v>
      </c>
      <c r="B11" s="31"/>
      <c r="C11" s="29" t="s">
        <v>33</v>
      </c>
      <c r="D11" s="51"/>
      <c r="E11" s="51"/>
    </row>
    <row r="12" spans="1:7" x14ac:dyDescent="0.3">
      <c r="A12" s="30" t="s">
        <v>39</v>
      </c>
      <c r="B12" s="31"/>
      <c r="C12" s="29" t="s">
        <v>40</v>
      </c>
      <c r="D12" s="51"/>
      <c r="E12" s="51"/>
    </row>
    <row r="13" spans="1:7" x14ac:dyDescent="0.3">
      <c r="A13" s="30" t="s">
        <v>36</v>
      </c>
      <c r="B13" s="31"/>
      <c r="C13" s="29" t="s">
        <v>34</v>
      </c>
      <c r="D13" s="51"/>
      <c r="E13" s="51"/>
    </row>
    <row r="14" spans="1:7" x14ac:dyDescent="0.3">
      <c r="A14" s="30" t="s">
        <v>35</v>
      </c>
      <c r="B14" s="31"/>
      <c r="C14" s="29" t="s">
        <v>38</v>
      </c>
      <c r="D14" s="51"/>
      <c r="E14" s="51"/>
    </row>
    <row r="15" spans="1:7" x14ac:dyDescent="0.3">
      <c r="A15" s="28" t="s">
        <v>37</v>
      </c>
      <c r="B15" s="29"/>
      <c r="C15" s="29" t="s">
        <v>41</v>
      </c>
      <c r="D15" s="51"/>
      <c r="E15" s="51"/>
    </row>
    <row r="16" spans="1:7" x14ac:dyDescent="0.3">
      <c r="A16" s="28" t="s">
        <v>89</v>
      </c>
      <c r="B16" s="29"/>
      <c r="C16" s="53">
        <v>128</v>
      </c>
      <c r="D16" s="51"/>
      <c r="E16" s="51"/>
    </row>
  </sheetData>
  <mergeCells count="1">
    <mergeCell ref="A10:C10"/>
  </mergeCells>
  <pageMargins left="0.2" right="0.25" top="0.75" bottom="0.75" header="0.3" footer="0.3"/>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3C785-86B9-400C-B335-FFF37F3B6EC1}">
  <sheetPr>
    <tabColor rgb="FFC00000"/>
    <pageSetUpPr fitToPage="1"/>
  </sheetPr>
  <dimension ref="A1:W37"/>
  <sheetViews>
    <sheetView showGridLines="0" tabSelected="1" view="pageBreakPreview" topLeftCell="A13" zoomScale="60" zoomScaleNormal="100" workbookViewId="0">
      <selection activeCell="A33" sqref="A33:L33"/>
    </sheetView>
  </sheetViews>
  <sheetFormatPr defaultColWidth="8.54296875" defaultRowHeight="12.5" x14ac:dyDescent="0.25"/>
  <cols>
    <col min="1" max="1" width="4.1796875" style="54" customWidth="1"/>
    <col min="2" max="2" width="63" style="54" customWidth="1"/>
    <col min="3" max="3" width="8.54296875" style="54"/>
    <col min="4" max="4" width="8.54296875" style="54" customWidth="1"/>
    <col min="5" max="10" width="8.54296875" style="54"/>
    <col min="11" max="11" width="7" style="54" customWidth="1"/>
    <col min="12" max="12" width="15.54296875" style="54" customWidth="1"/>
    <col min="13" max="16384" width="8.54296875" style="54"/>
  </cols>
  <sheetData>
    <row r="1" spans="1:23" s="75" customFormat="1" ht="60" customHeight="1" thickBot="1" x14ac:dyDescent="0.3">
      <c r="A1" s="139" t="s">
        <v>107</v>
      </c>
      <c r="B1" s="140"/>
      <c r="C1" s="140"/>
      <c r="D1" s="140"/>
      <c r="E1" s="140"/>
      <c r="F1" s="140"/>
      <c r="G1" s="140"/>
      <c r="H1" s="140"/>
      <c r="I1" s="140"/>
      <c r="J1" s="140"/>
      <c r="K1" s="141"/>
      <c r="L1" s="72" t="s">
        <v>108</v>
      </c>
      <c r="M1" s="73"/>
      <c r="N1" s="73"/>
      <c r="O1" s="73"/>
      <c r="P1" s="73"/>
      <c r="Q1" s="73"/>
      <c r="R1" s="73"/>
      <c r="S1" s="73"/>
      <c r="T1" s="73"/>
      <c r="U1" s="73"/>
      <c r="V1" s="73"/>
      <c r="W1" s="74"/>
    </row>
    <row r="2" spans="1:23" s="75" customFormat="1" ht="15.5" x14ac:dyDescent="0.25">
      <c r="A2" s="80"/>
      <c r="B2" s="81"/>
      <c r="C2" s="81"/>
      <c r="D2" s="81"/>
      <c r="E2" s="81"/>
      <c r="F2" s="81"/>
      <c r="G2" s="81"/>
      <c r="H2" s="81"/>
      <c r="I2" s="81"/>
      <c r="J2" s="81"/>
      <c r="K2" s="82"/>
      <c r="L2" s="83"/>
    </row>
    <row r="3" spans="1:23" s="75" customFormat="1" ht="32" customHeight="1" x14ac:dyDescent="0.25">
      <c r="A3" s="84">
        <v>1</v>
      </c>
      <c r="B3" s="119" t="s">
        <v>109</v>
      </c>
      <c r="C3" s="145"/>
      <c r="D3" s="145"/>
      <c r="E3" s="145"/>
      <c r="F3" s="145"/>
      <c r="G3" s="145"/>
      <c r="H3" s="145"/>
      <c r="I3" s="145"/>
      <c r="J3" s="145"/>
      <c r="K3" s="146"/>
      <c r="L3" s="85"/>
    </row>
    <row r="4" spans="1:23" s="75" customFormat="1" ht="32" customHeight="1" x14ac:dyDescent="0.25">
      <c r="A4" s="84">
        <v>2</v>
      </c>
      <c r="B4" s="147" t="s">
        <v>110</v>
      </c>
      <c r="C4" s="148"/>
      <c r="D4" s="148"/>
      <c r="E4" s="148"/>
      <c r="F4" s="148"/>
      <c r="G4" s="148"/>
      <c r="H4" s="148"/>
      <c r="I4" s="148"/>
      <c r="J4" s="148"/>
      <c r="K4" s="149"/>
      <c r="L4" s="85"/>
    </row>
    <row r="5" spans="1:23" s="75" customFormat="1" ht="32" customHeight="1" x14ac:dyDescent="0.25">
      <c r="A5" s="84">
        <v>3</v>
      </c>
      <c r="B5" s="147" t="s">
        <v>111</v>
      </c>
      <c r="C5" s="148"/>
      <c r="D5" s="148"/>
      <c r="E5" s="148"/>
      <c r="F5" s="148"/>
      <c r="G5" s="148"/>
      <c r="H5" s="148"/>
      <c r="I5" s="148"/>
      <c r="J5" s="148"/>
      <c r="K5" s="149"/>
      <c r="L5" s="85"/>
    </row>
    <row r="6" spans="1:23" s="75" customFormat="1" ht="32" customHeight="1" x14ac:dyDescent="0.25">
      <c r="A6" s="84">
        <v>4</v>
      </c>
      <c r="B6" s="147" t="s">
        <v>112</v>
      </c>
      <c r="C6" s="148"/>
      <c r="D6" s="148"/>
      <c r="E6" s="148"/>
      <c r="F6" s="148"/>
      <c r="G6" s="148"/>
      <c r="H6" s="148"/>
      <c r="I6" s="148"/>
      <c r="J6" s="148"/>
      <c r="K6" s="149"/>
      <c r="L6" s="85"/>
    </row>
    <row r="7" spans="1:23" s="79" customFormat="1" ht="32" customHeight="1" x14ac:dyDescent="0.25">
      <c r="A7" s="77">
        <v>5</v>
      </c>
      <c r="B7" s="150" t="s">
        <v>136</v>
      </c>
      <c r="C7" s="151"/>
      <c r="D7" s="151"/>
      <c r="E7" s="151"/>
      <c r="F7" s="151"/>
      <c r="G7" s="151"/>
      <c r="H7" s="151"/>
      <c r="I7" s="151"/>
      <c r="J7" s="151"/>
      <c r="K7" s="152"/>
      <c r="L7" s="78"/>
    </row>
    <row r="8" spans="1:23" s="75" customFormat="1" ht="32" customHeight="1" x14ac:dyDescent="0.25">
      <c r="A8" s="84">
        <v>6</v>
      </c>
      <c r="B8" s="153" t="s">
        <v>135</v>
      </c>
      <c r="C8" s="151"/>
      <c r="D8" s="151"/>
      <c r="E8" s="151"/>
      <c r="F8" s="151"/>
      <c r="G8" s="151"/>
      <c r="H8" s="151"/>
      <c r="I8" s="151"/>
      <c r="J8" s="151"/>
      <c r="K8" s="152"/>
      <c r="L8" s="85"/>
    </row>
    <row r="9" spans="1:23" s="75" customFormat="1" ht="32" customHeight="1" x14ac:dyDescent="0.25">
      <c r="A9" s="84">
        <v>7</v>
      </c>
      <c r="B9" s="154" t="s">
        <v>132</v>
      </c>
      <c r="C9" s="155"/>
      <c r="D9" s="155"/>
      <c r="E9" s="155"/>
      <c r="F9" s="155"/>
      <c r="G9" s="155"/>
      <c r="H9" s="155"/>
      <c r="I9" s="155"/>
      <c r="J9" s="155"/>
      <c r="K9" s="156"/>
      <c r="L9" s="85"/>
    </row>
    <row r="10" spans="1:23" ht="32" customHeight="1" thickBot="1" x14ac:dyDescent="0.4">
      <c r="A10" s="59">
        <v>8</v>
      </c>
      <c r="B10" s="157" t="s">
        <v>129</v>
      </c>
      <c r="C10" s="158"/>
      <c r="D10" s="158"/>
      <c r="E10" s="158"/>
      <c r="F10" s="158"/>
      <c r="G10" s="158"/>
      <c r="H10" s="158"/>
      <c r="I10" s="158"/>
      <c r="J10" s="158"/>
      <c r="K10" s="159"/>
      <c r="L10" s="60"/>
    </row>
    <row r="11" spans="1:23" ht="32" customHeight="1" x14ac:dyDescent="0.35">
      <c r="A11" s="68" t="s">
        <v>103</v>
      </c>
      <c r="B11" s="69"/>
      <c r="C11" s="69"/>
      <c r="D11" s="69"/>
      <c r="E11" s="69"/>
      <c r="F11" s="69"/>
      <c r="G11" s="69"/>
      <c r="H11" s="69"/>
      <c r="I11" s="69"/>
      <c r="J11" s="69"/>
      <c r="K11" s="70" t="s">
        <v>113</v>
      </c>
      <c r="L11" s="71"/>
    </row>
    <row r="12" spans="1:23" ht="32" customHeight="1" x14ac:dyDescent="0.35">
      <c r="A12" s="61">
        <v>1</v>
      </c>
      <c r="B12" s="160" t="s">
        <v>114</v>
      </c>
      <c r="C12" s="161"/>
      <c r="D12" s="161"/>
      <c r="E12" s="161"/>
      <c r="F12" s="161"/>
      <c r="G12" s="161"/>
      <c r="H12" s="161"/>
      <c r="I12" s="161"/>
      <c r="J12" s="161"/>
      <c r="K12" s="162"/>
      <c r="L12" s="58"/>
    </row>
    <row r="13" spans="1:23" ht="32" customHeight="1" x14ac:dyDescent="0.35">
      <c r="A13" s="103">
        <v>2</v>
      </c>
      <c r="B13" s="136" t="s">
        <v>134</v>
      </c>
      <c r="C13" s="137"/>
      <c r="D13" s="137"/>
      <c r="E13" s="137"/>
      <c r="F13" s="137"/>
      <c r="G13" s="137"/>
      <c r="H13" s="137"/>
      <c r="I13" s="137"/>
      <c r="J13" s="137"/>
      <c r="K13" s="138"/>
      <c r="L13" s="58"/>
    </row>
    <row r="14" spans="1:23" ht="32" customHeight="1" x14ac:dyDescent="0.35">
      <c r="A14" s="62">
        <v>3</v>
      </c>
      <c r="B14" s="136" t="s">
        <v>130</v>
      </c>
      <c r="C14" s="137"/>
      <c r="D14" s="137"/>
      <c r="E14" s="137"/>
      <c r="F14" s="137"/>
      <c r="G14" s="137"/>
      <c r="H14" s="137"/>
      <c r="I14" s="137"/>
      <c r="J14" s="137"/>
      <c r="K14" s="138"/>
      <c r="L14" s="58"/>
    </row>
    <row r="15" spans="1:23" ht="22" customHeight="1" x14ac:dyDescent="0.35">
      <c r="A15" s="64" t="s">
        <v>104</v>
      </c>
      <c r="B15" s="65"/>
      <c r="C15" s="65"/>
      <c r="D15" s="65"/>
      <c r="E15" s="65"/>
      <c r="F15" s="65"/>
      <c r="G15" s="65"/>
      <c r="H15" s="65"/>
      <c r="I15" s="65"/>
      <c r="J15" s="65"/>
      <c r="K15" s="66" t="s">
        <v>115</v>
      </c>
      <c r="L15" s="67"/>
    </row>
    <row r="16" spans="1:23" ht="32" customHeight="1" x14ac:dyDescent="0.35">
      <c r="A16" s="57">
        <v>1</v>
      </c>
      <c r="B16" s="119" t="s">
        <v>116</v>
      </c>
      <c r="C16" s="120"/>
      <c r="D16" s="120"/>
      <c r="E16" s="120"/>
      <c r="F16" s="120"/>
      <c r="G16" s="120"/>
      <c r="H16" s="120"/>
      <c r="I16" s="120"/>
      <c r="J16" s="120"/>
      <c r="K16" s="121"/>
      <c r="L16" s="58"/>
    </row>
    <row r="17" spans="1:12" ht="32" customHeight="1" thickBot="1" x14ac:dyDescent="0.4">
      <c r="A17" s="90">
        <v>2</v>
      </c>
      <c r="B17" s="142" t="s">
        <v>117</v>
      </c>
      <c r="C17" s="143"/>
      <c r="D17" s="143"/>
      <c r="E17" s="143"/>
      <c r="F17" s="143"/>
      <c r="G17" s="143"/>
      <c r="H17" s="143"/>
      <c r="I17" s="143"/>
      <c r="J17" s="143"/>
      <c r="K17" s="144"/>
      <c r="L17" s="91"/>
    </row>
    <row r="18" spans="1:12" ht="17.5" customHeight="1" x14ac:dyDescent="0.35">
      <c r="A18" s="92" t="s">
        <v>105</v>
      </c>
      <c r="B18" s="93"/>
      <c r="C18" s="116" t="s">
        <v>118</v>
      </c>
      <c r="D18" s="117"/>
      <c r="E18" s="117"/>
      <c r="F18" s="117"/>
      <c r="G18" s="117"/>
      <c r="H18" s="117"/>
      <c r="I18" s="117"/>
      <c r="J18" s="117"/>
      <c r="K18" s="118"/>
      <c r="L18" s="63"/>
    </row>
    <row r="19" spans="1:12" ht="32" customHeight="1" x14ac:dyDescent="0.35">
      <c r="A19" s="94">
        <v>1</v>
      </c>
      <c r="B19" s="119" t="s">
        <v>119</v>
      </c>
      <c r="C19" s="120"/>
      <c r="D19" s="120"/>
      <c r="E19" s="120"/>
      <c r="F19" s="120"/>
      <c r="G19" s="120"/>
      <c r="H19" s="120"/>
      <c r="I19" s="120"/>
      <c r="J19" s="120"/>
      <c r="K19" s="121"/>
      <c r="L19" s="58"/>
    </row>
    <row r="20" spans="1:12" ht="32" customHeight="1" x14ac:dyDescent="0.35">
      <c r="A20" s="94">
        <v>2</v>
      </c>
      <c r="B20" s="119" t="s">
        <v>120</v>
      </c>
      <c r="C20" s="120"/>
      <c r="D20" s="120"/>
      <c r="E20" s="120"/>
      <c r="F20" s="120"/>
      <c r="G20" s="120"/>
      <c r="H20" s="120"/>
      <c r="I20" s="120"/>
      <c r="J20" s="120"/>
      <c r="K20" s="121"/>
      <c r="L20" s="58"/>
    </row>
    <row r="21" spans="1:12" ht="32" customHeight="1" x14ac:dyDescent="0.35">
      <c r="A21" s="94">
        <v>3</v>
      </c>
      <c r="B21" s="119" t="s">
        <v>121</v>
      </c>
      <c r="C21" s="120"/>
      <c r="D21" s="120"/>
      <c r="E21" s="120"/>
      <c r="F21" s="120"/>
      <c r="G21" s="120"/>
      <c r="H21" s="120"/>
      <c r="I21" s="120"/>
      <c r="J21" s="120"/>
      <c r="K21" s="121"/>
      <c r="L21" s="58"/>
    </row>
    <row r="22" spans="1:12" ht="32" customHeight="1" x14ac:dyDescent="0.35">
      <c r="A22" s="62">
        <v>4</v>
      </c>
      <c r="B22" s="119" t="s">
        <v>122</v>
      </c>
      <c r="C22" s="120"/>
      <c r="D22" s="120"/>
      <c r="E22" s="120"/>
      <c r="F22" s="120"/>
      <c r="G22" s="120"/>
      <c r="H22" s="120"/>
      <c r="I22" s="120"/>
      <c r="J22" s="120"/>
      <c r="K22" s="121"/>
      <c r="L22" s="58"/>
    </row>
    <row r="23" spans="1:12" ht="32" customHeight="1" x14ac:dyDescent="0.35">
      <c r="A23" s="62">
        <v>5</v>
      </c>
      <c r="B23" s="119" t="s">
        <v>131</v>
      </c>
      <c r="C23" s="120"/>
      <c r="D23" s="120"/>
      <c r="E23" s="120"/>
      <c r="F23" s="120"/>
      <c r="G23" s="120"/>
      <c r="H23" s="120"/>
      <c r="I23" s="120"/>
      <c r="J23" s="120"/>
      <c r="K23" s="121"/>
      <c r="L23" s="58"/>
    </row>
    <row r="24" spans="1:12" ht="32" customHeight="1" x14ac:dyDescent="0.35">
      <c r="A24" s="96">
        <v>6</v>
      </c>
      <c r="B24" s="131" t="s">
        <v>127</v>
      </c>
      <c r="C24" s="132"/>
      <c r="D24" s="132"/>
      <c r="E24" s="132"/>
      <c r="F24" s="132"/>
      <c r="G24" s="132"/>
      <c r="H24" s="132"/>
      <c r="I24" s="132"/>
      <c r="J24" s="97"/>
      <c r="K24" s="98"/>
      <c r="L24" s="91"/>
    </row>
    <row r="25" spans="1:12" ht="32" customHeight="1" thickBot="1" x14ac:dyDescent="0.3">
      <c r="A25" s="95">
        <v>7</v>
      </c>
      <c r="B25" s="124" t="s">
        <v>123</v>
      </c>
      <c r="C25" s="125"/>
      <c r="D25" s="125"/>
      <c r="E25" s="125"/>
      <c r="F25" s="125"/>
      <c r="G25" s="125"/>
      <c r="H25" s="125"/>
      <c r="I25" s="125"/>
      <c r="J25" s="125"/>
      <c r="K25" s="125"/>
      <c r="L25" s="60"/>
    </row>
    <row r="26" spans="1:12" ht="32" customHeight="1" thickBot="1" x14ac:dyDescent="0.4">
      <c r="A26" s="89" t="s">
        <v>106</v>
      </c>
      <c r="B26" s="55"/>
      <c r="C26" s="56"/>
      <c r="D26" s="56"/>
      <c r="E26" s="56"/>
      <c r="F26" s="56"/>
      <c r="G26" s="56"/>
      <c r="H26" s="56"/>
      <c r="I26" s="56"/>
      <c r="J26" s="56"/>
      <c r="K26" s="56"/>
      <c r="L26" s="88"/>
    </row>
    <row r="27" spans="1:12" ht="19" customHeight="1" x14ac:dyDescent="0.35">
      <c r="A27" s="86">
        <v>1</v>
      </c>
      <c r="B27" s="86"/>
      <c r="C27" s="86"/>
      <c r="D27" s="86"/>
      <c r="E27" s="86"/>
      <c r="F27" s="86"/>
      <c r="G27" s="86"/>
      <c r="H27" s="86"/>
      <c r="I27" s="86"/>
      <c r="J27" s="86"/>
      <c r="K27" s="87" t="s">
        <v>124</v>
      </c>
      <c r="L27" s="86"/>
    </row>
    <row r="28" spans="1:12" ht="32" customHeight="1" x14ac:dyDescent="0.35">
      <c r="A28" s="57">
        <v>1</v>
      </c>
      <c r="B28" s="119" t="s">
        <v>125</v>
      </c>
      <c r="C28" s="126"/>
      <c r="D28" s="126"/>
      <c r="E28" s="126"/>
      <c r="F28" s="126"/>
      <c r="G28" s="126"/>
      <c r="H28" s="126"/>
      <c r="I28" s="126"/>
      <c r="J28" s="126"/>
      <c r="K28" s="127"/>
      <c r="L28" s="58"/>
    </row>
    <row r="29" spans="1:12" ht="32" customHeight="1" x14ac:dyDescent="0.35">
      <c r="A29" s="99">
        <v>2</v>
      </c>
      <c r="B29" s="128" t="s">
        <v>126</v>
      </c>
      <c r="C29" s="129"/>
      <c r="D29" s="129"/>
      <c r="E29" s="129"/>
      <c r="F29" s="129"/>
      <c r="G29" s="129"/>
      <c r="H29" s="129"/>
      <c r="I29" s="129"/>
      <c r="J29" s="129"/>
      <c r="K29" s="130"/>
      <c r="L29" s="91"/>
    </row>
    <row r="30" spans="1:12" s="76" customFormat="1" ht="32" customHeight="1" x14ac:dyDescent="0.35">
      <c r="A30" s="100">
        <v>3</v>
      </c>
      <c r="B30" s="122" t="s">
        <v>128</v>
      </c>
      <c r="C30" s="123"/>
      <c r="D30" s="123"/>
      <c r="E30" s="123"/>
      <c r="F30" s="123"/>
      <c r="G30" s="123"/>
      <c r="H30" s="123"/>
      <c r="I30" s="123"/>
      <c r="J30" s="123"/>
      <c r="K30" s="123"/>
      <c r="L30" s="101"/>
    </row>
    <row r="31" spans="1:12" ht="34.5" customHeight="1" x14ac:dyDescent="0.25">
      <c r="A31" s="102">
        <v>4</v>
      </c>
      <c r="B31" s="133" t="s">
        <v>133</v>
      </c>
      <c r="C31" s="134"/>
      <c r="D31" s="134"/>
      <c r="E31" s="134"/>
      <c r="F31" s="134"/>
      <c r="G31" s="134"/>
      <c r="H31" s="134"/>
      <c r="I31" s="134"/>
      <c r="J31" s="134"/>
      <c r="K31" s="135"/>
      <c r="L31" s="102"/>
    </row>
    <row r="33" spans="1:12" ht="21" x14ac:dyDescent="0.5">
      <c r="A33" s="107" t="s">
        <v>137</v>
      </c>
      <c r="B33" s="108"/>
      <c r="C33" s="108"/>
      <c r="D33" s="108"/>
      <c r="E33" s="108"/>
      <c r="F33" s="108"/>
      <c r="G33" s="108"/>
      <c r="H33" s="108"/>
      <c r="I33" s="108"/>
      <c r="J33" s="108"/>
      <c r="K33" s="108"/>
      <c r="L33" s="109"/>
    </row>
    <row r="34" spans="1:12" ht="14.5" customHeight="1" x14ac:dyDescent="0.25">
      <c r="A34" s="110"/>
      <c r="B34" s="111"/>
      <c r="C34" s="111"/>
      <c r="D34" s="111"/>
      <c r="E34" s="111"/>
      <c r="F34" s="111"/>
      <c r="G34" s="111"/>
      <c r="H34" s="111"/>
      <c r="I34" s="111"/>
      <c r="J34" s="111"/>
      <c r="K34" s="111"/>
      <c r="L34" s="112"/>
    </row>
    <row r="35" spans="1:12" ht="14.5" customHeight="1" x14ac:dyDescent="0.25">
      <c r="A35" s="110"/>
      <c r="B35" s="111"/>
      <c r="C35" s="111"/>
      <c r="D35" s="111"/>
      <c r="E35" s="111"/>
      <c r="F35" s="111"/>
      <c r="G35" s="111"/>
      <c r="H35" s="111"/>
      <c r="I35" s="111"/>
      <c r="J35" s="111"/>
      <c r="K35" s="111"/>
      <c r="L35" s="112"/>
    </row>
    <row r="36" spans="1:12" ht="14.5" customHeight="1" x14ac:dyDescent="0.25">
      <c r="A36" s="110"/>
      <c r="B36" s="111"/>
      <c r="C36" s="111"/>
      <c r="D36" s="111"/>
      <c r="E36" s="111"/>
      <c r="F36" s="111"/>
      <c r="G36" s="111"/>
      <c r="H36" s="111"/>
      <c r="I36" s="111"/>
      <c r="J36" s="111"/>
      <c r="K36" s="111"/>
      <c r="L36" s="112"/>
    </row>
    <row r="37" spans="1:12" ht="29" customHeight="1" x14ac:dyDescent="0.25">
      <c r="A37" s="113"/>
      <c r="B37" s="114"/>
      <c r="C37" s="114"/>
      <c r="D37" s="114"/>
      <c r="E37" s="114"/>
      <c r="F37" s="114"/>
      <c r="G37" s="114"/>
      <c r="H37" s="114"/>
      <c r="I37" s="114"/>
      <c r="J37" s="114"/>
      <c r="K37" s="114"/>
      <c r="L37" s="115"/>
    </row>
  </sheetData>
  <mergeCells count="28">
    <mergeCell ref="B13:K13"/>
    <mergeCell ref="A1:K1"/>
    <mergeCell ref="B17:K17"/>
    <mergeCell ref="B3:K3"/>
    <mergeCell ref="B4:K4"/>
    <mergeCell ref="B5:K5"/>
    <mergeCell ref="B6:K6"/>
    <mergeCell ref="B7:K7"/>
    <mergeCell ref="B8:K8"/>
    <mergeCell ref="B9:K9"/>
    <mergeCell ref="B10:K10"/>
    <mergeCell ref="B12:K12"/>
    <mergeCell ref="B14:K14"/>
    <mergeCell ref="B16:K16"/>
    <mergeCell ref="A33:L33"/>
    <mergeCell ref="A34:L37"/>
    <mergeCell ref="C18:K18"/>
    <mergeCell ref="B20:K20"/>
    <mergeCell ref="B21:K21"/>
    <mergeCell ref="B22:K22"/>
    <mergeCell ref="B30:K30"/>
    <mergeCell ref="B25:K25"/>
    <mergeCell ref="B28:K28"/>
    <mergeCell ref="B23:K23"/>
    <mergeCell ref="B29:K29"/>
    <mergeCell ref="B24:I24"/>
    <mergeCell ref="B31:K31"/>
    <mergeCell ref="B19:K19"/>
  </mergeCells>
  <pageMargins left="0.25" right="0.25" top="0.4" bottom="0.17" header="0.3" footer="0.17"/>
  <pageSetup paperSize="9" scale="92" fitToHeight="0" orientation="landscape" r:id="rId1"/>
  <rowBreaks count="1" manualBreakCount="1">
    <brk id="1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94209-3261-402B-B917-B12838505EDD}">
  <dimension ref="A2:C58"/>
  <sheetViews>
    <sheetView showGridLines="0" topLeftCell="A19" workbookViewId="0">
      <selection activeCell="B11" sqref="B11"/>
    </sheetView>
  </sheetViews>
  <sheetFormatPr defaultRowHeight="12.5" x14ac:dyDescent="0.25"/>
  <cols>
    <col min="1" max="1" width="19.54296875" customWidth="1"/>
    <col min="2" max="2" width="64.1796875" customWidth="1"/>
    <col min="3" max="3" width="30.453125" customWidth="1"/>
  </cols>
  <sheetData>
    <row r="2" spans="1:3" x14ac:dyDescent="0.25">
      <c r="A2" s="32" t="s">
        <v>42</v>
      </c>
      <c r="B2" s="32" t="s">
        <v>43</v>
      </c>
    </row>
    <row r="3" spans="1:3" ht="13.5" thickBot="1" x14ac:dyDescent="0.35">
      <c r="A3" s="164" t="s">
        <v>57</v>
      </c>
      <c r="B3" s="164"/>
      <c r="C3" s="39"/>
    </row>
    <row r="4" spans="1:3" ht="15" customHeight="1" thickBot="1" x14ac:dyDescent="0.3">
      <c r="A4" s="41" t="s">
        <v>44</v>
      </c>
      <c r="B4" s="42" t="s">
        <v>58</v>
      </c>
      <c r="C4" s="43"/>
    </row>
    <row r="5" spans="1:3" ht="14.5" thickTop="1" x14ac:dyDescent="0.25">
      <c r="A5" s="165" t="s">
        <v>32</v>
      </c>
      <c r="B5" s="45" t="s">
        <v>87</v>
      </c>
      <c r="C5" s="46"/>
    </row>
    <row r="6" spans="1:3" ht="14" x14ac:dyDescent="0.25">
      <c r="A6" s="166"/>
      <c r="B6" s="35" t="s">
        <v>85</v>
      </c>
      <c r="C6" s="47"/>
    </row>
    <row r="7" spans="1:3" ht="14" x14ac:dyDescent="0.25">
      <c r="A7" s="166"/>
      <c r="B7" s="36" t="s">
        <v>86</v>
      </c>
      <c r="C7" s="47"/>
    </row>
    <row r="8" spans="1:3" ht="28" x14ac:dyDescent="0.25">
      <c r="A8" s="166"/>
      <c r="B8" s="35" t="s">
        <v>88</v>
      </c>
      <c r="C8" s="47"/>
    </row>
    <row r="9" spans="1:3" x14ac:dyDescent="0.25">
      <c r="A9" s="166"/>
      <c r="B9" s="34"/>
      <c r="C9" s="47"/>
    </row>
    <row r="10" spans="1:3" ht="14.5" thickBot="1" x14ac:dyDescent="0.3">
      <c r="A10" s="167"/>
      <c r="B10" s="48"/>
      <c r="C10" s="49"/>
    </row>
    <row r="11" spans="1:3" ht="28.5" thickTop="1" x14ac:dyDescent="0.25">
      <c r="A11" s="168" t="s">
        <v>45</v>
      </c>
      <c r="B11" s="44" t="s">
        <v>95</v>
      </c>
      <c r="C11" s="40"/>
    </row>
    <row r="12" spans="1:3" ht="28" x14ac:dyDescent="0.25">
      <c r="A12" s="169"/>
      <c r="B12" s="36" t="s">
        <v>90</v>
      </c>
      <c r="C12" s="34"/>
    </row>
    <row r="13" spans="1:3" ht="14" x14ac:dyDescent="0.25">
      <c r="A13" s="169"/>
      <c r="B13" s="36" t="s">
        <v>94</v>
      </c>
      <c r="C13" s="34"/>
    </row>
    <row r="14" spans="1:3" ht="14" x14ac:dyDescent="0.25">
      <c r="A14" s="169"/>
      <c r="B14" s="36" t="s">
        <v>91</v>
      </c>
      <c r="C14" s="34"/>
    </row>
    <row r="15" spans="1:3" ht="14" x14ac:dyDescent="0.25">
      <c r="A15" s="169"/>
      <c r="B15" s="36" t="s">
        <v>92</v>
      </c>
      <c r="C15" s="34"/>
    </row>
    <row r="16" spans="1:3" ht="14" x14ac:dyDescent="0.25">
      <c r="A16" s="169"/>
      <c r="B16" s="36" t="s">
        <v>93</v>
      </c>
      <c r="C16" s="34"/>
    </row>
    <row r="17" spans="1:3" ht="14" x14ac:dyDescent="0.25">
      <c r="A17" s="169"/>
      <c r="B17" s="36" t="s">
        <v>59</v>
      </c>
      <c r="C17" s="34"/>
    </row>
    <row r="18" spans="1:3" ht="14" x14ac:dyDescent="0.25">
      <c r="A18" s="170" t="s">
        <v>46</v>
      </c>
      <c r="B18" s="37" t="s">
        <v>47</v>
      </c>
      <c r="C18" s="34"/>
    </row>
    <row r="19" spans="1:3" ht="14" x14ac:dyDescent="0.25">
      <c r="A19" s="170"/>
      <c r="B19" s="38" t="s">
        <v>60</v>
      </c>
      <c r="C19" s="34"/>
    </row>
    <row r="20" spans="1:3" ht="14" x14ac:dyDescent="0.25">
      <c r="A20" s="170"/>
      <c r="B20" s="38" t="s">
        <v>61</v>
      </c>
      <c r="C20" s="34"/>
    </row>
    <row r="21" spans="1:3" ht="14" x14ac:dyDescent="0.25">
      <c r="A21" s="170"/>
      <c r="B21" s="37" t="s">
        <v>48</v>
      </c>
      <c r="C21" s="34"/>
    </row>
    <row r="22" spans="1:3" ht="14" x14ac:dyDescent="0.25">
      <c r="A22" s="170"/>
      <c r="B22" s="38" t="s">
        <v>62</v>
      </c>
      <c r="C22" s="34"/>
    </row>
    <row r="23" spans="1:3" ht="14" x14ac:dyDescent="0.25">
      <c r="A23" s="170"/>
      <c r="B23" s="38" t="s">
        <v>63</v>
      </c>
      <c r="C23" s="34"/>
    </row>
    <row r="24" spans="1:3" ht="14" x14ac:dyDescent="0.25">
      <c r="A24" s="170"/>
      <c r="B24" s="38" t="s">
        <v>64</v>
      </c>
      <c r="C24" s="34"/>
    </row>
    <row r="25" spans="1:3" ht="14" x14ac:dyDescent="0.25">
      <c r="A25" s="170"/>
      <c r="B25" s="37" t="s">
        <v>49</v>
      </c>
      <c r="C25" s="34"/>
    </row>
    <row r="26" spans="1:3" ht="14" x14ac:dyDescent="0.25">
      <c r="A26" s="170"/>
      <c r="B26" s="38" t="s">
        <v>65</v>
      </c>
      <c r="C26" s="34"/>
    </row>
    <row r="27" spans="1:3" ht="14" x14ac:dyDescent="0.25">
      <c r="A27" s="170"/>
      <c r="B27" s="38" t="s">
        <v>66</v>
      </c>
      <c r="C27" s="34"/>
    </row>
    <row r="28" spans="1:3" ht="14" x14ac:dyDescent="0.25">
      <c r="A28" s="170"/>
      <c r="B28" s="37" t="s">
        <v>50</v>
      </c>
      <c r="C28" s="34"/>
    </row>
    <row r="29" spans="1:3" ht="14" x14ac:dyDescent="0.25">
      <c r="A29" s="163" t="s">
        <v>51</v>
      </c>
      <c r="B29" s="37" t="s">
        <v>81</v>
      </c>
      <c r="C29" s="34"/>
    </row>
    <row r="30" spans="1:3" ht="14" x14ac:dyDescent="0.25">
      <c r="A30" s="163"/>
      <c r="B30" s="50" t="s">
        <v>96</v>
      </c>
      <c r="C30" s="34"/>
    </row>
    <row r="31" spans="1:3" ht="14" x14ac:dyDescent="0.25">
      <c r="A31" s="163"/>
      <c r="B31" s="50" t="s">
        <v>97</v>
      </c>
      <c r="C31" s="34"/>
    </row>
    <row r="32" spans="1:3" ht="14" x14ac:dyDescent="0.25">
      <c r="A32" s="163"/>
      <c r="B32" s="50" t="s">
        <v>98</v>
      </c>
      <c r="C32" s="34"/>
    </row>
    <row r="33" spans="1:3" ht="14" x14ac:dyDescent="0.25">
      <c r="A33" s="169" t="s">
        <v>52</v>
      </c>
      <c r="B33" s="37" t="s">
        <v>99</v>
      </c>
      <c r="C33" s="34"/>
    </row>
    <row r="34" spans="1:3" ht="14" x14ac:dyDescent="0.25">
      <c r="A34" s="169"/>
      <c r="B34" s="36" t="s">
        <v>100</v>
      </c>
      <c r="C34" s="34"/>
    </row>
    <row r="35" spans="1:3" ht="14" x14ac:dyDescent="0.25">
      <c r="A35" s="169"/>
      <c r="B35" s="36" t="s">
        <v>102</v>
      </c>
      <c r="C35" s="34"/>
    </row>
    <row r="36" spans="1:3" ht="14" x14ac:dyDescent="0.25">
      <c r="A36" s="169"/>
      <c r="B36" s="36" t="s">
        <v>101</v>
      </c>
      <c r="C36" s="34"/>
    </row>
    <row r="37" spans="1:3" x14ac:dyDescent="0.25">
      <c r="A37" s="169"/>
      <c r="C37" s="34"/>
    </row>
    <row r="38" spans="1:3" ht="14" x14ac:dyDescent="0.25">
      <c r="A38" s="163" t="s">
        <v>53</v>
      </c>
      <c r="B38" s="37" t="s">
        <v>82</v>
      </c>
      <c r="C38" s="34"/>
    </row>
    <row r="39" spans="1:3" ht="14" x14ac:dyDescent="0.25">
      <c r="A39" s="163"/>
      <c r="B39" s="38" t="s">
        <v>83</v>
      </c>
      <c r="C39" s="34"/>
    </row>
    <row r="40" spans="1:3" ht="14" x14ac:dyDescent="0.25">
      <c r="A40" s="163"/>
      <c r="B40" s="38" t="s">
        <v>84</v>
      </c>
      <c r="C40" s="34"/>
    </row>
    <row r="41" spans="1:3" ht="14" x14ac:dyDescent="0.25">
      <c r="A41" s="163" t="s">
        <v>54</v>
      </c>
      <c r="B41" s="37" t="s">
        <v>67</v>
      </c>
      <c r="C41" s="34"/>
    </row>
    <row r="42" spans="1:3" ht="28" x14ac:dyDescent="0.25">
      <c r="A42" s="163"/>
      <c r="B42" s="38" t="s">
        <v>68</v>
      </c>
      <c r="C42" s="34"/>
    </row>
    <row r="43" spans="1:3" ht="28" x14ac:dyDescent="0.25">
      <c r="A43" s="163"/>
      <c r="B43" s="38" t="s">
        <v>69</v>
      </c>
      <c r="C43" s="34"/>
    </row>
    <row r="44" spans="1:3" ht="14" x14ac:dyDescent="0.25">
      <c r="A44" s="163"/>
      <c r="B44" s="38" t="s">
        <v>70</v>
      </c>
      <c r="C44" s="34"/>
    </row>
    <row r="45" spans="1:3" ht="14" x14ac:dyDescent="0.25">
      <c r="A45" s="163"/>
      <c r="B45" s="38" t="s">
        <v>71</v>
      </c>
      <c r="C45" s="34"/>
    </row>
    <row r="46" spans="1:3" ht="14" x14ac:dyDescent="0.25">
      <c r="A46" s="163"/>
      <c r="B46" s="38" t="s">
        <v>72</v>
      </c>
      <c r="C46" s="34"/>
    </row>
    <row r="47" spans="1:3" ht="14" x14ac:dyDescent="0.25">
      <c r="A47" s="163" t="s">
        <v>55</v>
      </c>
      <c r="B47" s="37" t="s">
        <v>73</v>
      </c>
      <c r="C47" s="34"/>
    </row>
    <row r="48" spans="1:3" ht="14" x14ac:dyDescent="0.25">
      <c r="A48" s="163"/>
      <c r="B48" s="38" t="s">
        <v>74</v>
      </c>
      <c r="C48" s="34"/>
    </row>
    <row r="49" spans="1:3" ht="14" x14ac:dyDescent="0.25">
      <c r="A49" s="163"/>
      <c r="B49" s="38" t="s">
        <v>75</v>
      </c>
      <c r="C49" s="34"/>
    </row>
    <row r="50" spans="1:3" ht="14" x14ac:dyDescent="0.25">
      <c r="A50" s="163"/>
      <c r="B50" s="38" t="s">
        <v>76</v>
      </c>
      <c r="C50" s="34"/>
    </row>
    <row r="51" spans="1:3" ht="14" x14ac:dyDescent="0.25">
      <c r="A51" s="163"/>
      <c r="B51" s="37" t="s">
        <v>77</v>
      </c>
      <c r="C51" s="34"/>
    </row>
    <row r="52" spans="1:3" ht="14" x14ac:dyDescent="0.25">
      <c r="A52" s="163" t="s">
        <v>56</v>
      </c>
      <c r="B52" s="37" t="s">
        <v>78</v>
      </c>
      <c r="C52" s="34"/>
    </row>
    <row r="53" spans="1:3" ht="28" x14ac:dyDescent="0.25">
      <c r="A53" s="163"/>
      <c r="B53" s="38" t="s">
        <v>79</v>
      </c>
      <c r="C53" s="34"/>
    </row>
    <row r="54" spans="1:3" ht="14" x14ac:dyDescent="0.25">
      <c r="A54" s="163"/>
      <c r="B54" s="38" t="s">
        <v>80</v>
      </c>
      <c r="C54" s="34"/>
    </row>
    <row r="55" spans="1:3" ht="14" x14ac:dyDescent="0.3">
      <c r="A55" s="33"/>
      <c r="B55" s="33"/>
    </row>
    <row r="56" spans="1:3" ht="14" x14ac:dyDescent="0.3">
      <c r="A56" s="33"/>
      <c r="B56" s="33"/>
    </row>
    <row r="57" spans="1:3" ht="14" x14ac:dyDescent="0.3">
      <c r="A57" s="33"/>
      <c r="B57" s="33"/>
    </row>
    <row r="58" spans="1:3" ht="14" x14ac:dyDescent="0.3">
      <c r="A58" s="33"/>
      <c r="B58" s="33"/>
    </row>
  </sheetData>
  <mergeCells count="10">
    <mergeCell ref="A41:A46"/>
    <mergeCell ref="A47:A51"/>
    <mergeCell ref="A52:A54"/>
    <mergeCell ref="A3:B3"/>
    <mergeCell ref="A5:A10"/>
    <mergeCell ref="A11:A17"/>
    <mergeCell ref="A18:A28"/>
    <mergeCell ref="A29:A32"/>
    <mergeCell ref="A33:A37"/>
    <mergeCell ref="A38:A4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22F8F-ADF3-4F34-9ABF-7B4D24E9BAF5}">
  <dimension ref="A1:A5"/>
  <sheetViews>
    <sheetView workbookViewId="0"/>
  </sheetViews>
  <sheetFormatPr defaultRowHeight="12.5" x14ac:dyDescent="0.25"/>
  <sheetData>
    <row r="1" spans="1:1" x14ac:dyDescent="0.25">
      <c r="A1">
        <v>488</v>
      </c>
    </row>
    <row r="2" spans="1:1" x14ac:dyDescent="0.25">
      <c r="A2">
        <v>386</v>
      </c>
    </row>
    <row r="3" spans="1:1" x14ac:dyDescent="0.25">
      <c r="A3">
        <v>488</v>
      </c>
    </row>
    <row r="4" spans="1:1" x14ac:dyDescent="0.25">
      <c r="A4">
        <v>488</v>
      </c>
    </row>
    <row r="5" spans="1:1" x14ac:dyDescent="0.25">
      <c r="A5">
        <v>488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F81E2-27A1-4374-B886-BB586162F81A}">
  <dimension ref="A2:I27"/>
  <sheetViews>
    <sheetView showGridLines="0" workbookViewId="0">
      <selection activeCell="J21" sqref="J21"/>
    </sheetView>
  </sheetViews>
  <sheetFormatPr defaultRowHeight="12.5" x14ac:dyDescent="0.25"/>
  <cols>
    <col min="1" max="1" width="19.54296875" customWidth="1"/>
    <col min="2" max="2" width="18" customWidth="1"/>
    <col min="3" max="3" width="14" customWidth="1"/>
    <col min="4" max="4" width="29.1796875" bestFit="1" customWidth="1"/>
    <col min="5" max="5" width="29.54296875" hidden="1" customWidth="1"/>
    <col min="6" max="6" width="13.54296875" bestFit="1" customWidth="1"/>
    <col min="7" max="7" width="18" customWidth="1"/>
    <col min="8" max="8" width="13" bestFit="1" customWidth="1"/>
    <col min="9" max="9" width="11" customWidth="1"/>
  </cols>
  <sheetData>
    <row r="2" spans="1:9" s="7" customFormat="1" ht="42.65" customHeight="1" x14ac:dyDescent="0.25">
      <c r="A2" s="9" t="s">
        <v>0</v>
      </c>
      <c r="B2" s="9" t="s">
        <v>1</v>
      </c>
      <c r="C2" s="9" t="s">
        <v>13</v>
      </c>
      <c r="D2" s="9" t="s">
        <v>14</v>
      </c>
      <c r="E2" s="9" t="s">
        <v>15</v>
      </c>
      <c r="F2" s="10" t="s">
        <v>16</v>
      </c>
      <c r="G2" s="10" t="s">
        <v>17</v>
      </c>
      <c r="H2" s="10" t="s">
        <v>3</v>
      </c>
      <c r="I2" s="22" t="s">
        <v>4</v>
      </c>
    </row>
    <row r="3" spans="1:9" s="7" customFormat="1" ht="42.65" customHeight="1" x14ac:dyDescent="0.25">
      <c r="A3" s="171" t="s">
        <v>11</v>
      </c>
      <c r="B3" s="5" t="s">
        <v>12</v>
      </c>
      <c r="C3" s="14">
        <v>2250</v>
      </c>
      <c r="D3" s="14">
        <v>1925</v>
      </c>
      <c r="E3" s="14">
        <v>1232</v>
      </c>
      <c r="F3" s="15">
        <f>H3/C3</f>
        <v>71.111111111111114</v>
      </c>
      <c r="G3" s="15">
        <f>H3/D3</f>
        <v>83.116883116883116</v>
      </c>
      <c r="H3" s="15">
        <v>160000</v>
      </c>
      <c r="I3" s="15">
        <f>H3/0.708</f>
        <v>225988.70056497178</v>
      </c>
    </row>
    <row r="4" spans="1:9" s="7" customFormat="1" ht="42.65" customHeight="1" x14ac:dyDescent="0.25">
      <c r="A4" s="172"/>
      <c r="B4" s="5" t="s">
        <v>12</v>
      </c>
      <c r="C4" s="14">
        <v>2250</v>
      </c>
      <c r="D4" s="14">
        <v>800</v>
      </c>
      <c r="E4" s="14"/>
      <c r="F4" s="15">
        <v>15</v>
      </c>
      <c r="G4" s="15">
        <v>69</v>
      </c>
      <c r="H4" s="15">
        <v>104800</v>
      </c>
      <c r="I4" s="15"/>
    </row>
    <row r="5" spans="1:9" ht="20.149999999999999" customHeight="1" x14ac:dyDescent="0.25">
      <c r="A5" s="173"/>
      <c r="B5" s="18" t="s">
        <v>18</v>
      </c>
      <c r="C5" s="14">
        <v>4000</v>
      </c>
      <c r="D5" s="14">
        <v>800</v>
      </c>
      <c r="E5" s="14" t="s">
        <v>19</v>
      </c>
      <c r="F5" s="14">
        <f>15</f>
        <v>15</v>
      </c>
      <c r="G5" s="14">
        <v>71</v>
      </c>
      <c r="H5" s="14" t="s">
        <v>20</v>
      </c>
      <c r="I5" s="14">
        <f>104800/0.708</f>
        <v>148022.59887005651</v>
      </c>
    </row>
    <row r="6" spans="1:9" ht="25.5" customHeight="1" x14ac:dyDescent="0.3">
      <c r="A6" s="21" t="s">
        <v>21</v>
      </c>
      <c r="B6" s="16"/>
      <c r="C6" s="17">
        <f>SUM(C3:C5)</f>
        <v>8500</v>
      </c>
      <c r="D6" s="17">
        <f>SUM(D3:D5)</f>
        <v>3525</v>
      </c>
      <c r="E6" s="17">
        <f>1232+700</f>
        <v>1932</v>
      </c>
      <c r="F6" s="17">
        <v>86</v>
      </c>
      <c r="G6" s="17">
        <f>SUM(G3:G5)</f>
        <v>223.11688311688312</v>
      </c>
      <c r="H6" s="19">
        <f>104800+H3</f>
        <v>264800</v>
      </c>
      <c r="I6" s="23">
        <f>SUM(I3:I5:I5)</f>
        <v>374011.29943502828</v>
      </c>
    </row>
    <row r="7" spans="1:9" x14ac:dyDescent="0.25">
      <c r="A7" s="12"/>
      <c r="B7" s="13"/>
    </row>
    <row r="9" spans="1:9" x14ac:dyDescent="0.25">
      <c r="A9" s="11" t="s">
        <v>22</v>
      </c>
    </row>
    <row r="10" spans="1:9" x14ac:dyDescent="0.25">
      <c r="A10" s="11" t="s">
        <v>23</v>
      </c>
    </row>
    <row r="12" spans="1:9" x14ac:dyDescent="0.25">
      <c r="A12" t="s">
        <v>24</v>
      </c>
    </row>
    <row r="14" spans="1:9" ht="13" x14ac:dyDescent="0.3">
      <c r="A14" s="20" t="s">
        <v>25</v>
      </c>
    </row>
    <row r="15" spans="1:9" x14ac:dyDescent="0.25">
      <c r="A15" t="s">
        <v>26</v>
      </c>
      <c r="G15">
        <f>160000/1450</f>
        <v>110.34482758620689</v>
      </c>
    </row>
    <row r="16" spans="1:9" x14ac:dyDescent="0.25">
      <c r="A16" t="s">
        <v>27</v>
      </c>
      <c r="G16">
        <f>1450/160000</f>
        <v>9.0624999999999994E-3</v>
      </c>
    </row>
    <row r="21" spans="3:6" x14ac:dyDescent="0.25">
      <c r="F21" s="25">
        <v>160000</v>
      </c>
    </row>
    <row r="23" spans="3:6" x14ac:dyDescent="0.25">
      <c r="C23" s="24">
        <f>C4-D4</f>
        <v>1450</v>
      </c>
      <c r="D23" t="s">
        <v>28</v>
      </c>
    </row>
    <row r="24" spans="3:6" x14ac:dyDescent="0.25">
      <c r="C24">
        <v>800</v>
      </c>
      <c r="D24" t="s">
        <v>29</v>
      </c>
      <c r="F24" s="25">
        <f>800*71</f>
        <v>56800</v>
      </c>
    </row>
    <row r="25" spans="3:6" x14ac:dyDescent="0.25">
      <c r="C25">
        <v>400</v>
      </c>
      <c r="D25" t="s">
        <v>30</v>
      </c>
    </row>
    <row r="26" spans="3:6" x14ac:dyDescent="0.25">
      <c r="F26" s="26">
        <f>F21-F24</f>
        <v>103200</v>
      </c>
    </row>
    <row r="27" spans="3:6" x14ac:dyDescent="0.25">
      <c r="C27">
        <f>132000/1925</f>
        <v>68.571428571428569</v>
      </c>
      <c r="F27" s="27">
        <f>F26/1450</f>
        <v>71.172413793103445</v>
      </c>
    </row>
  </sheetData>
  <mergeCells count="1">
    <mergeCell ref="A3:A5"/>
  </mergeCells>
  <pageMargins left="0.25" right="0.25"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ookup xmlns="c96f6efb-c6ae-4747-aaae-bd7e9f5f18b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91C01D5A1CCB54CAAFE93832D7D45CC" ma:contentTypeVersion="14" ma:contentTypeDescription="Create a new document." ma:contentTypeScope="" ma:versionID="bcb1c9bdd96b03c625213aa86e55449b">
  <xsd:schema xmlns:xsd="http://www.w3.org/2001/XMLSchema" xmlns:xs="http://www.w3.org/2001/XMLSchema" xmlns:p="http://schemas.microsoft.com/office/2006/metadata/properties" xmlns:ns2="0e7c44ca-6a5d-4766-a7d2-62e9ff2a510a" xmlns:ns3="c96f6efb-c6ae-4747-aaae-bd7e9f5f18b6" targetNamespace="http://schemas.microsoft.com/office/2006/metadata/properties" ma:root="true" ma:fieldsID="90588513385ec0facae822ba0f0e57e1" ns2:_="" ns3:_="">
    <xsd:import namespace="0e7c44ca-6a5d-4766-a7d2-62e9ff2a510a"/>
    <xsd:import namespace="c96f6efb-c6ae-4747-aaae-bd7e9f5f18b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element ref="ns3:Lookup" minOccurs="0"/>
                <xsd:element ref="ns3:Lookup_x003a_Modifi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7c44ca-6a5d-4766-a7d2-62e9ff2a510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96f6efb-c6ae-4747-aaae-bd7e9f5f18b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ookup" ma:index="20" nillable="true" ma:displayName="Lookup" ma:list="{c96f6efb-c6ae-4747-aaae-bd7e9f5f18b6}" ma:internalName="Lookup" ma:showField="Title">
      <xsd:simpleType>
        <xsd:restriction base="dms:Lookup"/>
      </xsd:simpleType>
    </xsd:element>
    <xsd:element name="Lookup_x003a_Modified" ma:index="21" nillable="true" ma:displayName="Lookup:Modified" ma:list="{c96f6efb-c6ae-4747-aaae-bd7e9f5f18b6}" ma:internalName="Lookup_x003a_Modified" ma:readOnly="true" ma:showField="Modified" ma:web="0e7c44ca-6a5d-4766-a7d2-62e9ff2a510a">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8E2865-B813-48BE-9AF6-2BAD8064CAB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0e7c44ca-6a5d-4766-a7d2-62e9ff2a510a"/>
    <ds:schemaRef ds:uri="http://purl.org/dc/terms/"/>
    <ds:schemaRef ds:uri="c96f6efb-c6ae-4747-aaae-bd7e9f5f18b6"/>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86DE5F0E-93E8-46BD-AC96-4229A0CA7A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7c44ca-6a5d-4766-a7d2-62e9ff2a510a"/>
    <ds:schemaRef ds:uri="c96f6efb-c6ae-4747-aaae-bd7e9f5f18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F1556F6-95D9-4433-A54C-9C18948F9E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Current UNHCR Premises</vt:lpstr>
      <vt:lpstr>Check_List</vt:lpstr>
      <vt:lpstr>Sheet4</vt:lpstr>
      <vt:lpstr>Sheet1</vt:lpstr>
      <vt:lpstr>Calculation Villa </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UNHCR</dc:creator>
  <cp:keywords/>
  <dc:description/>
  <cp:lastModifiedBy>Wisam Al-Kanane</cp:lastModifiedBy>
  <cp:revision/>
  <cp:lastPrinted>2023-11-08T09:23:27Z</cp:lastPrinted>
  <dcterms:created xsi:type="dcterms:W3CDTF">2003-09-30T08:24:17Z</dcterms:created>
  <dcterms:modified xsi:type="dcterms:W3CDTF">2023-11-15T11:30:38Z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0x010100991C01D5A1CCB54CAAFE93832D7D45CC</vt:lpwstr>
  </property>
</Properties>
</file>